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660" windowWidth="15480" windowHeight="11016" tabRatio="979"/>
  </bookViews>
  <sheets>
    <sheet name="MFR E-9 Test" sheetId="1" r:id="rId1"/>
    <sheet name="12 CP 1-13th - MFR E-9 (col 11)" sheetId="16" r:id="rId2"/>
    <sheet name="NEL,SALES,Unbilled ST" sheetId="15" r:id="rId3"/>
    <sheet name="GNCP - MFR E-9 (col 6)" sheetId="10" r:id="rId4"/>
    <sheet name="Winter GNCP - MFR E-9 (col 7) " sheetId="5" r:id="rId5"/>
    <sheet name="Summer GNCP - MFR E-9 (col 8)" sheetId="4" r:id="rId6"/>
    <sheet name="Avg 12 CP - MFR E-9 (col 9)" sheetId="2" r:id="rId7"/>
    <sheet name="2017 CP" sheetId="9" r:id="rId8"/>
    <sheet name="2017 GNCP" sheetId="17" r:id="rId9"/>
    <sheet name="Load Research - Forecast stats" sheetId="13" r:id="rId10"/>
    <sheet name="External Factors - Calculation" sheetId="8" r:id="rId11"/>
  </sheets>
  <externalReferences>
    <externalReference r:id="rId12"/>
    <externalReference r:id="rId13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lausetq">[1]SOEF!$L$28</definedName>
    <definedName name="aclausety">[1]SOEF!$P$28</definedName>
    <definedName name="acustgrowtq">[1]SOEF!$L$14</definedName>
    <definedName name="acustgrowty">[1]SOEF!$P$14</definedName>
    <definedName name="adeprtq">[1]SOEF!$L$22</definedName>
    <definedName name="adeprty">[1]SOEF!$P$22</definedName>
    <definedName name="adivtm" localSheetId="1">[1]SOEF!#REF!</definedName>
    <definedName name="adivtm">[1]SOEF!#REF!</definedName>
    <definedName name="adivtq" localSheetId="1">[1]SOEF!#REF!</definedName>
    <definedName name="adivtq">[1]SOEF!#REF!</definedName>
    <definedName name="adivty" localSheetId="1">[1]SOEF!#REF!</definedName>
    <definedName name="adivty">[1]SOEF!#REF!</definedName>
    <definedName name="ainctaxtq">[1]SOEF!$L$33</definedName>
    <definedName name="ainctaxty">[1]SOEF!$P$33</definedName>
    <definedName name="ainttq">[1]SOEF!$L$23</definedName>
    <definedName name="aintty">[1]SOEF!$P$23</definedName>
    <definedName name="ao_mtq">[1]SOEF!$L$21</definedName>
    <definedName name="ao_mty">[1]SOEF!$P$21</definedName>
    <definedName name="aothtaxtq">[1]SOEF!$L$29</definedName>
    <definedName name="aothtaxty">[1]SOEF!$P$29</definedName>
    <definedName name="apricemixtq">[1]SOEF!$L$17</definedName>
    <definedName name="apricemixty">[1]SOEF!$P$17</definedName>
    <definedName name="arevtm" localSheetId="1">[1]SOEF!#REF!</definedName>
    <definedName name="arevtm">[1]SOEF!#REF!</definedName>
    <definedName name="arevtq" localSheetId="1">[1]SOEF!#REF!</definedName>
    <definedName name="arevtq">[1]SOEF!#REF!</definedName>
    <definedName name="arevty" localSheetId="1">[1]SOEF!#REF!</definedName>
    <definedName name="arevty">[1]SOEF!#REF!</definedName>
    <definedName name="atax_adjtq">[1]SOEF!$L$32</definedName>
    <definedName name="atax_adjty">[1]SOEF!$P$32</definedName>
    <definedName name="ausagetq">[1]SOEF!$L$16</definedName>
    <definedName name="ausagety">[1]SOEF!$P$16</definedName>
    <definedName name="base_revenue_eps_ty" localSheetId="1">#REF!</definedName>
    <definedName name="base_revenue_eps_ty">#REF!</definedName>
    <definedName name="base_revenue_tq" localSheetId="1">#REF!</definedName>
    <definedName name="base_revenue_tq">#REF!</definedName>
    <definedName name="base_revenue_ty" localSheetId="1">#REF!</definedName>
    <definedName name="base_revenue_ty">#REF!</definedName>
    <definedName name="bdivtm" localSheetId="1">[1]SOEF!#REF!</definedName>
    <definedName name="bdivtm">[1]SOEF!#REF!</definedName>
    <definedName name="bdivtq" localSheetId="1">[1]SOEF!#REF!</definedName>
    <definedName name="bdivtq">[1]SOEF!#REF!</definedName>
    <definedName name="bdivty" localSheetId="1">[1]SOEF!#REF!</definedName>
    <definedName name="bdivty">[1]SOEF!#REF!</definedName>
    <definedName name="brevtm" localSheetId="1">[1]SOEF!#REF!</definedName>
    <definedName name="brevtm">[1]SOEF!#REF!</definedName>
    <definedName name="brevtq" localSheetId="1">[1]SOEF!#REF!</definedName>
    <definedName name="brevtq">[1]SOEF!#REF!</definedName>
    <definedName name="brevty" localSheetId="1">[1]SOEF!#REF!</definedName>
    <definedName name="brevty">[1]SOEF!#REF!</definedName>
    <definedName name="customer_growth_eps_tq" localSheetId="1">#REF!</definedName>
    <definedName name="customer_growth_eps_tq">#REF!</definedName>
    <definedName name="customer_growth_eps_ty" localSheetId="1">#REF!</definedName>
    <definedName name="customer_growth_eps_ty">#REF!</definedName>
    <definedName name="customer_growth_tq" localSheetId="1">#REF!</definedName>
    <definedName name="customer_growth_tq">#REF!</definedName>
    <definedName name="DEPREC" localSheetId="1">#REF!</definedName>
    <definedName name="DEPREC">#REF!</definedName>
    <definedName name="deprec_eps_ty" localSheetId="1">#REF!</definedName>
    <definedName name="deprec_eps_ty">#REF!</definedName>
    <definedName name="deprec_tq" localSheetId="1">#REF!</definedName>
    <definedName name="deprec_tq">#REF!</definedName>
    <definedName name="deprec_ty" localSheetId="1">#REF!</definedName>
    <definedName name="deprec_ty">#REF!</definedName>
    <definedName name="DRI_Mnemonics" localSheetId="1">#REF!</definedName>
    <definedName name="DRI_Mnemonics">#REF!</definedName>
    <definedName name="esi_eps_tq" localSheetId="1">#REF!</definedName>
    <definedName name="esi_eps_tq">#REF!</definedName>
    <definedName name="esi_eps_ty" localSheetId="1">#REF!</definedName>
    <definedName name="esi_eps_ty">#REF!</definedName>
    <definedName name="esi_tq" localSheetId="1">#REF!</definedName>
    <definedName name="esi_tq">#REF!</definedName>
    <definedName name="esi_ty" localSheetId="1">#REF!</definedName>
    <definedName name="esi_ty">#REF!</definedName>
    <definedName name="esop_eps_ty" localSheetId="1">#REF!</definedName>
    <definedName name="esop_eps_ty">#REF!</definedName>
    <definedName name="esop_ty" localSheetId="1">#REF!</definedName>
    <definedName name="esop_ty">#REF!</definedName>
    <definedName name="grpcons_eps_lq" localSheetId="1">#REF!</definedName>
    <definedName name="grpcons_eps_lq">#REF!</definedName>
    <definedName name="grpcons_eps_ty" localSheetId="1">#REF!</definedName>
    <definedName name="grpcons_eps_ty">#REF!</definedName>
    <definedName name="grpcons_ni_lq" localSheetId="1">#REF!</definedName>
    <definedName name="grpcons_ni_lq">#REF!</definedName>
    <definedName name="grpcons_ni_ly" localSheetId="1">#REF!</definedName>
    <definedName name="grpcons_ni_ly">#REF!</definedName>
    <definedName name="grpcons_ni_ty" localSheetId="1">#REF!</definedName>
    <definedName name="grpcons_ni_ty">#REF!</definedName>
    <definedName name="interest_eps_tq" localSheetId="1">#REF!</definedName>
    <definedName name="interest_eps_tq">#REF!</definedName>
    <definedName name="interest_eps_ty" localSheetId="1">#REF!</definedName>
    <definedName name="interest_eps_ty">#REF!</definedName>
    <definedName name="interest_tq" localSheetId="1">#REF!</definedName>
    <definedName name="interest_tq">#REF!</definedName>
    <definedName name="interest_ty" localSheetId="1">#REF!</definedName>
    <definedName name="interest_ty">#REF!</definedName>
    <definedName name="Name" localSheetId="1">'[2]Weekly NEL Report'!#REF!</definedName>
    <definedName name="Name">'[2]Weekly NEL Report'!#REF!</definedName>
    <definedName name="Pal_Workbook_GUID" hidden="1">"8JHMH9DXSMHNF44G668W66ZD"</definedName>
    <definedName name="_xlnm.Print_Area" localSheetId="1">#REF!</definedName>
    <definedName name="_xlnm.Print_Area" localSheetId="10">'External Factors - Calculation'!$A$4:$AD$3745</definedName>
    <definedName name="_xlnm.Print_Area" localSheetId="3">#REF!</definedName>
    <definedName name="_xlnm.Print_Area" localSheetId="9">'Load Research - Forecast stats'!$I$4:$CO$136</definedName>
    <definedName name="_xlnm.Print_Area" localSheetId="2">'NEL,SALES,Unbilled ST'!$A$99:$J$273</definedName>
    <definedName name="_xlnm.Print_Area">#REF!</definedName>
    <definedName name="_xlnm.Print_Titles" localSheetId="1">'12 CP 1-13th - MFR E-9 (col 11)'!$A:$A,'12 CP 1-13th - MFR E-9 (col 11)'!#REF!</definedName>
    <definedName name="_xlnm.Print_Titles" localSheetId="6">'Avg 12 CP - MFR E-9 (col 9)'!$A:$A,'Avg 12 CP - MFR E-9 (col 9)'!$4:$8</definedName>
    <definedName name="_xlnm.Print_Titles" localSheetId="3">'GNCP - MFR E-9 (col 6)'!$A:$A,'GNCP - MFR E-9 (col 6)'!$4:$8</definedName>
    <definedName name="_xlnm.Print_Titles" localSheetId="0">'MFR E-9 Test'!$A:$B,'MFR E-9 Test'!$4:$14</definedName>
    <definedName name="_xlnm.Print_Titles" localSheetId="2">'NEL,SALES,Unbilled ST'!$A:$B,'NEL,SALES,Unbilled ST'!$4:$10</definedName>
    <definedName name="_xlnm.Print_Titles" localSheetId="5">'Summer GNCP - MFR E-9 (col 8)'!$A:$A,'Summer GNCP - MFR E-9 (col 8)'!$4:$8</definedName>
    <definedName name="_xlnm.Print_Titles" localSheetId="4">'Winter GNCP - MFR E-9 (col 7) '!$A:$A,'Winter GNCP - MFR E-9 (col 7) '!$4:$8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ina_eps_tq" localSheetId="1">#REF!</definedName>
    <definedName name="salina_eps_tq">#REF!</definedName>
    <definedName name="salina_eps_ty" localSheetId="1">#REF!</definedName>
    <definedName name="salina_eps_ty">#REF!</definedName>
    <definedName name="salina_ty" localSheetId="1">#REF!</definedName>
    <definedName name="salina_ty">#REF!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share_dilution_tq" localSheetId="1">#REF!</definedName>
    <definedName name="share_dilution_tq">#REF!</definedName>
    <definedName name="share_dilution_ty" localSheetId="1">#REF!</definedName>
    <definedName name="share_dilution_ty">#REF!</definedName>
    <definedName name="subtotal_non_utility_eps_tq" localSheetId="1">#REF!</definedName>
    <definedName name="subtotal_non_utility_eps_tq">#REF!</definedName>
    <definedName name="subtotal_non_utility_eps_ty" localSheetId="1">#REF!</definedName>
    <definedName name="subtotal_non_utility_eps_ty">#REF!</definedName>
    <definedName name="subtotal_non_utility_ty" localSheetId="1">#REF!</definedName>
    <definedName name="subtotal_non_utility_ty">#REF!</definedName>
  </definedNames>
  <calcPr calcId="145621"/>
</workbook>
</file>

<file path=xl/calcChain.xml><?xml version="1.0" encoding="utf-8"?>
<calcChain xmlns="http://schemas.openxmlformats.org/spreadsheetml/2006/main">
  <c r="A179" i="15" l="1"/>
  <c r="A195" i="15"/>
  <c r="A211" i="15" s="1"/>
  <c r="A227" i="15" s="1"/>
  <c r="A243" i="15" s="1"/>
  <c r="A259" i="15" s="1"/>
  <c r="A275" i="15" s="1"/>
  <c r="A291" i="15" s="1"/>
  <c r="A307" i="15" s="1"/>
  <c r="A323" i="15" s="1"/>
  <c r="A339" i="15" s="1"/>
  <c r="A355" i="15" s="1"/>
  <c r="A371" i="15" s="1"/>
  <c r="A387" i="15" s="1"/>
  <c r="A403" i="15" s="1"/>
  <c r="A419" i="15" s="1"/>
  <c r="A435" i="15" s="1"/>
  <c r="A451" i="15" s="1"/>
  <c r="A467" i="15" s="1"/>
  <c r="A483" i="15" s="1"/>
  <c r="A499" i="15" s="1"/>
  <c r="A515" i="15" s="1"/>
  <c r="A531" i="15" s="1"/>
  <c r="A547" i="15" s="1"/>
  <c r="A563" i="15" s="1"/>
  <c r="A579" i="15" s="1"/>
  <c r="A595" i="15" s="1"/>
  <c r="A611" i="15" s="1"/>
  <c r="A627" i="15" s="1"/>
  <c r="A643" i="15" s="1"/>
  <c r="A659" i="15" s="1"/>
  <c r="A675" i="15" s="1"/>
  <c r="A691" i="15" s="1"/>
  <c r="A707" i="15" s="1"/>
  <c r="A723" i="15" s="1"/>
  <c r="A739" i="15" s="1"/>
  <c r="A755" i="15" s="1"/>
  <c r="A771" i="15" s="1"/>
  <c r="A787" i="15" s="1"/>
  <c r="A803" i="15" s="1"/>
  <c r="A819" i="15" s="1"/>
  <c r="A835" i="15" s="1"/>
  <c r="A851" i="15" s="1"/>
  <c r="A867" i="15" s="1"/>
  <c r="A883" i="15" s="1"/>
  <c r="A899" i="15" s="1"/>
  <c r="A915" i="15" s="1"/>
  <c r="A38" i="17" l="1"/>
  <c r="A37" i="17"/>
  <c r="A36" i="17"/>
  <c r="A35" i="17"/>
  <c r="A34" i="17"/>
  <c r="A33" i="17"/>
  <c r="A32" i="17"/>
  <c r="A31" i="17"/>
  <c r="A30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K39" i="17" l="1"/>
  <c r="G27" i="17"/>
  <c r="H27" i="17" l="1"/>
  <c r="P33" i="17"/>
  <c r="Q33" i="17"/>
  <c r="Q17" i="17"/>
  <c r="P17" i="17"/>
  <c r="E39" i="17"/>
  <c r="F27" i="17"/>
  <c r="E27" i="17"/>
  <c r="P26" i="17"/>
  <c r="Q26" i="17"/>
  <c r="K27" i="17"/>
  <c r="K41" i="17" s="1"/>
  <c r="Q20" i="17"/>
  <c r="P20" i="17"/>
  <c r="P25" i="17"/>
  <c r="Q25" i="17"/>
  <c r="M39" i="17"/>
  <c r="Q12" i="17"/>
  <c r="P12" i="17"/>
  <c r="N27" i="17"/>
  <c r="P36" i="17"/>
  <c r="Q36" i="17"/>
  <c r="P31" i="17"/>
  <c r="Q31" i="17"/>
  <c r="Q21" i="17"/>
  <c r="P21" i="17"/>
  <c r="Q15" i="17"/>
  <c r="P15" i="17"/>
  <c r="F39" i="17"/>
  <c r="Q14" i="17"/>
  <c r="P14" i="17"/>
  <c r="P38" i="17"/>
  <c r="Q38" i="17"/>
  <c r="M27" i="17"/>
  <c r="P24" i="17"/>
  <c r="Q24" i="17"/>
  <c r="N39" i="17"/>
  <c r="P32" i="17"/>
  <c r="Q32" i="17"/>
  <c r="P37" i="17"/>
  <c r="Q37" i="17"/>
  <c r="P23" i="17"/>
  <c r="Q23" i="17"/>
  <c r="P34" i="17"/>
  <c r="Q34" i="17"/>
  <c r="G39" i="17"/>
  <c r="G41" i="17" s="1"/>
  <c r="Q16" i="17"/>
  <c r="P16" i="17"/>
  <c r="I27" i="17"/>
  <c r="Q19" i="17"/>
  <c r="P19" i="17"/>
  <c r="I39" i="17"/>
  <c r="O39" i="17"/>
  <c r="O27" i="17"/>
  <c r="P22" i="17"/>
  <c r="Q22" i="17"/>
  <c r="P35" i="17"/>
  <c r="Q35" i="17"/>
  <c r="J39" i="17"/>
  <c r="Q11" i="17"/>
  <c r="P11" i="17"/>
  <c r="P30" i="17"/>
  <c r="D39" i="17"/>
  <c r="Q30" i="17"/>
  <c r="H39" i="17"/>
  <c r="D27" i="17"/>
  <c r="Q10" i="17"/>
  <c r="P10" i="17"/>
  <c r="Q18" i="17"/>
  <c r="P18" i="17"/>
  <c r="Q13" i="17"/>
  <c r="P13" i="17"/>
  <c r="J27" i="17"/>
  <c r="L39" i="17"/>
  <c r="L27" i="17"/>
  <c r="L41" i="17" s="1"/>
  <c r="F41" i="17" l="1"/>
  <c r="M41" i="17"/>
  <c r="Q39" i="17"/>
  <c r="P39" i="17"/>
  <c r="O41" i="17"/>
  <c r="N41" i="17"/>
  <c r="Q27" i="17"/>
  <c r="D41" i="17"/>
  <c r="H41" i="17"/>
  <c r="P27" i="17"/>
  <c r="J41" i="17"/>
  <c r="I41" i="17"/>
  <c r="E41" i="17"/>
  <c r="P41" i="17" l="1"/>
  <c r="Q41" i="17"/>
  <c r="R27" i="17"/>
  <c r="R39" i="17"/>
  <c r="R41" i="17" l="1"/>
  <c r="R14" i="17"/>
  <c r="R10" i="17"/>
  <c r="R35" i="17"/>
  <c r="R12" i="17"/>
  <c r="R38" i="17"/>
  <c r="R34" i="17"/>
  <c r="R30" i="17"/>
  <c r="R36" i="17"/>
  <c r="R23" i="17"/>
  <c r="R19" i="17"/>
  <c r="R37" i="17"/>
  <c r="R26" i="17"/>
  <c r="R32" i="17"/>
  <c r="R25" i="17"/>
  <c r="R13" i="17"/>
  <c r="R15" i="17"/>
  <c r="R21" i="17"/>
  <c r="R18" i="17"/>
  <c r="R22" i="17"/>
  <c r="R17" i="17"/>
  <c r="R11" i="17"/>
  <c r="R16" i="17"/>
  <c r="R33" i="17"/>
  <c r="R24" i="17"/>
  <c r="R31" i="17"/>
  <c r="R20" i="17"/>
  <c r="AA11" i="2" l="1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E25" i="16" l="1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23" i="16" s="1"/>
  <c r="E8" i="16"/>
  <c r="E7" i="16"/>
  <c r="E6" i="16"/>
  <c r="D25" i="16"/>
  <c r="D26" i="16" s="1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23" i="16" s="1"/>
  <c r="D6" i="16"/>
  <c r="E26" i="16"/>
  <c r="C25" i="16"/>
  <c r="C26" i="16" s="1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23" i="16" s="1"/>
  <c r="C27" i="16" s="1"/>
  <c r="C6" i="16"/>
  <c r="H4" i="16"/>
  <c r="D27" i="16" l="1"/>
  <c r="E27" i="16"/>
  <c r="G20" i="16"/>
  <c r="G13" i="16"/>
  <c r="G9" i="16"/>
  <c r="H9" i="16" s="1"/>
  <c r="G14" i="16"/>
  <c r="G15" i="16"/>
  <c r="G16" i="16"/>
  <c r="G6" i="16"/>
  <c r="H6" i="16" s="1"/>
  <c r="G17" i="16"/>
  <c r="G7" i="16"/>
  <c r="H7" i="16" s="1"/>
  <c r="G21" i="16"/>
  <c r="G8" i="16"/>
  <c r="G22" i="16"/>
  <c r="G11" i="16"/>
  <c r="G19" i="16"/>
  <c r="G10" i="16"/>
  <c r="G18" i="16"/>
  <c r="G25" i="16"/>
  <c r="G12" i="16"/>
  <c r="H8" i="16"/>
  <c r="I926" i="15"/>
  <c r="I924" i="15"/>
  <c r="I922" i="15"/>
  <c r="I920" i="15"/>
  <c r="I918" i="15"/>
  <c r="I916" i="15"/>
  <c r="E928" i="15"/>
  <c r="D928" i="15"/>
  <c r="I910" i="15"/>
  <c r="I909" i="15"/>
  <c r="J909" i="15" s="1"/>
  <c r="I908" i="15"/>
  <c r="I907" i="15"/>
  <c r="J907" i="15" s="1"/>
  <c r="I906" i="15"/>
  <c r="J906" i="15" s="1"/>
  <c r="I905" i="15"/>
  <c r="I904" i="15"/>
  <c r="J904" i="15" s="1"/>
  <c r="I903" i="15"/>
  <c r="J903" i="15" s="1"/>
  <c r="I902" i="15"/>
  <c r="J902" i="15" s="1"/>
  <c r="I900" i="15"/>
  <c r="C912" i="15"/>
  <c r="H894" i="15"/>
  <c r="H893" i="15"/>
  <c r="H892" i="15"/>
  <c r="H891" i="15"/>
  <c r="H890" i="15"/>
  <c r="H888" i="15"/>
  <c r="H887" i="15"/>
  <c r="H886" i="15"/>
  <c r="I886" i="15"/>
  <c r="H885" i="15"/>
  <c r="H884" i="15"/>
  <c r="H883" i="15"/>
  <c r="H878" i="15"/>
  <c r="I878" i="15"/>
  <c r="J878" i="15" s="1"/>
  <c r="I877" i="15"/>
  <c r="J877" i="15" s="1"/>
  <c r="I876" i="15"/>
  <c r="J876" i="15" s="1"/>
  <c r="H876" i="15"/>
  <c r="H875" i="15"/>
  <c r="I875" i="15"/>
  <c r="J875" i="15" s="1"/>
  <c r="I874" i="15"/>
  <c r="H873" i="15"/>
  <c r="I873" i="15"/>
  <c r="J873" i="15" s="1"/>
  <c r="I872" i="15"/>
  <c r="I871" i="15"/>
  <c r="H871" i="15"/>
  <c r="H870" i="15"/>
  <c r="I870" i="15"/>
  <c r="J870" i="15" s="1"/>
  <c r="H869" i="15"/>
  <c r="I869" i="15"/>
  <c r="I868" i="15"/>
  <c r="J868" i="15" s="1"/>
  <c r="I867" i="15"/>
  <c r="I862" i="15"/>
  <c r="H862" i="15"/>
  <c r="H861" i="15"/>
  <c r="I861" i="15"/>
  <c r="I859" i="15"/>
  <c r="I858" i="15"/>
  <c r="H858" i="15"/>
  <c r="H857" i="15"/>
  <c r="I857" i="15"/>
  <c r="I855" i="15"/>
  <c r="I854" i="15"/>
  <c r="H854" i="15"/>
  <c r="H853" i="15"/>
  <c r="I853" i="15"/>
  <c r="H846" i="15"/>
  <c r="I846" i="15"/>
  <c r="I842" i="15"/>
  <c r="H842" i="15"/>
  <c r="H841" i="15"/>
  <c r="I841" i="15"/>
  <c r="J841" i="15" s="1"/>
  <c r="H840" i="15"/>
  <c r="I840" i="15"/>
  <c r="I839" i="15"/>
  <c r="H838" i="15"/>
  <c r="I838" i="15"/>
  <c r="H830" i="15"/>
  <c r="I827" i="15"/>
  <c r="G827" i="15" s="1"/>
  <c r="H827" i="15"/>
  <c r="H826" i="15"/>
  <c r="H823" i="15"/>
  <c r="I822" i="15"/>
  <c r="H822" i="15"/>
  <c r="H819" i="15"/>
  <c r="E800" i="15"/>
  <c r="F800" i="15"/>
  <c r="H787" i="15"/>
  <c r="H771" i="15"/>
  <c r="H765" i="15"/>
  <c r="I765" i="15"/>
  <c r="J765" i="15" s="1"/>
  <c r="H764" i="15"/>
  <c r="I764" i="15"/>
  <c r="H763" i="15"/>
  <c r="G763" i="15"/>
  <c r="I763" i="15"/>
  <c r="J763" i="15" s="1"/>
  <c r="I762" i="15"/>
  <c r="J762" i="15" s="1"/>
  <c r="H760" i="15"/>
  <c r="I760" i="15"/>
  <c r="H759" i="15"/>
  <c r="I759" i="15"/>
  <c r="I758" i="15"/>
  <c r="J758" i="15" s="1"/>
  <c r="H757" i="15"/>
  <c r="I757" i="15"/>
  <c r="J757" i="15" s="1"/>
  <c r="H755" i="15"/>
  <c r="J750" i="15"/>
  <c r="H750" i="15"/>
  <c r="I750" i="15"/>
  <c r="G750" i="15" s="1"/>
  <c r="I749" i="15"/>
  <c r="H749" i="15"/>
  <c r="H748" i="15"/>
  <c r="I748" i="15"/>
  <c r="I747" i="15"/>
  <c r="I746" i="15"/>
  <c r="H745" i="15"/>
  <c r="I745" i="15"/>
  <c r="I743" i="15"/>
  <c r="G743" i="15" s="1"/>
  <c r="H743" i="15"/>
  <c r="J742" i="15"/>
  <c r="H742" i="15"/>
  <c r="I742" i="15"/>
  <c r="G742" i="15" s="1"/>
  <c r="I741" i="15"/>
  <c r="H741" i="15"/>
  <c r="H740" i="15"/>
  <c r="I740" i="15"/>
  <c r="F752" i="15"/>
  <c r="I739" i="15"/>
  <c r="I730" i="15"/>
  <c r="H729" i="15"/>
  <c r="I729" i="15"/>
  <c r="I728" i="15"/>
  <c r="H728" i="15"/>
  <c r="H727" i="15"/>
  <c r="I723" i="15"/>
  <c r="H716" i="15"/>
  <c r="I712" i="15"/>
  <c r="G712" i="15" s="1"/>
  <c r="H712" i="15"/>
  <c r="I711" i="15"/>
  <c r="H711" i="15"/>
  <c r="I708" i="15"/>
  <c r="G708" i="15" s="1"/>
  <c r="H708" i="15"/>
  <c r="J707" i="15"/>
  <c r="I707" i="15"/>
  <c r="G707" i="15" s="1"/>
  <c r="H707" i="15"/>
  <c r="I693" i="15"/>
  <c r="H693" i="15"/>
  <c r="I692" i="15"/>
  <c r="H692" i="15"/>
  <c r="E704" i="15"/>
  <c r="H675" i="15"/>
  <c r="I670" i="15"/>
  <c r="H669" i="15"/>
  <c r="H665" i="15"/>
  <c r="I663" i="15"/>
  <c r="J663" i="15" s="1"/>
  <c r="I662" i="15"/>
  <c r="I661" i="15"/>
  <c r="H661" i="15"/>
  <c r="I660" i="15"/>
  <c r="H660" i="15"/>
  <c r="H659" i="15"/>
  <c r="I659" i="15"/>
  <c r="G659" i="15" s="1"/>
  <c r="I654" i="15"/>
  <c r="H654" i="15"/>
  <c r="H653" i="15"/>
  <c r="I653" i="15"/>
  <c r="I652" i="15"/>
  <c r="I650" i="15"/>
  <c r="I648" i="15"/>
  <c r="G648" i="15" s="1"/>
  <c r="H648" i="15"/>
  <c r="J647" i="15"/>
  <c r="I647" i="15"/>
  <c r="H647" i="15"/>
  <c r="I646" i="15"/>
  <c r="H646" i="15"/>
  <c r="H645" i="15"/>
  <c r="I645" i="15"/>
  <c r="I644" i="15"/>
  <c r="E656" i="15"/>
  <c r="I637" i="15"/>
  <c r="H637" i="15"/>
  <c r="I636" i="15"/>
  <c r="H632" i="15"/>
  <c r="I631" i="15"/>
  <c r="J631" i="15" s="1"/>
  <c r="I630" i="15"/>
  <c r="I629" i="15"/>
  <c r="H629" i="15"/>
  <c r="H628" i="15"/>
  <c r="I622" i="15"/>
  <c r="G622" i="15" s="1"/>
  <c r="H622" i="15"/>
  <c r="H621" i="15"/>
  <c r="I617" i="15"/>
  <c r="H617" i="15"/>
  <c r="H614" i="15"/>
  <c r="I613" i="15"/>
  <c r="H613" i="15"/>
  <c r="E608" i="15"/>
  <c r="H587" i="15"/>
  <c r="I583" i="15"/>
  <c r="J583" i="15" s="1"/>
  <c r="H581" i="15"/>
  <c r="H580" i="15"/>
  <c r="H579" i="15"/>
  <c r="I571" i="15"/>
  <c r="H571" i="15"/>
  <c r="H570" i="15"/>
  <c r="H569" i="15"/>
  <c r="H568" i="15"/>
  <c r="I567" i="15"/>
  <c r="H567" i="15"/>
  <c r="H566" i="15"/>
  <c r="H565" i="15"/>
  <c r="E560" i="15"/>
  <c r="D560" i="15"/>
  <c r="H532" i="15"/>
  <c r="H531" i="15"/>
  <c r="I526" i="15"/>
  <c r="J526" i="15" s="1"/>
  <c r="J524" i="15"/>
  <c r="H524" i="15"/>
  <c r="G524" i="15" s="1"/>
  <c r="I524" i="15"/>
  <c r="H523" i="15"/>
  <c r="H522" i="15"/>
  <c r="H521" i="15"/>
  <c r="I520" i="15"/>
  <c r="J520" i="15" s="1"/>
  <c r="I517" i="15"/>
  <c r="J517" i="15" s="1"/>
  <c r="J515" i="15"/>
  <c r="H515" i="15"/>
  <c r="I515" i="15"/>
  <c r="H510" i="15"/>
  <c r="I510" i="15"/>
  <c r="H509" i="15"/>
  <c r="H508" i="15"/>
  <c r="I508" i="15"/>
  <c r="I507" i="15"/>
  <c r="H505" i="15"/>
  <c r="H503" i="15"/>
  <c r="I503" i="15"/>
  <c r="H502" i="15"/>
  <c r="I501" i="15"/>
  <c r="H500" i="15"/>
  <c r="I500" i="15"/>
  <c r="D512" i="15"/>
  <c r="I494" i="15"/>
  <c r="J494" i="15" s="1"/>
  <c r="I493" i="15"/>
  <c r="J493" i="15" s="1"/>
  <c r="H493" i="15"/>
  <c r="H492" i="15"/>
  <c r="I492" i="15"/>
  <c r="J492" i="15" s="1"/>
  <c r="I490" i="15"/>
  <c r="J490" i="15" s="1"/>
  <c r="I489" i="15"/>
  <c r="J489" i="15" s="1"/>
  <c r="H489" i="15"/>
  <c r="I488" i="15"/>
  <c r="J488" i="15" s="1"/>
  <c r="H488" i="15"/>
  <c r="I486" i="15"/>
  <c r="J486" i="15" s="1"/>
  <c r="I485" i="15"/>
  <c r="J485" i="15" s="1"/>
  <c r="H485" i="15"/>
  <c r="H484" i="15"/>
  <c r="I484" i="15"/>
  <c r="J484" i="15" s="1"/>
  <c r="F496" i="15"/>
  <c r="E480" i="15"/>
  <c r="I462" i="15"/>
  <c r="H461" i="15"/>
  <c r="I460" i="15"/>
  <c r="H459" i="15"/>
  <c r="I455" i="15"/>
  <c r="I451" i="15"/>
  <c r="J451" i="15" s="1"/>
  <c r="H446" i="15"/>
  <c r="I444" i="15"/>
  <c r="G444" i="15" s="1"/>
  <c r="H444" i="15"/>
  <c r="H443" i="15"/>
  <c r="H442" i="15"/>
  <c r="I441" i="15"/>
  <c r="G441" i="15" s="1"/>
  <c r="H441" i="15"/>
  <c r="H439" i="15"/>
  <c r="H438" i="15"/>
  <c r="I437" i="15"/>
  <c r="G437" i="15" s="1"/>
  <c r="H437" i="15"/>
  <c r="D448" i="15"/>
  <c r="H435" i="15"/>
  <c r="H398" i="15"/>
  <c r="I398" i="15"/>
  <c r="J398" i="15" s="1"/>
  <c r="I397" i="15"/>
  <c r="J397" i="15" s="1"/>
  <c r="H397" i="15"/>
  <c r="H396" i="15"/>
  <c r="H395" i="15"/>
  <c r="I395" i="15"/>
  <c r="J395" i="15" s="1"/>
  <c r="H394" i="15"/>
  <c r="H393" i="15"/>
  <c r="I393" i="15"/>
  <c r="J393" i="15" s="1"/>
  <c r="H392" i="15"/>
  <c r="G392" i="15" s="1"/>
  <c r="I392" i="15"/>
  <c r="J392" i="15" s="1"/>
  <c r="I391" i="15"/>
  <c r="J391" i="15" s="1"/>
  <c r="H391" i="15"/>
  <c r="H390" i="15"/>
  <c r="I390" i="15"/>
  <c r="J390" i="15" s="1"/>
  <c r="H389" i="15"/>
  <c r="I389" i="15"/>
  <c r="J389" i="15" s="1"/>
  <c r="I388" i="15"/>
  <c r="H388" i="15"/>
  <c r="H387" i="15"/>
  <c r="H382" i="15"/>
  <c r="G382" i="15" s="1"/>
  <c r="I382" i="15"/>
  <c r="J382" i="15" s="1"/>
  <c r="I381" i="15"/>
  <c r="J381" i="15" s="1"/>
  <c r="H381" i="15"/>
  <c r="H380" i="15"/>
  <c r="H379" i="15"/>
  <c r="I379" i="15"/>
  <c r="J379" i="15" s="1"/>
  <c r="H378" i="15"/>
  <c r="H377" i="15"/>
  <c r="H376" i="15"/>
  <c r="H375" i="15"/>
  <c r="I375" i="15"/>
  <c r="J375" i="15" s="1"/>
  <c r="I374" i="15"/>
  <c r="H374" i="15"/>
  <c r="H373" i="15"/>
  <c r="H372" i="15"/>
  <c r="I372" i="15"/>
  <c r="J372" i="15" s="1"/>
  <c r="I371" i="15"/>
  <c r="I366" i="15"/>
  <c r="J366" i="15" s="1"/>
  <c r="I365" i="15"/>
  <c r="J365" i="15" s="1"/>
  <c r="H365" i="15"/>
  <c r="I364" i="15"/>
  <c r="J364" i="15" s="1"/>
  <c r="H364" i="15"/>
  <c r="I362" i="15"/>
  <c r="J362" i="15" s="1"/>
  <c r="H362" i="15"/>
  <c r="I361" i="15"/>
  <c r="J361" i="15" s="1"/>
  <c r="H361" i="15"/>
  <c r="I360" i="15"/>
  <c r="J360" i="15" s="1"/>
  <c r="H360" i="15"/>
  <c r="H357" i="15"/>
  <c r="I357" i="15"/>
  <c r="I356" i="15"/>
  <c r="J356" i="15" s="1"/>
  <c r="H356" i="15"/>
  <c r="I355" i="15"/>
  <c r="J355" i="15" s="1"/>
  <c r="H355" i="15"/>
  <c r="H350" i="15"/>
  <c r="I350" i="15"/>
  <c r="H349" i="15"/>
  <c r="H348" i="15"/>
  <c r="H347" i="15"/>
  <c r="I347" i="15"/>
  <c r="I346" i="15"/>
  <c r="J346" i="15" s="1"/>
  <c r="H346" i="15"/>
  <c r="I345" i="15"/>
  <c r="I344" i="15"/>
  <c r="I343" i="15"/>
  <c r="J343" i="15" s="1"/>
  <c r="H343" i="15"/>
  <c r="H342" i="15"/>
  <c r="I342" i="15"/>
  <c r="I341" i="15"/>
  <c r="I340" i="15"/>
  <c r="H339" i="15"/>
  <c r="E352" i="15"/>
  <c r="H333" i="15"/>
  <c r="I333" i="15"/>
  <c r="G333" i="15" s="1"/>
  <c r="I332" i="15"/>
  <c r="J332" i="15" s="1"/>
  <c r="I331" i="15"/>
  <c r="G331" i="15" s="1"/>
  <c r="H331" i="15"/>
  <c r="I330" i="15"/>
  <c r="J330" i="15" s="1"/>
  <c r="I329" i="15"/>
  <c r="I328" i="15"/>
  <c r="H327" i="15"/>
  <c r="C336" i="15"/>
  <c r="I325" i="15"/>
  <c r="I324" i="15"/>
  <c r="J324" i="15" s="1"/>
  <c r="H324" i="15"/>
  <c r="F336" i="15"/>
  <c r="I323" i="15"/>
  <c r="H318" i="15"/>
  <c r="I317" i="15"/>
  <c r="G317" i="15" s="1"/>
  <c r="H317" i="15"/>
  <c r="I316" i="15"/>
  <c r="G316" i="15" s="1"/>
  <c r="H316" i="15"/>
  <c r="H315" i="15"/>
  <c r="H314" i="15"/>
  <c r="H313" i="15"/>
  <c r="H312" i="15"/>
  <c r="H311" i="15"/>
  <c r="H310" i="15"/>
  <c r="H309" i="15"/>
  <c r="H308" i="15"/>
  <c r="D320" i="15"/>
  <c r="H307" i="15"/>
  <c r="F304" i="15"/>
  <c r="D304" i="15"/>
  <c r="F288" i="15"/>
  <c r="I269" i="15"/>
  <c r="J269" i="15" s="1"/>
  <c r="I267" i="15"/>
  <c r="J267" i="15" s="1"/>
  <c r="I261" i="15"/>
  <c r="J261" i="15" s="1"/>
  <c r="E272" i="15"/>
  <c r="D272" i="15"/>
  <c r="I259" i="15"/>
  <c r="H254" i="15"/>
  <c r="H253" i="15"/>
  <c r="H252" i="15"/>
  <c r="I251" i="15"/>
  <c r="J251" i="15" s="1"/>
  <c r="H251" i="15"/>
  <c r="H250" i="15"/>
  <c r="H249" i="15"/>
  <c r="I248" i="15"/>
  <c r="J248" i="15" s="1"/>
  <c r="H248" i="15"/>
  <c r="H247" i="15"/>
  <c r="H246" i="15"/>
  <c r="I245" i="15"/>
  <c r="J245" i="15" s="1"/>
  <c r="H245" i="15"/>
  <c r="H244" i="15"/>
  <c r="C256" i="15"/>
  <c r="I238" i="15"/>
  <c r="J238" i="15" s="1"/>
  <c r="H237" i="15"/>
  <c r="I237" i="15"/>
  <c r="J237" i="15" s="1"/>
  <c r="I236" i="15"/>
  <c r="H235" i="15"/>
  <c r="I234" i="15"/>
  <c r="H234" i="15"/>
  <c r="H233" i="15"/>
  <c r="I233" i="15"/>
  <c r="H232" i="15"/>
  <c r="I232" i="15"/>
  <c r="I231" i="15"/>
  <c r="J231" i="15" s="1"/>
  <c r="H231" i="15"/>
  <c r="I230" i="15"/>
  <c r="J230" i="15" s="1"/>
  <c r="I229" i="15"/>
  <c r="J229" i="15" s="1"/>
  <c r="H229" i="15"/>
  <c r="G229" i="15" s="1"/>
  <c r="I228" i="15"/>
  <c r="I227" i="15"/>
  <c r="I222" i="15"/>
  <c r="J222" i="15" s="1"/>
  <c r="H222" i="15"/>
  <c r="I221" i="15"/>
  <c r="J221" i="15" s="1"/>
  <c r="H221" i="15"/>
  <c r="I220" i="15"/>
  <c r="J220" i="15" s="1"/>
  <c r="H220" i="15"/>
  <c r="I219" i="15"/>
  <c r="J219" i="15" s="1"/>
  <c r="H219" i="15"/>
  <c r="I218" i="15"/>
  <c r="J218" i="15" s="1"/>
  <c r="H218" i="15"/>
  <c r="I217" i="15"/>
  <c r="J217" i="15" s="1"/>
  <c r="H217" i="15"/>
  <c r="I216" i="15"/>
  <c r="J216" i="15" s="1"/>
  <c r="H216" i="15"/>
  <c r="I215" i="15"/>
  <c r="J215" i="15" s="1"/>
  <c r="H215" i="15"/>
  <c r="I214" i="15"/>
  <c r="J214" i="15" s="1"/>
  <c r="H214" i="15"/>
  <c r="I213" i="15"/>
  <c r="J213" i="15" s="1"/>
  <c r="H213" i="15"/>
  <c r="I212" i="15"/>
  <c r="J212" i="15" s="1"/>
  <c r="H212" i="15"/>
  <c r="I211" i="15"/>
  <c r="J211" i="15" s="1"/>
  <c r="H211" i="15"/>
  <c r="H224" i="15" s="1"/>
  <c r="F224" i="15"/>
  <c r="E224" i="15"/>
  <c r="D224" i="15"/>
  <c r="C224" i="15"/>
  <c r="H206" i="15"/>
  <c r="I206" i="15"/>
  <c r="J206" i="15" s="1"/>
  <c r="I205" i="15"/>
  <c r="J205" i="15" s="1"/>
  <c r="H205" i="15"/>
  <c r="I204" i="15"/>
  <c r="J204" i="15" s="1"/>
  <c r="I203" i="15"/>
  <c r="J203" i="15" s="1"/>
  <c r="H203" i="15"/>
  <c r="H202" i="15"/>
  <c r="I202" i="15"/>
  <c r="J202" i="15" s="1"/>
  <c r="I201" i="15"/>
  <c r="J201" i="15" s="1"/>
  <c r="H201" i="15"/>
  <c r="I200" i="15"/>
  <c r="J200" i="15" s="1"/>
  <c r="I199" i="15"/>
  <c r="J199" i="15" s="1"/>
  <c r="H199" i="15"/>
  <c r="H198" i="15"/>
  <c r="I198" i="15"/>
  <c r="J198" i="15" s="1"/>
  <c r="I197" i="15"/>
  <c r="J197" i="15" s="1"/>
  <c r="H197" i="15"/>
  <c r="I196" i="15"/>
  <c r="J196" i="15" s="1"/>
  <c r="I195" i="15"/>
  <c r="H195" i="15"/>
  <c r="D208" i="15"/>
  <c r="H190" i="15"/>
  <c r="I190" i="15"/>
  <c r="J190" i="15" s="1"/>
  <c r="I189" i="15"/>
  <c r="J189" i="15" s="1"/>
  <c r="H186" i="15"/>
  <c r="I185" i="15"/>
  <c r="H185" i="15"/>
  <c r="I184" i="15"/>
  <c r="H184" i="15"/>
  <c r="I183" i="15"/>
  <c r="I182" i="15"/>
  <c r="H182" i="15"/>
  <c r="I181" i="15"/>
  <c r="J181" i="15" s="1"/>
  <c r="I179" i="15"/>
  <c r="I174" i="15"/>
  <c r="J174" i="15" s="1"/>
  <c r="H174" i="15"/>
  <c r="I173" i="15"/>
  <c r="G173" i="15" s="1"/>
  <c r="H173" i="15"/>
  <c r="H172" i="15"/>
  <c r="I171" i="15"/>
  <c r="H171" i="15"/>
  <c r="I170" i="15"/>
  <c r="H170" i="15"/>
  <c r="H169" i="15"/>
  <c r="H168" i="15"/>
  <c r="H167" i="15"/>
  <c r="H166" i="15"/>
  <c r="H165" i="15"/>
  <c r="I164" i="15"/>
  <c r="J164" i="15" s="1"/>
  <c r="H164" i="15"/>
  <c r="I163" i="15"/>
  <c r="H163" i="15"/>
  <c r="I158" i="15"/>
  <c r="J158" i="15" s="1"/>
  <c r="I157" i="15"/>
  <c r="J157" i="15" s="1"/>
  <c r="I156" i="15"/>
  <c r="J156" i="15" s="1"/>
  <c r="H156" i="15"/>
  <c r="I155" i="15"/>
  <c r="J155" i="15" s="1"/>
  <c r="H155" i="15"/>
  <c r="I154" i="15"/>
  <c r="J154" i="15" s="1"/>
  <c r="I153" i="15"/>
  <c r="J153" i="15" s="1"/>
  <c r="I152" i="15"/>
  <c r="J152" i="15" s="1"/>
  <c r="H152" i="15"/>
  <c r="I151" i="15"/>
  <c r="J151" i="15" s="1"/>
  <c r="H151" i="15"/>
  <c r="I150" i="15"/>
  <c r="J150" i="15" s="1"/>
  <c r="I149" i="15"/>
  <c r="J149" i="15" s="1"/>
  <c r="I148" i="15"/>
  <c r="J148" i="15" s="1"/>
  <c r="H148" i="15"/>
  <c r="I147" i="15"/>
  <c r="J147" i="15" s="1"/>
  <c r="H147" i="15"/>
  <c r="E160" i="15"/>
  <c r="I142" i="15"/>
  <c r="J142" i="15" s="1"/>
  <c r="I141" i="15"/>
  <c r="J141" i="15" s="1"/>
  <c r="I140" i="15"/>
  <c r="J140" i="15" s="1"/>
  <c r="H140" i="15"/>
  <c r="I139" i="15"/>
  <c r="J139" i="15" s="1"/>
  <c r="H139" i="15"/>
  <c r="I138" i="15"/>
  <c r="J138" i="15" s="1"/>
  <c r="I137" i="15"/>
  <c r="J137" i="15" s="1"/>
  <c r="I136" i="15"/>
  <c r="I135" i="15"/>
  <c r="I133" i="15"/>
  <c r="E144" i="15"/>
  <c r="C144" i="15"/>
  <c r="H128" i="15"/>
  <c r="I126" i="15"/>
  <c r="I125" i="15"/>
  <c r="J125" i="15" s="1"/>
  <c r="I122" i="15"/>
  <c r="I120" i="15"/>
  <c r="C128" i="15"/>
  <c r="I118" i="15"/>
  <c r="J118" i="15" s="1"/>
  <c r="I117" i="15"/>
  <c r="J117" i="15" s="1"/>
  <c r="E128" i="15"/>
  <c r="H112" i="15"/>
  <c r="I110" i="15"/>
  <c r="I108" i="15"/>
  <c r="I107" i="15"/>
  <c r="J107" i="15" s="1"/>
  <c r="I106" i="15"/>
  <c r="I105" i="15"/>
  <c r="G105" i="15" s="1"/>
  <c r="I104" i="15"/>
  <c r="I103" i="15"/>
  <c r="D112" i="15"/>
  <c r="I101" i="15"/>
  <c r="C112" i="15"/>
  <c r="H96" i="15"/>
  <c r="I94" i="15"/>
  <c r="I93" i="15"/>
  <c r="J93" i="15" s="1"/>
  <c r="I90" i="15"/>
  <c r="I88" i="15"/>
  <c r="C96" i="15"/>
  <c r="I86" i="15"/>
  <c r="J86" i="15" s="1"/>
  <c r="G86" i="15"/>
  <c r="I85" i="15"/>
  <c r="E96" i="15"/>
  <c r="H80" i="15"/>
  <c r="I78" i="15"/>
  <c r="I76" i="15"/>
  <c r="I75" i="15"/>
  <c r="J75" i="15" s="1"/>
  <c r="I74" i="15"/>
  <c r="I73" i="15"/>
  <c r="I70" i="15"/>
  <c r="I68" i="15"/>
  <c r="I67" i="15"/>
  <c r="H64" i="15"/>
  <c r="I62" i="15"/>
  <c r="I61" i="15"/>
  <c r="I60" i="15"/>
  <c r="I59" i="15"/>
  <c r="I57" i="15"/>
  <c r="I55" i="15"/>
  <c r="J55" i="15" s="1"/>
  <c r="I54" i="15"/>
  <c r="J54" i="15" s="1"/>
  <c r="I53" i="15"/>
  <c r="H48" i="15"/>
  <c r="I46" i="15"/>
  <c r="I44" i="15"/>
  <c r="J43" i="15"/>
  <c r="I43" i="15"/>
  <c r="G43" i="15" s="1"/>
  <c r="I42" i="15"/>
  <c r="J42" i="15" s="1"/>
  <c r="I41" i="15"/>
  <c r="F48" i="15"/>
  <c r="I39" i="15"/>
  <c r="I37" i="15"/>
  <c r="I35" i="15"/>
  <c r="J35" i="15" s="1"/>
  <c r="H32" i="15"/>
  <c r="H33" i="15" s="1"/>
  <c r="I30" i="15"/>
  <c r="I29" i="15"/>
  <c r="I28" i="15"/>
  <c r="I26" i="15"/>
  <c r="I24" i="15"/>
  <c r="J24" i="15" s="1"/>
  <c r="I23" i="15"/>
  <c r="I22" i="15"/>
  <c r="I21" i="15"/>
  <c r="I20" i="15"/>
  <c r="H17" i="15"/>
  <c r="I17" i="15"/>
  <c r="H16" i="15"/>
  <c r="I16" i="15"/>
  <c r="H15" i="15"/>
  <c r="I15" i="15"/>
  <c r="J13" i="15"/>
  <c r="I13" i="15"/>
  <c r="G13" i="15" s="1"/>
  <c r="J12" i="15"/>
  <c r="J53" i="15" l="1"/>
  <c r="G53" i="15"/>
  <c r="J41" i="15"/>
  <c r="G41" i="15"/>
  <c r="J85" i="15"/>
  <c r="G85" i="15"/>
  <c r="J106" i="15"/>
  <c r="G106" i="15"/>
  <c r="J22" i="15"/>
  <c r="G22" i="15"/>
  <c r="J62" i="15"/>
  <c r="G62" i="15"/>
  <c r="J345" i="15"/>
  <c r="H400" i="15"/>
  <c r="J30" i="15"/>
  <c r="G30" i="15"/>
  <c r="J74" i="15"/>
  <c r="G74" i="15"/>
  <c r="J236" i="15"/>
  <c r="G323" i="15"/>
  <c r="J357" i="15"/>
  <c r="G357" i="15"/>
  <c r="J340" i="15"/>
  <c r="J342" i="15"/>
  <c r="G342" i="15"/>
  <c r="J350" i="15"/>
  <c r="G350" i="15"/>
  <c r="J126" i="15"/>
  <c r="G126" i="15"/>
  <c r="J228" i="15"/>
  <c r="J347" i="15"/>
  <c r="G347" i="15"/>
  <c r="J344" i="15"/>
  <c r="J73" i="15"/>
  <c r="G73" i="15"/>
  <c r="J23" i="15"/>
  <c r="G23" i="15"/>
  <c r="J61" i="15"/>
  <c r="G61" i="15"/>
  <c r="J94" i="15"/>
  <c r="G94" i="15"/>
  <c r="J341" i="15"/>
  <c r="G237" i="15"/>
  <c r="F480" i="15"/>
  <c r="I504" i="15"/>
  <c r="H504" i="15"/>
  <c r="I525" i="15"/>
  <c r="J525" i="15" s="1"/>
  <c r="H525" i="15"/>
  <c r="J747" i="15"/>
  <c r="J759" i="15"/>
  <c r="G759" i="15"/>
  <c r="I761" i="15"/>
  <c r="H761" i="15"/>
  <c r="J764" i="15"/>
  <c r="G764" i="15"/>
  <c r="I766" i="15"/>
  <c r="H766" i="15"/>
  <c r="J867" i="15"/>
  <c r="I14" i="15"/>
  <c r="I25" i="15"/>
  <c r="I27" i="15"/>
  <c r="I36" i="15"/>
  <c r="I38" i="15"/>
  <c r="F80" i="15"/>
  <c r="I89" i="15"/>
  <c r="I91" i="15"/>
  <c r="I121" i="15"/>
  <c r="I123" i="15"/>
  <c r="H138" i="15"/>
  <c r="G138" i="15" s="1"/>
  <c r="H142" i="15"/>
  <c r="G142" i="15" s="1"/>
  <c r="H150" i="15"/>
  <c r="G150" i="15" s="1"/>
  <c r="H154" i="15"/>
  <c r="G154" i="15" s="1"/>
  <c r="H158" i="15"/>
  <c r="G158" i="15" s="1"/>
  <c r="I166" i="15"/>
  <c r="J166" i="15" s="1"/>
  <c r="J173" i="15"/>
  <c r="D192" i="15"/>
  <c r="H183" i="15"/>
  <c r="E208" i="15"/>
  <c r="H196" i="15"/>
  <c r="H208" i="15" s="1"/>
  <c r="H200" i="15"/>
  <c r="H204" i="15"/>
  <c r="H230" i="15"/>
  <c r="D256" i="15"/>
  <c r="I252" i="15"/>
  <c r="E288" i="15"/>
  <c r="E304" i="15"/>
  <c r="E320" i="15"/>
  <c r="I312" i="15"/>
  <c r="G312" i="15" s="1"/>
  <c r="H323" i="15"/>
  <c r="H332" i="15"/>
  <c r="F352" i="15"/>
  <c r="H341" i="15"/>
  <c r="G341" i="15" s="1"/>
  <c r="D368" i="15"/>
  <c r="H366" i="15"/>
  <c r="G366" i="15" s="1"/>
  <c r="I468" i="15"/>
  <c r="H468" i="15"/>
  <c r="I470" i="15"/>
  <c r="H470" i="15"/>
  <c r="I472" i="15"/>
  <c r="H472" i="15"/>
  <c r="I474" i="15"/>
  <c r="H474" i="15"/>
  <c r="I476" i="15"/>
  <c r="H476" i="15"/>
  <c r="I478" i="15"/>
  <c r="H478" i="15"/>
  <c r="I487" i="15"/>
  <c r="J487" i="15" s="1"/>
  <c r="H487" i="15"/>
  <c r="C512" i="15"/>
  <c r="H499" i="15"/>
  <c r="I506" i="15"/>
  <c r="H506" i="15"/>
  <c r="J630" i="15"/>
  <c r="G645" i="15"/>
  <c r="J645" i="15"/>
  <c r="G646" i="15"/>
  <c r="J646" i="15"/>
  <c r="G653" i="15"/>
  <c r="J653" i="15"/>
  <c r="G654" i="15"/>
  <c r="J654" i="15"/>
  <c r="J739" i="15"/>
  <c r="G745" i="15"/>
  <c r="J745" i="15"/>
  <c r="I756" i="15"/>
  <c r="H756" i="15"/>
  <c r="D48" i="15"/>
  <c r="I52" i="15"/>
  <c r="I84" i="15"/>
  <c r="I99" i="15"/>
  <c r="F112" i="15"/>
  <c r="I116" i="15"/>
  <c r="I131" i="15"/>
  <c r="I144" i="15" s="1"/>
  <c r="J144" i="15" s="1"/>
  <c r="F144" i="15"/>
  <c r="I172" i="15"/>
  <c r="J172" i="15" s="1"/>
  <c r="E192" i="15"/>
  <c r="M189" i="15" s="1"/>
  <c r="I187" i="15"/>
  <c r="F208" i="15"/>
  <c r="I224" i="15"/>
  <c r="I235" i="15"/>
  <c r="H236" i="15"/>
  <c r="G236" i="15" s="1"/>
  <c r="I243" i="15"/>
  <c r="I246" i="15"/>
  <c r="J246" i="15" s="1"/>
  <c r="I249" i="15"/>
  <c r="J249" i="15" s="1"/>
  <c r="F320" i="15"/>
  <c r="I334" i="15"/>
  <c r="H340" i="15"/>
  <c r="G340" i="15" s="1"/>
  <c r="I348" i="15"/>
  <c r="E368" i="15"/>
  <c r="I358" i="15"/>
  <c r="J358" i="15" s="1"/>
  <c r="H358" i="15"/>
  <c r="G358" i="15" s="1"/>
  <c r="G365" i="15"/>
  <c r="I377" i="15"/>
  <c r="I394" i="15"/>
  <c r="J394" i="15" s="1"/>
  <c r="G729" i="15"/>
  <c r="J729" i="15"/>
  <c r="I856" i="15"/>
  <c r="H856" i="15"/>
  <c r="E48" i="15"/>
  <c r="I45" i="15"/>
  <c r="D80" i="15"/>
  <c r="I77" i="15"/>
  <c r="I100" i="15"/>
  <c r="I102" i="15"/>
  <c r="I109" i="15"/>
  <c r="I132" i="15"/>
  <c r="I134" i="15"/>
  <c r="H137" i="15"/>
  <c r="H141" i="15"/>
  <c r="G141" i="15" s="1"/>
  <c r="C160" i="15"/>
  <c r="H149" i="15"/>
  <c r="G149" i="15" s="1"/>
  <c r="H153" i="15"/>
  <c r="G153" i="15" s="1"/>
  <c r="H157" i="15"/>
  <c r="G157" i="15" s="1"/>
  <c r="I165" i="15"/>
  <c r="D176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C240" i="15"/>
  <c r="F256" i="15"/>
  <c r="I260" i="15"/>
  <c r="J260" i="15" s="1"/>
  <c r="I262" i="15"/>
  <c r="J262" i="15" s="1"/>
  <c r="I264" i="15"/>
  <c r="J264" i="15" s="1"/>
  <c r="I268" i="15"/>
  <c r="J268" i="15" s="1"/>
  <c r="I270" i="15"/>
  <c r="J270" i="15" s="1"/>
  <c r="G346" i="15"/>
  <c r="I349" i="15"/>
  <c r="F368" i="15"/>
  <c r="C384" i="15"/>
  <c r="H371" i="15"/>
  <c r="H384" i="15" s="1"/>
  <c r="H445" i="15"/>
  <c r="I445" i="15"/>
  <c r="I453" i="15"/>
  <c r="H453" i="15"/>
  <c r="F576" i="15"/>
  <c r="I638" i="15"/>
  <c r="H638" i="15"/>
  <c r="J644" i="15"/>
  <c r="G650" i="15"/>
  <c r="J650" i="15"/>
  <c r="G652" i="15"/>
  <c r="J652" i="15"/>
  <c r="J670" i="15"/>
  <c r="G693" i="15"/>
  <c r="J693" i="15"/>
  <c r="I744" i="15"/>
  <c r="H744" i="15"/>
  <c r="D288" i="15"/>
  <c r="I19" i="15"/>
  <c r="C48" i="15"/>
  <c r="I51" i="15"/>
  <c r="I56" i="15"/>
  <c r="I58" i="15"/>
  <c r="I72" i="15"/>
  <c r="I83" i="15"/>
  <c r="I87" i="15"/>
  <c r="J87" i="15" s="1"/>
  <c r="I115" i="15"/>
  <c r="I119" i="15"/>
  <c r="J119" i="15" s="1"/>
  <c r="D160" i="15"/>
  <c r="I180" i="15"/>
  <c r="H181" i="15"/>
  <c r="I208" i="15"/>
  <c r="J208" i="15" s="1"/>
  <c r="D240" i="15"/>
  <c r="H243" i="15"/>
  <c r="H256" i="15" s="1"/>
  <c r="I254" i="15"/>
  <c r="J254" i="15" s="1"/>
  <c r="I309" i="15"/>
  <c r="G309" i="15" s="1"/>
  <c r="H330" i="15"/>
  <c r="I339" i="15"/>
  <c r="I363" i="15"/>
  <c r="J363" i="15" s="1"/>
  <c r="H363" i="15"/>
  <c r="D384" i="15"/>
  <c r="J374" i="15"/>
  <c r="G374" i="15"/>
  <c r="H436" i="15"/>
  <c r="I436" i="15"/>
  <c r="G436" i="15" s="1"/>
  <c r="D464" i="15"/>
  <c r="F512" i="15"/>
  <c r="C560" i="15"/>
  <c r="H564" i="15"/>
  <c r="I564" i="15"/>
  <c r="G564" i="15" s="1"/>
  <c r="H572" i="15"/>
  <c r="I572" i="15"/>
  <c r="J660" i="15"/>
  <c r="G660" i="15"/>
  <c r="J746" i="15"/>
  <c r="D32" i="15"/>
  <c r="D33" i="15" s="1"/>
  <c r="D64" i="15"/>
  <c r="C80" i="15"/>
  <c r="D96" i="15"/>
  <c r="G93" i="15"/>
  <c r="E112" i="15"/>
  <c r="D128" i="15"/>
  <c r="G118" i="15"/>
  <c r="G125" i="15"/>
  <c r="G140" i="15"/>
  <c r="G152" i="15"/>
  <c r="G156" i="15"/>
  <c r="H228" i="15"/>
  <c r="G228" i="15" s="1"/>
  <c r="H345" i="15"/>
  <c r="G345" i="15" s="1"/>
  <c r="G371" i="15"/>
  <c r="C400" i="15"/>
  <c r="J388" i="15"/>
  <c r="G388" i="15"/>
  <c r="H440" i="15"/>
  <c r="I440" i="15"/>
  <c r="G440" i="15" s="1"/>
  <c r="C480" i="15"/>
  <c r="I467" i="15"/>
  <c r="H467" i="15"/>
  <c r="I469" i="15"/>
  <c r="H469" i="15"/>
  <c r="I471" i="15"/>
  <c r="H471" i="15"/>
  <c r="I473" i="15"/>
  <c r="H473" i="15"/>
  <c r="I475" i="15"/>
  <c r="H475" i="15"/>
  <c r="I477" i="15"/>
  <c r="H477" i="15"/>
  <c r="C496" i="15"/>
  <c r="I483" i="15"/>
  <c r="J483" i="15" s="1"/>
  <c r="H483" i="15"/>
  <c r="I491" i="15"/>
  <c r="J491" i="15" s="1"/>
  <c r="H491" i="15"/>
  <c r="I516" i="15"/>
  <c r="H516" i="15"/>
  <c r="H715" i="15"/>
  <c r="I715" i="15"/>
  <c r="G730" i="15"/>
  <c r="J730" i="15"/>
  <c r="G749" i="15"/>
  <c r="J749" i="15"/>
  <c r="I860" i="15"/>
  <c r="H860" i="15"/>
  <c r="J874" i="15"/>
  <c r="G875" i="15"/>
  <c r="E80" i="15"/>
  <c r="E32" i="15"/>
  <c r="E33" i="15" s="1"/>
  <c r="E64" i="15"/>
  <c r="I69" i="15"/>
  <c r="I80" i="15" s="1"/>
  <c r="J80" i="15" s="1"/>
  <c r="F160" i="15"/>
  <c r="F176" i="15"/>
  <c r="I188" i="15"/>
  <c r="H189" i="15"/>
  <c r="F240" i="15"/>
  <c r="H238" i="15"/>
  <c r="G248" i="15"/>
  <c r="F272" i="15"/>
  <c r="I313" i="15"/>
  <c r="G313" i="15" s="1"/>
  <c r="D336" i="15"/>
  <c r="H325" i="15"/>
  <c r="C352" i="15"/>
  <c r="G343" i="15"/>
  <c r="H344" i="15"/>
  <c r="G344" i="15" s="1"/>
  <c r="I359" i="15"/>
  <c r="H359" i="15"/>
  <c r="H368" i="15" s="1"/>
  <c r="I378" i="15"/>
  <c r="G381" i="15"/>
  <c r="D480" i="15"/>
  <c r="D496" i="15"/>
  <c r="H618" i="15"/>
  <c r="I618" i="15"/>
  <c r="G741" i="15"/>
  <c r="J741" i="15"/>
  <c r="G748" i="15"/>
  <c r="J748" i="15"/>
  <c r="I71" i="15"/>
  <c r="F32" i="15"/>
  <c r="F33" i="15" s="1"/>
  <c r="G42" i="15"/>
  <c r="F64" i="15"/>
  <c r="C64" i="15"/>
  <c r="F96" i="15"/>
  <c r="I92" i="15"/>
  <c r="F128" i="15"/>
  <c r="I124" i="15"/>
  <c r="D144" i="15"/>
  <c r="G139" i="15"/>
  <c r="G147" i="15"/>
  <c r="G151" i="15"/>
  <c r="G155" i="15"/>
  <c r="H176" i="15"/>
  <c r="E176" i="15"/>
  <c r="C208" i="15"/>
  <c r="J224" i="15"/>
  <c r="H227" i="15"/>
  <c r="H240" i="15" s="1"/>
  <c r="I244" i="15"/>
  <c r="I247" i="15"/>
  <c r="J247" i="15" s="1"/>
  <c r="I250" i="15"/>
  <c r="J250" i="15" s="1"/>
  <c r="I253" i="15"/>
  <c r="J253" i="15" s="1"/>
  <c r="C288" i="15"/>
  <c r="I308" i="15"/>
  <c r="G308" i="15" s="1"/>
  <c r="E336" i="15"/>
  <c r="D352" i="15"/>
  <c r="G360" i="15"/>
  <c r="G362" i="15"/>
  <c r="I454" i="15"/>
  <c r="J454" i="15" s="1"/>
  <c r="I456" i="15"/>
  <c r="H456" i="15"/>
  <c r="I458" i="15"/>
  <c r="H458" i="15"/>
  <c r="I643" i="15"/>
  <c r="I649" i="15"/>
  <c r="H649" i="15"/>
  <c r="I651" i="15"/>
  <c r="G711" i="15"/>
  <c r="J711" i="15"/>
  <c r="G740" i="15"/>
  <c r="J740" i="15"/>
  <c r="I852" i="15"/>
  <c r="H852" i="15"/>
  <c r="G876" i="15"/>
  <c r="H448" i="15"/>
  <c r="E464" i="15"/>
  <c r="H507" i="15"/>
  <c r="I509" i="15"/>
  <c r="F544" i="15"/>
  <c r="D640" i="15"/>
  <c r="H636" i="15"/>
  <c r="F656" i="15"/>
  <c r="H644" i="15"/>
  <c r="G644" i="15" s="1"/>
  <c r="H652" i="15"/>
  <c r="H663" i="15"/>
  <c r="H739" i="15"/>
  <c r="H747" i="15"/>
  <c r="G747" i="15" s="1"/>
  <c r="C768" i="15"/>
  <c r="H758" i="15"/>
  <c r="D800" i="15"/>
  <c r="D848" i="15"/>
  <c r="G870" i="15"/>
  <c r="F384" i="15"/>
  <c r="I380" i="15"/>
  <c r="J380" i="15" s="1"/>
  <c r="D400" i="15"/>
  <c r="F400" i="15"/>
  <c r="D416" i="15"/>
  <c r="D432" i="15"/>
  <c r="F464" i="15"/>
  <c r="I457" i="15"/>
  <c r="I614" i="15"/>
  <c r="G614" i="15" s="1"/>
  <c r="I621" i="15"/>
  <c r="E640" i="15"/>
  <c r="H631" i="15"/>
  <c r="H643" i="15"/>
  <c r="H651" i="15"/>
  <c r="I669" i="15"/>
  <c r="H670" i="15"/>
  <c r="G670" i="15" s="1"/>
  <c r="I716" i="15"/>
  <c r="G716" i="15" s="1"/>
  <c r="H730" i="15"/>
  <c r="H746" i="15"/>
  <c r="G746" i="15" s="1"/>
  <c r="D768" i="15"/>
  <c r="H762" i="15"/>
  <c r="E784" i="15"/>
  <c r="I787" i="15"/>
  <c r="E848" i="15"/>
  <c r="C864" i="15"/>
  <c r="C880" i="15"/>
  <c r="H874" i="15"/>
  <c r="G874" i="15" s="1"/>
  <c r="I373" i="15"/>
  <c r="I387" i="15"/>
  <c r="G387" i="15" s="1"/>
  <c r="I396" i="15"/>
  <c r="E416" i="15"/>
  <c r="E432" i="15"/>
  <c r="E448" i="15"/>
  <c r="I459" i="15"/>
  <c r="H486" i="15"/>
  <c r="H490" i="15"/>
  <c r="H494" i="15"/>
  <c r="H501" i="15"/>
  <c r="I505" i="15"/>
  <c r="J505" i="15" s="1"/>
  <c r="H517" i="15"/>
  <c r="E528" i="15"/>
  <c r="I523" i="15"/>
  <c r="J523" i="15" s="1"/>
  <c r="D544" i="15"/>
  <c r="I568" i="15"/>
  <c r="G568" i="15" s="1"/>
  <c r="E624" i="15"/>
  <c r="F640" i="15"/>
  <c r="H630" i="15"/>
  <c r="G630" i="15" s="1"/>
  <c r="H650" i="15"/>
  <c r="H662" i="15"/>
  <c r="I665" i="15"/>
  <c r="E720" i="15"/>
  <c r="E768" i="15"/>
  <c r="G757" i="15"/>
  <c r="I772" i="15"/>
  <c r="F784" i="15"/>
  <c r="E832" i="15"/>
  <c r="F848" i="15"/>
  <c r="D864" i="15"/>
  <c r="D880" i="15"/>
  <c r="G878" i="15"/>
  <c r="I889" i="15"/>
  <c r="C368" i="15"/>
  <c r="I376" i="15"/>
  <c r="J376" i="15" s="1"/>
  <c r="F416" i="15"/>
  <c r="F432" i="15"/>
  <c r="F448" i="15"/>
  <c r="I452" i="15"/>
  <c r="I464" i="15" s="1"/>
  <c r="J464" i="15" s="1"/>
  <c r="I461" i="15"/>
  <c r="I502" i="15"/>
  <c r="J502" i="15" s="1"/>
  <c r="I518" i="15"/>
  <c r="J518" i="15" s="1"/>
  <c r="E544" i="15"/>
  <c r="E576" i="15"/>
  <c r="D576" i="15"/>
  <c r="I582" i="15"/>
  <c r="J582" i="15" s="1"/>
  <c r="F608" i="15"/>
  <c r="F624" i="15"/>
  <c r="I628" i="15"/>
  <c r="I668" i="15"/>
  <c r="I675" i="15"/>
  <c r="J675" i="15" s="1"/>
  <c r="F720" i="15"/>
  <c r="D736" i="15"/>
  <c r="I727" i="15"/>
  <c r="I782" i="15"/>
  <c r="F816" i="15"/>
  <c r="F832" i="15"/>
  <c r="E864" i="15"/>
  <c r="E880" i="15"/>
  <c r="F880" i="15"/>
  <c r="F928" i="15"/>
  <c r="F528" i="15"/>
  <c r="D528" i="15"/>
  <c r="F560" i="15"/>
  <c r="C624" i="15"/>
  <c r="E736" i="15"/>
  <c r="C752" i="15"/>
  <c r="I819" i="15"/>
  <c r="I826" i="15"/>
  <c r="H839" i="15"/>
  <c r="F864" i="15"/>
  <c r="H868" i="15"/>
  <c r="G868" i="15" s="1"/>
  <c r="H872" i="15"/>
  <c r="H877" i="15"/>
  <c r="C896" i="15"/>
  <c r="F896" i="15"/>
  <c r="C656" i="15"/>
  <c r="E688" i="15"/>
  <c r="F736" i="15"/>
  <c r="D752" i="15"/>
  <c r="G765" i="15"/>
  <c r="H851" i="15"/>
  <c r="H855" i="15"/>
  <c r="H859" i="15"/>
  <c r="D896" i="15"/>
  <c r="E496" i="15"/>
  <c r="E512" i="15"/>
  <c r="G523" i="15"/>
  <c r="D656" i="15"/>
  <c r="G647" i="15"/>
  <c r="J648" i="15"/>
  <c r="F672" i="15"/>
  <c r="D688" i="15"/>
  <c r="D704" i="15"/>
  <c r="J712" i="15"/>
  <c r="E752" i="15"/>
  <c r="J743" i="15"/>
  <c r="I755" i="15"/>
  <c r="H772" i="15"/>
  <c r="I823" i="15"/>
  <c r="I830" i="15"/>
  <c r="I851" i="15"/>
  <c r="H867" i="15"/>
  <c r="G867" i="15" s="1"/>
  <c r="I885" i="15"/>
  <c r="H889" i="15"/>
  <c r="I893" i="15"/>
  <c r="G23" i="16"/>
  <c r="H23" i="16" s="1"/>
  <c r="H25" i="16"/>
  <c r="G26" i="16"/>
  <c r="H26" i="16" s="1"/>
  <c r="H11" i="16"/>
  <c r="H10" i="16"/>
  <c r="G37" i="15"/>
  <c r="J37" i="15"/>
  <c r="J104" i="15"/>
  <c r="G104" i="15"/>
  <c r="J122" i="15"/>
  <c r="G122" i="15"/>
  <c r="J78" i="15"/>
  <c r="G78" i="15"/>
  <c r="J92" i="15"/>
  <c r="G92" i="15"/>
  <c r="G101" i="15"/>
  <c r="J101" i="15"/>
  <c r="J110" i="15"/>
  <c r="G110" i="15"/>
  <c r="J135" i="15"/>
  <c r="G135" i="15"/>
  <c r="J20" i="15"/>
  <c r="G20" i="15"/>
  <c r="G57" i="15"/>
  <c r="J57" i="15"/>
  <c r="G14" i="15"/>
  <c r="J14" i="15"/>
  <c r="G25" i="15"/>
  <c r="J25" i="15"/>
  <c r="J27" i="15"/>
  <c r="G27" i="15"/>
  <c r="G36" i="15"/>
  <c r="J36" i="15"/>
  <c r="J38" i="15"/>
  <c r="G38" i="15"/>
  <c r="G89" i="15"/>
  <c r="J89" i="15"/>
  <c r="G91" i="15"/>
  <c r="J91" i="15"/>
  <c r="G121" i="15"/>
  <c r="J121" i="15"/>
  <c r="J123" i="15"/>
  <c r="G123" i="15"/>
  <c r="G52" i="15"/>
  <c r="J52" i="15"/>
  <c r="G68" i="15"/>
  <c r="J68" i="15"/>
  <c r="J70" i="15"/>
  <c r="G70" i="15"/>
  <c r="J84" i="15"/>
  <c r="G84" i="15"/>
  <c r="G116" i="15"/>
  <c r="J116" i="15"/>
  <c r="J187" i="15"/>
  <c r="J235" i="15"/>
  <c r="G235" i="15"/>
  <c r="J334" i="15"/>
  <c r="G45" i="15"/>
  <c r="J45" i="15"/>
  <c r="G77" i="15"/>
  <c r="J77" i="15"/>
  <c r="G100" i="15"/>
  <c r="J100" i="15"/>
  <c r="J102" i="15"/>
  <c r="G102" i="15"/>
  <c r="G109" i="15"/>
  <c r="J109" i="15"/>
  <c r="G132" i="15"/>
  <c r="J132" i="15"/>
  <c r="J134" i="15"/>
  <c r="G134" i="15"/>
  <c r="J232" i="15"/>
  <c r="G232" i="15"/>
  <c r="J19" i="15"/>
  <c r="I32" i="15"/>
  <c r="G19" i="15"/>
  <c r="G51" i="15"/>
  <c r="J51" i="15"/>
  <c r="I64" i="15"/>
  <c r="J64" i="15" s="1"/>
  <c r="G56" i="15"/>
  <c r="J56" i="15"/>
  <c r="J58" i="15"/>
  <c r="G58" i="15"/>
  <c r="J72" i="15"/>
  <c r="G72" i="15"/>
  <c r="J83" i="15"/>
  <c r="I96" i="15"/>
  <c r="J96" i="15" s="1"/>
  <c r="G83" i="15"/>
  <c r="G96" i="15" s="1"/>
  <c r="J115" i="15"/>
  <c r="G115" i="15"/>
  <c r="I128" i="15"/>
  <c r="J128" i="15" s="1"/>
  <c r="J171" i="15"/>
  <c r="G171" i="15"/>
  <c r="G180" i="15"/>
  <c r="J180" i="15"/>
  <c r="J329" i="15"/>
  <c r="G16" i="15"/>
  <c r="J16" i="15"/>
  <c r="J29" i="15"/>
  <c r="G29" i="15"/>
  <c r="G15" i="15"/>
  <c r="J15" i="15"/>
  <c r="G28" i="15"/>
  <c r="J28" i="15"/>
  <c r="J21" i="15"/>
  <c r="G21" i="15"/>
  <c r="J60" i="15"/>
  <c r="G60" i="15"/>
  <c r="G69" i="15"/>
  <c r="J69" i="15"/>
  <c r="G71" i="15"/>
  <c r="J71" i="15"/>
  <c r="J188" i="15"/>
  <c r="G26" i="15"/>
  <c r="J26" i="15"/>
  <c r="J39" i="15"/>
  <c r="G39" i="15"/>
  <c r="J90" i="15"/>
  <c r="G90" i="15"/>
  <c r="G120" i="15"/>
  <c r="J120" i="15"/>
  <c r="J227" i="15"/>
  <c r="I240" i="15"/>
  <c r="J240" i="15" s="1"/>
  <c r="G227" i="15"/>
  <c r="G108" i="15"/>
  <c r="J108" i="15"/>
  <c r="G88" i="15"/>
  <c r="J88" i="15"/>
  <c r="J136" i="15"/>
  <c r="G136" i="15"/>
  <c r="J234" i="15"/>
  <c r="G234" i="15"/>
  <c r="G17" i="15"/>
  <c r="J17" i="15"/>
  <c r="G44" i="15"/>
  <c r="J44" i="15"/>
  <c r="J46" i="15"/>
  <c r="G46" i="15"/>
  <c r="G76" i="15"/>
  <c r="J76" i="15"/>
  <c r="J103" i="15"/>
  <c r="G103" i="15"/>
  <c r="J124" i="15"/>
  <c r="G124" i="15"/>
  <c r="G133" i="15"/>
  <c r="J133" i="15"/>
  <c r="G59" i="15"/>
  <c r="J59" i="15"/>
  <c r="J170" i="15"/>
  <c r="G170" i="15"/>
  <c r="I192" i="15"/>
  <c r="J192" i="15" s="1"/>
  <c r="J179" i="15"/>
  <c r="J233" i="15"/>
  <c r="G233" i="15"/>
  <c r="J328" i="15"/>
  <c r="I40" i="15"/>
  <c r="J105" i="15"/>
  <c r="G24" i="15"/>
  <c r="G35" i="15"/>
  <c r="G55" i="15"/>
  <c r="G67" i="15"/>
  <c r="G75" i="15"/>
  <c r="G87" i="15"/>
  <c r="G99" i="15"/>
  <c r="G107" i="15"/>
  <c r="G119" i="15"/>
  <c r="G131" i="15"/>
  <c r="G144" i="15" s="1"/>
  <c r="G166" i="15"/>
  <c r="I167" i="15"/>
  <c r="G174" i="15"/>
  <c r="I186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30" i="15"/>
  <c r="G238" i="15"/>
  <c r="G245" i="15"/>
  <c r="G249" i="15"/>
  <c r="G253" i="15"/>
  <c r="E256" i="15"/>
  <c r="I263" i="15"/>
  <c r="I276" i="15"/>
  <c r="H276" i="15"/>
  <c r="I278" i="15"/>
  <c r="H278" i="15"/>
  <c r="I280" i="15"/>
  <c r="H280" i="15"/>
  <c r="I282" i="15"/>
  <c r="H282" i="15"/>
  <c r="I284" i="15"/>
  <c r="H284" i="15"/>
  <c r="I286" i="15"/>
  <c r="H286" i="15"/>
  <c r="H294" i="15"/>
  <c r="I294" i="15"/>
  <c r="H302" i="15"/>
  <c r="I302" i="15"/>
  <c r="I310" i="15"/>
  <c r="I314" i="15"/>
  <c r="I318" i="15"/>
  <c r="H326" i="15"/>
  <c r="I327" i="15"/>
  <c r="H334" i="15"/>
  <c r="G334" i="15" s="1"/>
  <c r="G355" i="15"/>
  <c r="G363" i="15"/>
  <c r="G375" i="15"/>
  <c r="G379" i="15"/>
  <c r="G389" i="15"/>
  <c r="G393" i="15"/>
  <c r="G397" i="15"/>
  <c r="I404" i="15"/>
  <c r="H404" i="15"/>
  <c r="I406" i="15"/>
  <c r="H406" i="15"/>
  <c r="I408" i="15"/>
  <c r="H408" i="15"/>
  <c r="I410" i="15"/>
  <c r="H410" i="15"/>
  <c r="I412" i="15"/>
  <c r="H412" i="15"/>
  <c r="I414" i="15"/>
  <c r="H414" i="15"/>
  <c r="H422" i="15"/>
  <c r="I422" i="15"/>
  <c r="H430" i="15"/>
  <c r="I430" i="15"/>
  <c r="I438" i="15"/>
  <c r="I442" i="15"/>
  <c r="C448" i="15"/>
  <c r="H451" i="15"/>
  <c r="H454" i="15"/>
  <c r="J458" i="15"/>
  <c r="G458" i="15"/>
  <c r="H462" i="15"/>
  <c r="J503" i="15"/>
  <c r="G503" i="15"/>
  <c r="J509" i="15"/>
  <c r="G509" i="15"/>
  <c r="G54" i="15"/>
  <c r="G185" i="15"/>
  <c r="H291" i="15"/>
  <c r="I291" i="15"/>
  <c r="H299" i="15"/>
  <c r="I299" i="15"/>
  <c r="I326" i="15"/>
  <c r="E400" i="15"/>
  <c r="H419" i="15"/>
  <c r="I419" i="15"/>
  <c r="H427" i="15"/>
  <c r="I427" i="15"/>
  <c r="J455" i="15"/>
  <c r="C464" i="15"/>
  <c r="J500" i="15"/>
  <c r="G500" i="15"/>
  <c r="J508" i="15"/>
  <c r="G508" i="15"/>
  <c r="J67" i="15"/>
  <c r="J99" i="15"/>
  <c r="G117" i="15"/>
  <c r="J131" i="15"/>
  <c r="G137" i="15"/>
  <c r="G148" i="15"/>
  <c r="G163" i="15"/>
  <c r="G164" i="15"/>
  <c r="G172" i="15"/>
  <c r="G184" i="15"/>
  <c r="J185" i="15"/>
  <c r="J243" i="15"/>
  <c r="I265" i="15"/>
  <c r="H296" i="15"/>
  <c r="I296" i="15"/>
  <c r="H320" i="15"/>
  <c r="C320" i="15"/>
  <c r="G325" i="15"/>
  <c r="G361" i="15"/>
  <c r="H424" i="15"/>
  <c r="I424" i="15"/>
  <c r="G445" i="15"/>
  <c r="J445" i="15"/>
  <c r="J452" i="15"/>
  <c r="J460" i="15"/>
  <c r="C176" i="15"/>
  <c r="G183" i="15"/>
  <c r="J184" i="15"/>
  <c r="J195" i="15"/>
  <c r="E240" i="15"/>
  <c r="H293" i="15"/>
  <c r="I293" i="15"/>
  <c r="H301" i="15"/>
  <c r="I301" i="15"/>
  <c r="J309" i="15"/>
  <c r="J313" i="15"/>
  <c r="J317" i="15"/>
  <c r="G324" i="15"/>
  <c r="J325" i="15"/>
  <c r="G332" i="15"/>
  <c r="J333" i="15"/>
  <c r="I368" i="15"/>
  <c r="H421" i="15"/>
  <c r="I421" i="15"/>
  <c r="H429" i="15"/>
  <c r="I429" i="15"/>
  <c r="J437" i="15"/>
  <c r="J441" i="15"/>
  <c r="J457" i="15"/>
  <c r="G502" i="15"/>
  <c r="I279" i="15"/>
  <c r="H279" i="15"/>
  <c r="I281" i="15"/>
  <c r="H281" i="15"/>
  <c r="I283" i="15"/>
  <c r="H283" i="15"/>
  <c r="I285" i="15"/>
  <c r="H285" i="15"/>
  <c r="H298" i="15"/>
  <c r="I298" i="15"/>
  <c r="E384" i="15"/>
  <c r="G391" i="15"/>
  <c r="G395" i="15"/>
  <c r="I403" i="15"/>
  <c r="H403" i="15"/>
  <c r="I405" i="15"/>
  <c r="H405" i="15"/>
  <c r="I407" i="15"/>
  <c r="H407" i="15"/>
  <c r="I409" i="15"/>
  <c r="H409" i="15"/>
  <c r="I411" i="15"/>
  <c r="H411" i="15"/>
  <c r="I413" i="15"/>
  <c r="H413" i="15"/>
  <c r="C416" i="15"/>
  <c r="H426" i="15"/>
  <c r="I426" i="15"/>
  <c r="G451" i="15"/>
  <c r="G454" i="15"/>
  <c r="J462" i="15"/>
  <c r="G462" i="15"/>
  <c r="J507" i="15"/>
  <c r="G507" i="15"/>
  <c r="G567" i="15"/>
  <c r="J567" i="15"/>
  <c r="I160" i="15"/>
  <c r="J160" i="15" s="1"/>
  <c r="G182" i="15"/>
  <c r="J259" i="15"/>
  <c r="I275" i="15"/>
  <c r="H275" i="15"/>
  <c r="C32" i="15"/>
  <c r="C33" i="15" s="1"/>
  <c r="J163" i="15"/>
  <c r="F192" i="15"/>
  <c r="H180" i="15"/>
  <c r="G181" i="15"/>
  <c r="J182" i="15"/>
  <c r="H188" i="15"/>
  <c r="G188" i="15" s="1"/>
  <c r="G189" i="15"/>
  <c r="H295" i="15"/>
  <c r="I295" i="15"/>
  <c r="C304" i="15"/>
  <c r="J308" i="15"/>
  <c r="J312" i="15"/>
  <c r="J316" i="15"/>
  <c r="J323" i="15"/>
  <c r="H329" i="15"/>
  <c r="G329" i="15" s="1"/>
  <c r="G330" i="15"/>
  <c r="J331" i="15"/>
  <c r="H423" i="15"/>
  <c r="I423" i="15"/>
  <c r="C432" i="15"/>
  <c r="J436" i="15"/>
  <c r="J440" i="15"/>
  <c r="J444" i="15"/>
  <c r="H455" i="15"/>
  <c r="G455" i="15" s="1"/>
  <c r="J459" i="15"/>
  <c r="G459" i="15"/>
  <c r="J504" i="15"/>
  <c r="G504" i="15"/>
  <c r="J510" i="15"/>
  <c r="G510" i="15"/>
  <c r="G571" i="15"/>
  <c r="J571" i="15"/>
  <c r="J183" i="15"/>
  <c r="G247" i="15"/>
  <c r="I277" i="15"/>
  <c r="H277" i="15"/>
  <c r="I48" i="15"/>
  <c r="J48" i="15" s="1"/>
  <c r="I169" i="15"/>
  <c r="H179" i="15"/>
  <c r="G179" i="15" s="1"/>
  <c r="H187" i="15"/>
  <c r="G187" i="15" s="1"/>
  <c r="C192" i="15"/>
  <c r="G246" i="15"/>
  <c r="G250" i="15"/>
  <c r="G254" i="15"/>
  <c r="H292" i="15"/>
  <c r="I292" i="15"/>
  <c r="H300" i="15"/>
  <c r="I300" i="15"/>
  <c r="I307" i="15"/>
  <c r="I311" i="15"/>
  <c r="I315" i="15"/>
  <c r="H328" i="15"/>
  <c r="G328" i="15" s="1"/>
  <c r="J371" i="15"/>
  <c r="I384" i="15"/>
  <c r="J384" i="15" s="1"/>
  <c r="G372" i="15"/>
  <c r="G376" i="15"/>
  <c r="G380" i="15"/>
  <c r="G390" i="15"/>
  <c r="G394" i="15"/>
  <c r="G398" i="15"/>
  <c r="H420" i="15"/>
  <c r="I420" i="15"/>
  <c r="H428" i="15"/>
  <c r="I428" i="15"/>
  <c r="I435" i="15"/>
  <c r="I439" i="15"/>
  <c r="I443" i="15"/>
  <c r="H452" i="15"/>
  <c r="G452" i="15" s="1"/>
  <c r="J456" i="15"/>
  <c r="G456" i="15"/>
  <c r="H460" i="15"/>
  <c r="G460" i="15" s="1"/>
  <c r="J501" i="15"/>
  <c r="G501" i="15"/>
  <c r="G190" i="15"/>
  <c r="G243" i="15"/>
  <c r="G251" i="15"/>
  <c r="I168" i="15"/>
  <c r="G231" i="15"/>
  <c r="I266" i="15"/>
  <c r="H297" i="15"/>
  <c r="I297" i="15"/>
  <c r="G356" i="15"/>
  <c r="G364" i="15"/>
  <c r="H425" i="15"/>
  <c r="I425" i="15"/>
  <c r="I446" i="15"/>
  <c r="J453" i="15"/>
  <c r="G453" i="15"/>
  <c r="H457" i="15"/>
  <c r="G457" i="15" s="1"/>
  <c r="J461" i="15"/>
  <c r="G461" i="15"/>
  <c r="J506" i="15"/>
  <c r="G506" i="15"/>
  <c r="C272" i="15"/>
  <c r="G517" i="15"/>
  <c r="H518" i="15"/>
  <c r="G518" i="15" s="1"/>
  <c r="I521" i="15"/>
  <c r="G525" i="15"/>
  <c r="H526" i="15"/>
  <c r="G526" i="15" s="1"/>
  <c r="I533" i="15"/>
  <c r="H533" i="15"/>
  <c r="I537" i="15"/>
  <c r="H537" i="15"/>
  <c r="I540" i="15"/>
  <c r="H540" i="15"/>
  <c r="I554" i="15"/>
  <c r="H554" i="15"/>
  <c r="H606" i="15"/>
  <c r="I606" i="15"/>
  <c r="D624" i="15"/>
  <c r="H616" i="15"/>
  <c r="I616" i="15"/>
  <c r="G617" i="15"/>
  <c r="J617" i="15"/>
  <c r="G628" i="15"/>
  <c r="J628" i="15"/>
  <c r="I635" i="15"/>
  <c r="H635" i="15"/>
  <c r="H731" i="15"/>
  <c r="I731" i="15"/>
  <c r="F768" i="15"/>
  <c r="I551" i="15"/>
  <c r="H551" i="15"/>
  <c r="J572" i="15"/>
  <c r="G572" i="15"/>
  <c r="D592" i="15"/>
  <c r="H582" i="15"/>
  <c r="I584" i="15"/>
  <c r="H584" i="15"/>
  <c r="H601" i="15"/>
  <c r="I601" i="15"/>
  <c r="J661" i="15"/>
  <c r="G661" i="15"/>
  <c r="I684" i="15"/>
  <c r="H684" i="15"/>
  <c r="H694" i="15"/>
  <c r="I694" i="15"/>
  <c r="G728" i="15"/>
  <c r="J728" i="15"/>
  <c r="G483" i="15"/>
  <c r="G484" i="15"/>
  <c r="G485" i="15"/>
  <c r="G486" i="15"/>
  <c r="G487" i="15"/>
  <c r="G488" i="15"/>
  <c r="G489" i="15"/>
  <c r="G490" i="15"/>
  <c r="G491" i="15"/>
  <c r="G492" i="15"/>
  <c r="G493" i="15"/>
  <c r="G494" i="15"/>
  <c r="G515" i="15"/>
  <c r="I519" i="15"/>
  <c r="C528" i="15"/>
  <c r="I536" i="15"/>
  <c r="H536" i="15"/>
  <c r="I542" i="15"/>
  <c r="H542" i="15"/>
  <c r="I548" i="15"/>
  <c r="H548" i="15"/>
  <c r="I556" i="15"/>
  <c r="H556" i="15"/>
  <c r="J564" i="15"/>
  <c r="J568" i="15"/>
  <c r="I573" i="15"/>
  <c r="H573" i="15"/>
  <c r="E592" i="15"/>
  <c r="I586" i="15"/>
  <c r="H586" i="15"/>
  <c r="I589" i="15"/>
  <c r="H589" i="15"/>
  <c r="H603" i="15"/>
  <c r="I603" i="15"/>
  <c r="J614" i="15"/>
  <c r="J622" i="15"/>
  <c r="G629" i="15"/>
  <c r="J629" i="15"/>
  <c r="H691" i="15"/>
  <c r="I691" i="15"/>
  <c r="G692" i="15"/>
  <c r="J692" i="15"/>
  <c r="J708" i="15"/>
  <c r="J716" i="15"/>
  <c r="J723" i="15"/>
  <c r="J766" i="15"/>
  <c r="G766" i="15"/>
  <c r="J782" i="15"/>
  <c r="I539" i="15"/>
  <c r="H539" i="15"/>
  <c r="I553" i="15"/>
  <c r="H553" i="15"/>
  <c r="I563" i="15"/>
  <c r="F592" i="15"/>
  <c r="C592" i="15"/>
  <c r="H615" i="15"/>
  <c r="I615" i="15"/>
  <c r="H709" i="15"/>
  <c r="I709" i="15"/>
  <c r="H714" i="15"/>
  <c r="I714" i="15"/>
  <c r="H717" i="15"/>
  <c r="I717" i="15"/>
  <c r="H724" i="15"/>
  <c r="I724" i="15"/>
  <c r="J869" i="15"/>
  <c r="G869" i="15"/>
  <c r="I496" i="15"/>
  <c r="J496" i="15" s="1"/>
  <c r="I535" i="15"/>
  <c r="H535" i="15"/>
  <c r="I550" i="15"/>
  <c r="H550" i="15"/>
  <c r="I558" i="15"/>
  <c r="H558" i="15"/>
  <c r="H598" i="15"/>
  <c r="I598" i="15"/>
  <c r="H612" i="15"/>
  <c r="I612" i="15"/>
  <c r="G613" i="15"/>
  <c r="J613" i="15"/>
  <c r="H620" i="15"/>
  <c r="I620" i="15"/>
  <c r="G621" i="15"/>
  <c r="J621" i="15"/>
  <c r="I627" i="15"/>
  <c r="C640" i="15"/>
  <c r="H627" i="15"/>
  <c r="I634" i="15"/>
  <c r="H634" i="15"/>
  <c r="G636" i="15"/>
  <c r="J636" i="15"/>
  <c r="J659" i="15"/>
  <c r="J760" i="15"/>
  <c r="G760" i="15"/>
  <c r="I814" i="15"/>
  <c r="H814" i="15"/>
  <c r="H259" i="15"/>
  <c r="H260" i="15"/>
  <c r="G260" i="15" s="1"/>
  <c r="H261" i="15"/>
  <c r="G261" i="15" s="1"/>
  <c r="H262" i="15"/>
  <c r="G262" i="15" s="1"/>
  <c r="H263" i="15"/>
  <c r="H264" i="15"/>
  <c r="G264" i="15" s="1"/>
  <c r="H265" i="15"/>
  <c r="H266" i="15"/>
  <c r="H267" i="15"/>
  <c r="G267" i="15" s="1"/>
  <c r="H268" i="15"/>
  <c r="G268" i="15" s="1"/>
  <c r="H269" i="15"/>
  <c r="G269" i="15" s="1"/>
  <c r="H270" i="15"/>
  <c r="G270" i="15" s="1"/>
  <c r="I499" i="15"/>
  <c r="I541" i="15"/>
  <c r="H541" i="15"/>
  <c r="I547" i="15"/>
  <c r="H547" i="15"/>
  <c r="I555" i="15"/>
  <c r="H555" i="15"/>
  <c r="I566" i="15"/>
  <c r="I570" i="15"/>
  <c r="H600" i="15"/>
  <c r="I600" i="15"/>
  <c r="I632" i="15"/>
  <c r="J638" i="15"/>
  <c r="J669" i="15"/>
  <c r="G669" i="15"/>
  <c r="H697" i="15"/>
  <c r="I697" i="15"/>
  <c r="I734" i="15"/>
  <c r="H734" i="15"/>
  <c r="G758" i="15"/>
  <c r="H520" i="15"/>
  <c r="G520" i="15" s="1"/>
  <c r="I532" i="15"/>
  <c r="I534" i="15"/>
  <c r="H534" i="15"/>
  <c r="I538" i="15"/>
  <c r="H538" i="15"/>
  <c r="I552" i="15"/>
  <c r="H552" i="15"/>
  <c r="I574" i="15"/>
  <c r="H574" i="15"/>
  <c r="I585" i="15"/>
  <c r="H585" i="15"/>
  <c r="H595" i="15"/>
  <c r="C608" i="15"/>
  <c r="I595" i="15"/>
  <c r="G637" i="15"/>
  <c r="J637" i="15"/>
  <c r="I664" i="15"/>
  <c r="H664" i="15"/>
  <c r="J665" i="15"/>
  <c r="G665" i="15"/>
  <c r="I676" i="15"/>
  <c r="H676" i="15"/>
  <c r="C704" i="15"/>
  <c r="H519" i="15"/>
  <c r="I522" i="15"/>
  <c r="I528" i="15" s="1"/>
  <c r="J528" i="15" s="1"/>
  <c r="I531" i="15"/>
  <c r="C544" i="15"/>
  <c r="I549" i="15"/>
  <c r="H549" i="15"/>
  <c r="I557" i="15"/>
  <c r="H557" i="15"/>
  <c r="C576" i="15"/>
  <c r="H563" i="15"/>
  <c r="I565" i="15"/>
  <c r="I569" i="15"/>
  <c r="H583" i="15"/>
  <c r="G583" i="15" s="1"/>
  <c r="D608" i="15"/>
  <c r="H611" i="15"/>
  <c r="I611" i="15"/>
  <c r="H619" i="15"/>
  <c r="I619" i="15"/>
  <c r="G631" i="15"/>
  <c r="H633" i="15"/>
  <c r="I633" i="15"/>
  <c r="J662" i="15"/>
  <c r="G662" i="15"/>
  <c r="H666" i="15"/>
  <c r="I666" i="15"/>
  <c r="J668" i="15"/>
  <c r="I678" i="15"/>
  <c r="H678" i="15"/>
  <c r="C688" i="15"/>
  <c r="I725" i="15"/>
  <c r="H725" i="15"/>
  <c r="G727" i="15"/>
  <c r="J727" i="15"/>
  <c r="I809" i="15"/>
  <c r="H809" i="15"/>
  <c r="G842" i="15"/>
  <c r="J842" i="15"/>
  <c r="H596" i="15"/>
  <c r="I596" i="15"/>
  <c r="H604" i="15"/>
  <c r="I604" i="15"/>
  <c r="E672" i="15"/>
  <c r="I667" i="15"/>
  <c r="H667" i="15"/>
  <c r="I679" i="15"/>
  <c r="H679" i="15"/>
  <c r="H695" i="15"/>
  <c r="I695" i="15"/>
  <c r="D720" i="15"/>
  <c r="H732" i="15"/>
  <c r="I732" i="15"/>
  <c r="E816" i="15"/>
  <c r="I836" i="15"/>
  <c r="H836" i="15"/>
  <c r="G838" i="15"/>
  <c r="J838" i="15"/>
  <c r="G840" i="15"/>
  <c r="J840" i="15"/>
  <c r="J853" i="15"/>
  <c r="G853" i="15"/>
  <c r="J857" i="15"/>
  <c r="G857" i="15"/>
  <c r="J861" i="15"/>
  <c r="G861" i="15"/>
  <c r="J787" i="15"/>
  <c r="G787" i="15"/>
  <c r="I807" i="15"/>
  <c r="H807" i="15"/>
  <c r="H829" i="15"/>
  <c r="I829" i="15"/>
  <c r="G830" i="15"/>
  <c r="J830" i="15"/>
  <c r="H864" i="15"/>
  <c r="J886" i="15"/>
  <c r="G886" i="15"/>
  <c r="I581" i="15"/>
  <c r="I588" i="15"/>
  <c r="H588" i="15"/>
  <c r="H597" i="15"/>
  <c r="I597" i="15"/>
  <c r="H605" i="15"/>
  <c r="I605" i="15"/>
  <c r="F688" i="15"/>
  <c r="I683" i="15"/>
  <c r="H683" i="15"/>
  <c r="H698" i="15"/>
  <c r="I698" i="15"/>
  <c r="I726" i="15"/>
  <c r="H726" i="15"/>
  <c r="I733" i="15"/>
  <c r="H733" i="15"/>
  <c r="G739" i="15"/>
  <c r="D784" i="15"/>
  <c r="H896" i="15"/>
  <c r="I580" i="15"/>
  <c r="H602" i="15"/>
  <c r="I602" i="15"/>
  <c r="C672" i="15"/>
  <c r="G663" i="15"/>
  <c r="H700" i="15"/>
  <c r="I700" i="15"/>
  <c r="C736" i="15"/>
  <c r="H723" i="15"/>
  <c r="G723" i="15" s="1"/>
  <c r="H768" i="15"/>
  <c r="I804" i="15"/>
  <c r="H804" i="15"/>
  <c r="C816" i="15"/>
  <c r="D832" i="15"/>
  <c r="H821" i="15"/>
  <c r="I821" i="15"/>
  <c r="G822" i="15"/>
  <c r="J822" i="15"/>
  <c r="I845" i="15"/>
  <c r="H845" i="15"/>
  <c r="I579" i="15"/>
  <c r="I587" i="15"/>
  <c r="I590" i="15"/>
  <c r="H590" i="15"/>
  <c r="H599" i="15"/>
  <c r="I599" i="15"/>
  <c r="D672" i="15"/>
  <c r="I677" i="15"/>
  <c r="H677" i="15"/>
  <c r="H710" i="15"/>
  <c r="I710" i="15"/>
  <c r="H713" i="15"/>
  <c r="I713" i="15"/>
  <c r="H718" i="15"/>
  <c r="I718" i="15"/>
  <c r="J761" i="15"/>
  <c r="G761" i="15"/>
  <c r="D816" i="15"/>
  <c r="J871" i="15"/>
  <c r="G871" i="15"/>
  <c r="I680" i="15"/>
  <c r="H701" i="15"/>
  <c r="I701" i="15"/>
  <c r="G772" i="15"/>
  <c r="I812" i="15"/>
  <c r="H812" i="15"/>
  <c r="H825" i="15"/>
  <c r="I825" i="15"/>
  <c r="G826" i="15"/>
  <c r="J826" i="15"/>
  <c r="I837" i="15"/>
  <c r="H837" i="15"/>
  <c r="I844" i="15"/>
  <c r="H844" i="15"/>
  <c r="G846" i="15"/>
  <c r="J846" i="15"/>
  <c r="I890" i="15"/>
  <c r="F912" i="15"/>
  <c r="J893" i="15"/>
  <c r="G893" i="15"/>
  <c r="J900" i="15"/>
  <c r="I774" i="15"/>
  <c r="H774" i="15"/>
  <c r="I779" i="15"/>
  <c r="H779" i="15"/>
  <c r="H824" i="15"/>
  <c r="I824" i="15"/>
  <c r="G841" i="15"/>
  <c r="H843" i="15"/>
  <c r="I843" i="15"/>
  <c r="J852" i="15"/>
  <c r="G852" i="15"/>
  <c r="J856" i="15"/>
  <c r="G856" i="15"/>
  <c r="J860" i="15"/>
  <c r="G860" i="15"/>
  <c r="E896" i="15"/>
  <c r="J889" i="15"/>
  <c r="G889" i="15"/>
  <c r="J908" i="15"/>
  <c r="H668" i="15"/>
  <c r="G668" i="15" s="1"/>
  <c r="H680" i="15"/>
  <c r="I682" i="15"/>
  <c r="H682" i="15"/>
  <c r="I686" i="15"/>
  <c r="H686" i="15"/>
  <c r="F704" i="15"/>
  <c r="H702" i="15"/>
  <c r="I702" i="15"/>
  <c r="J772" i="15"/>
  <c r="I806" i="15"/>
  <c r="H806" i="15"/>
  <c r="G819" i="15"/>
  <c r="I864" i="15"/>
  <c r="J864" i="15" s="1"/>
  <c r="J851" i="15"/>
  <c r="G851" i="15"/>
  <c r="J855" i="15"/>
  <c r="G855" i="15"/>
  <c r="J859" i="15"/>
  <c r="G859" i="15"/>
  <c r="J885" i="15"/>
  <c r="G885" i="15"/>
  <c r="H699" i="15"/>
  <c r="I699" i="15"/>
  <c r="G762" i="15"/>
  <c r="I773" i="15"/>
  <c r="H773" i="15"/>
  <c r="I778" i="15"/>
  <c r="H778" i="15"/>
  <c r="J819" i="15"/>
  <c r="J827" i="15"/>
  <c r="G839" i="15"/>
  <c r="J839" i="15"/>
  <c r="H880" i="15"/>
  <c r="G877" i="15"/>
  <c r="I894" i="15"/>
  <c r="I681" i="15"/>
  <c r="H681" i="15"/>
  <c r="I685" i="15"/>
  <c r="H685" i="15"/>
  <c r="H696" i="15"/>
  <c r="I696" i="15"/>
  <c r="C720" i="15"/>
  <c r="I768" i="15"/>
  <c r="J768" i="15" s="1"/>
  <c r="I775" i="15"/>
  <c r="H775" i="15"/>
  <c r="I788" i="15"/>
  <c r="H788" i="15"/>
  <c r="C800" i="15"/>
  <c r="I790" i="15"/>
  <c r="H790" i="15"/>
  <c r="I792" i="15"/>
  <c r="H792" i="15"/>
  <c r="I794" i="15"/>
  <c r="H794" i="15"/>
  <c r="I796" i="15"/>
  <c r="H796" i="15"/>
  <c r="I798" i="15"/>
  <c r="H798" i="15"/>
  <c r="H820" i="15"/>
  <c r="I820" i="15"/>
  <c r="H828" i="15"/>
  <c r="I828" i="15"/>
  <c r="C848" i="15"/>
  <c r="H835" i="15"/>
  <c r="I835" i="15"/>
  <c r="J854" i="15"/>
  <c r="G854" i="15"/>
  <c r="J858" i="15"/>
  <c r="G858" i="15"/>
  <c r="J862" i="15"/>
  <c r="G862" i="15"/>
  <c r="J872" i="15"/>
  <c r="G872" i="15"/>
  <c r="J905" i="15"/>
  <c r="I776" i="15"/>
  <c r="H776" i="15"/>
  <c r="I780" i="15"/>
  <c r="H780" i="15"/>
  <c r="I789" i="15"/>
  <c r="H789" i="15"/>
  <c r="I791" i="15"/>
  <c r="H791" i="15"/>
  <c r="I793" i="15"/>
  <c r="H793" i="15"/>
  <c r="I795" i="15"/>
  <c r="H795" i="15"/>
  <c r="I797" i="15"/>
  <c r="H797" i="15"/>
  <c r="I810" i="15"/>
  <c r="H810" i="15"/>
  <c r="I887" i="15"/>
  <c r="I891" i="15"/>
  <c r="I915" i="15"/>
  <c r="I917" i="15"/>
  <c r="I919" i="15"/>
  <c r="I921" i="15"/>
  <c r="I923" i="15"/>
  <c r="I925" i="15"/>
  <c r="J910" i="15"/>
  <c r="J916" i="15"/>
  <c r="J918" i="15"/>
  <c r="J920" i="15"/>
  <c r="J922" i="15"/>
  <c r="J924" i="15"/>
  <c r="J926" i="15"/>
  <c r="C784" i="15"/>
  <c r="I771" i="15"/>
  <c r="I803" i="15"/>
  <c r="H803" i="15"/>
  <c r="I811" i="15"/>
  <c r="H811" i="15"/>
  <c r="D912" i="15"/>
  <c r="I777" i="15"/>
  <c r="H777" i="15"/>
  <c r="I781" i="15"/>
  <c r="H781" i="15"/>
  <c r="I808" i="15"/>
  <c r="H808" i="15"/>
  <c r="C832" i="15"/>
  <c r="G873" i="15"/>
  <c r="I884" i="15"/>
  <c r="I888" i="15"/>
  <c r="I892" i="15"/>
  <c r="E912" i="15"/>
  <c r="I901" i="15"/>
  <c r="I805" i="15"/>
  <c r="H805" i="15"/>
  <c r="I813" i="15"/>
  <c r="H813" i="15"/>
  <c r="I880" i="15"/>
  <c r="J880" i="15" s="1"/>
  <c r="C928" i="15"/>
  <c r="H782" i="15"/>
  <c r="G782" i="15" s="1"/>
  <c r="I883" i="15"/>
  <c r="H899" i="15"/>
  <c r="H900" i="15"/>
  <c r="G900" i="15" s="1"/>
  <c r="H901" i="15"/>
  <c r="H902" i="15"/>
  <c r="G902" i="15" s="1"/>
  <c r="H903" i="15"/>
  <c r="G903" i="15" s="1"/>
  <c r="H904" i="15"/>
  <c r="G904" i="15" s="1"/>
  <c r="H905" i="15"/>
  <c r="G905" i="15" s="1"/>
  <c r="H906" i="15"/>
  <c r="G906" i="15" s="1"/>
  <c r="H907" i="15"/>
  <c r="G907" i="15" s="1"/>
  <c r="H908" i="15"/>
  <c r="G908" i="15" s="1"/>
  <c r="H909" i="15"/>
  <c r="G909" i="15" s="1"/>
  <c r="H910" i="15"/>
  <c r="G910" i="15" s="1"/>
  <c r="I899" i="15"/>
  <c r="H915" i="15"/>
  <c r="H916" i="15"/>
  <c r="G916" i="15" s="1"/>
  <c r="H917" i="15"/>
  <c r="H918" i="15"/>
  <c r="G918" i="15" s="1"/>
  <c r="H919" i="15"/>
  <c r="H920" i="15"/>
  <c r="G920" i="15" s="1"/>
  <c r="H921" i="15"/>
  <c r="H922" i="15"/>
  <c r="G922" i="15" s="1"/>
  <c r="H923" i="15"/>
  <c r="H924" i="15"/>
  <c r="G924" i="15" s="1"/>
  <c r="H925" i="15"/>
  <c r="H926" i="15"/>
  <c r="G926" i="15" s="1"/>
  <c r="G651" i="15" l="1"/>
  <c r="J651" i="15"/>
  <c r="G516" i="15"/>
  <c r="J516" i="15"/>
  <c r="H480" i="15"/>
  <c r="J756" i="15"/>
  <c r="G756" i="15"/>
  <c r="J476" i="15"/>
  <c r="G476" i="15"/>
  <c r="J468" i="15"/>
  <c r="G468" i="15"/>
  <c r="H592" i="15"/>
  <c r="J755" i="15"/>
  <c r="G755" i="15"/>
  <c r="J396" i="15"/>
  <c r="G396" i="15"/>
  <c r="J359" i="15"/>
  <c r="G359" i="15"/>
  <c r="J475" i="15"/>
  <c r="G475" i="15"/>
  <c r="I480" i="15"/>
  <c r="J480" i="15" s="1"/>
  <c r="J467" i="15"/>
  <c r="G467" i="15"/>
  <c r="G744" i="15"/>
  <c r="J744" i="15"/>
  <c r="H352" i="15"/>
  <c r="J348" i="15"/>
  <c r="G348" i="15"/>
  <c r="H512" i="15"/>
  <c r="H672" i="15"/>
  <c r="H656" i="15"/>
  <c r="G649" i="15"/>
  <c r="J649" i="15"/>
  <c r="J244" i="15"/>
  <c r="G244" i="15"/>
  <c r="G618" i="15"/>
  <c r="J618" i="15"/>
  <c r="J474" i="15"/>
  <c r="G474" i="15"/>
  <c r="H624" i="15"/>
  <c r="H688" i="15"/>
  <c r="J373" i="15"/>
  <c r="G373" i="15"/>
  <c r="G384" i="15" s="1"/>
  <c r="G643" i="15"/>
  <c r="G656" i="15" s="1"/>
  <c r="J643" i="15"/>
  <c r="I656" i="15"/>
  <c r="J656" i="15" s="1"/>
  <c r="H496" i="15"/>
  <c r="J473" i="15"/>
  <c r="G473" i="15"/>
  <c r="J339" i="15"/>
  <c r="I352" i="15"/>
  <c r="J352" i="15" s="1"/>
  <c r="G339" i="15"/>
  <c r="G352" i="15" s="1"/>
  <c r="I112" i="15"/>
  <c r="J112" i="15" s="1"/>
  <c r="J252" i="15"/>
  <c r="G252" i="15"/>
  <c r="G256" i="15" s="1"/>
  <c r="M188" i="15"/>
  <c r="M187" i="15"/>
  <c r="G675" i="15"/>
  <c r="G224" i="15"/>
  <c r="J377" i="15"/>
  <c r="G377" i="15"/>
  <c r="I752" i="15"/>
  <c r="J752" i="15" s="1"/>
  <c r="J472" i="15"/>
  <c r="G472" i="15"/>
  <c r="H784" i="15"/>
  <c r="H832" i="15"/>
  <c r="H640" i="15"/>
  <c r="J368" i="15"/>
  <c r="H752" i="15"/>
  <c r="G715" i="15"/>
  <c r="J715" i="15"/>
  <c r="J471" i="15"/>
  <c r="G471" i="15"/>
  <c r="H160" i="15"/>
  <c r="H144" i="15"/>
  <c r="H800" i="15"/>
  <c r="G880" i="15"/>
  <c r="H720" i="15"/>
  <c r="G752" i="15"/>
  <c r="H544" i="15"/>
  <c r="G400" i="15"/>
  <c r="G505" i="15"/>
  <c r="I400" i="15"/>
  <c r="J400" i="15" s="1"/>
  <c r="G160" i="15"/>
  <c r="G638" i="15"/>
  <c r="J478" i="15"/>
  <c r="G478" i="15"/>
  <c r="J470" i="15"/>
  <c r="G470" i="15"/>
  <c r="I736" i="15"/>
  <c r="J736" i="15" s="1"/>
  <c r="G768" i="15"/>
  <c r="J387" i="15"/>
  <c r="I256" i="15"/>
  <c r="J256" i="15" s="1"/>
  <c r="G823" i="15"/>
  <c r="J823" i="15"/>
  <c r="J378" i="15"/>
  <c r="G378" i="15"/>
  <c r="J477" i="15"/>
  <c r="G477" i="15"/>
  <c r="J469" i="15"/>
  <c r="G469" i="15"/>
  <c r="J349" i="15"/>
  <c r="G349" i="15"/>
  <c r="J165" i="15"/>
  <c r="G165" i="15"/>
  <c r="H13" i="16"/>
  <c r="H12" i="16"/>
  <c r="J793" i="15"/>
  <c r="G793" i="15"/>
  <c r="J917" i="15"/>
  <c r="G917" i="15"/>
  <c r="J797" i="15"/>
  <c r="G797" i="15"/>
  <c r="J789" i="15"/>
  <c r="G789" i="15"/>
  <c r="H848" i="15"/>
  <c r="G696" i="15"/>
  <c r="J696" i="15"/>
  <c r="G773" i="15"/>
  <c r="J773" i="15"/>
  <c r="G686" i="15"/>
  <c r="J686" i="15"/>
  <c r="G825" i="15"/>
  <c r="J825" i="15"/>
  <c r="H736" i="15"/>
  <c r="J580" i="15"/>
  <c r="G580" i="15"/>
  <c r="G726" i="15"/>
  <c r="J726" i="15"/>
  <c r="G597" i="15"/>
  <c r="J597" i="15"/>
  <c r="G604" i="15"/>
  <c r="J604" i="15"/>
  <c r="G619" i="15"/>
  <c r="J619" i="15"/>
  <c r="H576" i="15"/>
  <c r="J522" i="15"/>
  <c r="G522" i="15"/>
  <c r="J664" i="15"/>
  <c r="G664" i="15"/>
  <c r="J532" i="15"/>
  <c r="G532" i="15"/>
  <c r="G570" i="15"/>
  <c r="J570" i="15"/>
  <c r="G634" i="15"/>
  <c r="J634" i="15"/>
  <c r="J586" i="15"/>
  <c r="G586" i="15"/>
  <c r="G519" i="15"/>
  <c r="J519" i="15"/>
  <c r="G601" i="15"/>
  <c r="J601" i="15"/>
  <c r="G582" i="15"/>
  <c r="J533" i="15"/>
  <c r="G533" i="15"/>
  <c r="G420" i="15"/>
  <c r="J420" i="15"/>
  <c r="G292" i="15"/>
  <c r="J292" i="15"/>
  <c r="J169" i="15"/>
  <c r="G169" i="15"/>
  <c r="H528" i="15"/>
  <c r="G413" i="15"/>
  <c r="J413" i="15"/>
  <c r="G405" i="15"/>
  <c r="J405" i="15"/>
  <c r="G279" i="15"/>
  <c r="J279" i="15"/>
  <c r="G429" i="15"/>
  <c r="J429" i="15"/>
  <c r="G408" i="15"/>
  <c r="J408" i="15"/>
  <c r="G314" i="15"/>
  <c r="J314" i="15"/>
  <c r="G167" i="15"/>
  <c r="J167" i="15"/>
  <c r="G80" i="15"/>
  <c r="H928" i="15"/>
  <c r="J901" i="15"/>
  <c r="G901" i="15"/>
  <c r="G811" i="15"/>
  <c r="J811" i="15"/>
  <c r="J915" i="15"/>
  <c r="I928" i="15"/>
  <c r="J928" i="15" s="1"/>
  <c r="G915" i="15"/>
  <c r="J796" i="15"/>
  <c r="G796" i="15"/>
  <c r="G843" i="15"/>
  <c r="J843" i="15"/>
  <c r="G774" i="15"/>
  <c r="J774" i="15"/>
  <c r="G710" i="15"/>
  <c r="J710" i="15"/>
  <c r="G821" i="15"/>
  <c r="J821" i="15"/>
  <c r="G698" i="15"/>
  <c r="J698" i="15"/>
  <c r="G695" i="15"/>
  <c r="J695" i="15"/>
  <c r="J666" i="15"/>
  <c r="G666" i="15"/>
  <c r="J574" i="15"/>
  <c r="G574" i="15"/>
  <c r="G566" i="15"/>
  <c r="J566" i="15"/>
  <c r="J499" i="15"/>
  <c r="I512" i="15"/>
  <c r="J512" i="15" s="1"/>
  <c r="G499" i="15"/>
  <c r="G512" i="15" s="1"/>
  <c r="G550" i="15"/>
  <c r="J550" i="15"/>
  <c r="I720" i="15"/>
  <c r="J720" i="15" s="1"/>
  <c r="G553" i="15"/>
  <c r="J553" i="15"/>
  <c r="G548" i="15"/>
  <c r="J548" i="15"/>
  <c r="G551" i="15"/>
  <c r="J551" i="15"/>
  <c r="G168" i="15"/>
  <c r="J168" i="15"/>
  <c r="H416" i="15"/>
  <c r="G326" i="15"/>
  <c r="J326" i="15"/>
  <c r="H464" i="15"/>
  <c r="G310" i="15"/>
  <c r="J310" i="15"/>
  <c r="G284" i="15"/>
  <c r="J284" i="15"/>
  <c r="G276" i="15"/>
  <c r="J276" i="15"/>
  <c r="J899" i="15"/>
  <c r="I912" i="15"/>
  <c r="J912" i="15" s="1"/>
  <c r="G899" i="15"/>
  <c r="G808" i="15"/>
  <c r="J808" i="15"/>
  <c r="H816" i="15"/>
  <c r="J795" i="15"/>
  <c r="G795" i="15"/>
  <c r="J780" i="15"/>
  <c r="G780" i="15"/>
  <c r="G828" i="15"/>
  <c r="J828" i="15"/>
  <c r="J788" i="15"/>
  <c r="G788" i="15"/>
  <c r="G806" i="15"/>
  <c r="J806" i="15"/>
  <c r="J682" i="15"/>
  <c r="G682" i="15"/>
  <c r="G590" i="15"/>
  <c r="J590" i="15"/>
  <c r="G700" i="15"/>
  <c r="J700" i="15"/>
  <c r="G829" i="15"/>
  <c r="J829" i="15"/>
  <c r="G596" i="15"/>
  <c r="J596" i="15"/>
  <c r="G611" i="15"/>
  <c r="I624" i="15"/>
  <c r="J624" i="15" s="1"/>
  <c r="J611" i="15"/>
  <c r="G612" i="15"/>
  <c r="J612" i="15"/>
  <c r="G717" i="15"/>
  <c r="J717" i="15"/>
  <c r="G615" i="15"/>
  <c r="J615" i="15"/>
  <c r="G694" i="15"/>
  <c r="J694" i="15"/>
  <c r="G554" i="15"/>
  <c r="J554" i="15"/>
  <c r="G464" i="15"/>
  <c r="G411" i="15"/>
  <c r="J411" i="15"/>
  <c r="I416" i="15"/>
  <c r="J416" i="15" s="1"/>
  <c r="G403" i="15"/>
  <c r="J403" i="15"/>
  <c r="G285" i="15"/>
  <c r="J285" i="15"/>
  <c r="G421" i="15"/>
  <c r="J421" i="15"/>
  <c r="G299" i="15"/>
  <c r="J299" i="15"/>
  <c r="G414" i="15"/>
  <c r="J414" i="15"/>
  <c r="G406" i="15"/>
  <c r="J406" i="15"/>
  <c r="G302" i="15"/>
  <c r="J302" i="15"/>
  <c r="G240" i="15"/>
  <c r="J892" i="15"/>
  <c r="G892" i="15"/>
  <c r="I816" i="15"/>
  <c r="J816" i="15" s="1"/>
  <c r="G803" i="15"/>
  <c r="J803" i="15"/>
  <c r="J891" i="15"/>
  <c r="G891" i="15"/>
  <c r="J794" i="15"/>
  <c r="G794" i="15"/>
  <c r="J685" i="15"/>
  <c r="G685" i="15"/>
  <c r="G699" i="15"/>
  <c r="J699" i="15"/>
  <c r="G844" i="15"/>
  <c r="J844" i="15"/>
  <c r="G812" i="15"/>
  <c r="J812" i="15"/>
  <c r="G587" i="15"/>
  <c r="J587" i="15"/>
  <c r="G588" i="15"/>
  <c r="J588" i="15"/>
  <c r="G725" i="15"/>
  <c r="J725" i="15"/>
  <c r="G557" i="15"/>
  <c r="J557" i="15"/>
  <c r="G595" i="15"/>
  <c r="I608" i="15"/>
  <c r="J608" i="15" s="1"/>
  <c r="J595" i="15"/>
  <c r="G552" i="15"/>
  <c r="J552" i="15"/>
  <c r="G555" i="15"/>
  <c r="J555" i="15"/>
  <c r="I672" i="15"/>
  <c r="J672" i="15" s="1"/>
  <c r="G627" i="15"/>
  <c r="I640" i="15"/>
  <c r="J640" i="15" s="1"/>
  <c r="J627" i="15"/>
  <c r="J535" i="15"/>
  <c r="G535" i="15"/>
  <c r="J539" i="15"/>
  <c r="G539" i="15"/>
  <c r="G603" i="15"/>
  <c r="J603" i="15"/>
  <c r="J573" i="15"/>
  <c r="G573" i="15"/>
  <c r="J542" i="15"/>
  <c r="G542" i="15"/>
  <c r="G584" i="15"/>
  <c r="J584" i="15"/>
  <c r="G731" i="15"/>
  <c r="J731" i="15"/>
  <c r="G616" i="15"/>
  <c r="J616" i="15"/>
  <c r="J521" i="15"/>
  <c r="G521" i="15"/>
  <c r="G528" i="15" s="1"/>
  <c r="G297" i="15"/>
  <c r="J297" i="15"/>
  <c r="G443" i="15"/>
  <c r="J443" i="15"/>
  <c r="G315" i="15"/>
  <c r="J315" i="15"/>
  <c r="G277" i="15"/>
  <c r="J277" i="15"/>
  <c r="H288" i="15"/>
  <c r="G442" i="15"/>
  <c r="J442" i="15"/>
  <c r="G368" i="15"/>
  <c r="G282" i="15"/>
  <c r="J282" i="15"/>
  <c r="J263" i="15"/>
  <c r="G263" i="15"/>
  <c r="J888" i="15"/>
  <c r="G888" i="15"/>
  <c r="G781" i="15"/>
  <c r="J781" i="15"/>
  <c r="J776" i="15"/>
  <c r="G776" i="15"/>
  <c r="G820" i="15"/>
  <c r="J820" i="15"/>
  <c r="J775" i="15"/>
  <c r="G775" i="15"/>
  <c r="G864" i="15"/>
  <c r="G702" i="15"/>
  <c r="J702" i="15"/>
  <c r="I688" i="15"/>
  <c r="J688" i="15" s="1"/>
  <c r="G824" i="15"/>
  <c r="J824" i="15"/>
  <c r="G677" i="15"/>
  <c r="J677" i="15"/>
  <c r="I592" i="15"/>
  <c r="J592" i="15" s="1"/>
  <c r="J579" i="15"/>
  <c r="G579" i="15"/>
  <c r="G683" i="15"/>
  <c r="J683" i="15"/>
  <c r="J581" i="15"/>
  <c r="G581" i="15"/>
  <c r="G836" i="15"/>
  <c r="J836" i="15"/>
  <c r="J679" i="15"/>
  <c r="G679" i="15"/>
  <c r="G676" i="15"/>
  <c r="J676" i="15"/>
  <c r="G632" i="15"/>
  <c r="J632" i="15"/>
  <c r="H560" i="15"/>
  <c r="G714" i="15"/>
  <c r="J714" i="15"/>
  <c r="J540" i="15"/>
  <c r="G540" i="15"/>
  <c r="G439" i="15"/>
  <c r="J439" i="15"/>
  <c r="G311" i="15"/>
  <c r="J311" i="15"/>
  <c r="G423" i="15"/>
  <c r="J423" i="15"/>
  <c r="I288" i="15"/>
  <c r="J288" i="15" s="1"/>
  <c r="G275" i="15"/>
  <c r="J275" i="15"/>
  <c r="G426" i="15"/>
  <c r="J426" i="15"/>
  <c r="G409" i="15"/>
  <c r="J409" i="15"/>
  <c r="G283" i="15"/>
  <c r="J283" i="15"/>
  <c r="G301" i="15"/>
  <c r="J301" i="15"/>
  <c r="G427" i="15"/>
  <c r="J427" i="15"/>
  <c r="G291" i="15"/>
  <c r="I304" i="15"/>
  <c r="J304" i="15" s="1"/>
  <c r="J291" i="15"/>
  <c r="G438" i="15"/>
  <c r="J438" i="15"/>
  <c r="G412" i="15"/>
  <c r="J412" i="15"/>
  <c r="G404" i="15"/>
  <c r="J404" i="15"/>
  <c r="G294" i="15"/>
  <c r="J294" i="15"/>
  <c r="G64" i="15"/>
  <c r="I784" i="15"/>
  <c r="J784" i="15" s="1"/>
  <c r="J771" i="15"/>
  <c r="G771" i="15"/>
  <c r="G813" i="15"/>
  <c r="J813" i="15"/>
  <c r="J884" i="15"/>
  <c r="G884" i="15"/>
  <c r="J923" i="15"/>
  <c r="G923" i="15"/>
  <c r="J792" i="15"/>
  <c r="G792" i="15"/>
  <c r="J681" i="15"/>
  <c r="G681" i="15"/>
  <c r="G837" i="15"/>
  <c r="J837" i="15"/>
  <c r="G701" i="15"/>
  <c r="J701" i="15"/>
  <c r="G718" i="15"/>
  <c r="J718" i="15"/>
  <c r="G807" i="15"/>
  <c r="J807" i="15"/>
  <c r="G633" i="15"/>
  <c r="J633" i="15"/>
  <c r="G549" i="15"/>
  <c r="J549" i="15"/>
  <c r="H608" i="15"/>
  <c r="J538" i="15"/>
  <c r="G538" i="15"/>
  <c r="G734" i="15"/>
  <c r="J734" i="15"/>
  <c r="G600" i="15"/>
  <c r="J600" i="15"/>
  <c r="I560" i="15"/>
  <c r="J560" i="15" s="1"/>
  <c r="G547" i="15"/>
  <c r="J547" i="15"/>
  <c r="H272" i="15"/>
  <c r="G691" i="15"/>
  <c r="I704" i="15"/>
  <c r="J704" i="15" s="1"/>
  <c r="J691" i="15"/>
  <c r="J536" i="15"/>
  <c r="G536" i="15"/>
  <c r="G496" i="15"/>
  <c r="J684" i="15"/>
  <c r="G684" i="15"/>
  <c r="G435" i="15"/>
  <c r="J435" i="15"/>
  <c r="I448" i="15"/>
  <c r="J448" i="15" s="1"/>
  <c r="G307" i="15"/>
  <c r="J307" i="15"/>
  <c r="I320" i="15"/>
  <c r="J320" i="15" s="1"/>
  <c r="I272" i="15"/>
  <c r="J272" i="15" s="1"/>
  <c r="G424" i="15"/>
  <c r="J424" i="15"/>
  <c r="G296" i="15"/>
  <c r="J296" i="15"/>
  <c r="H304" i="15"/>
  <c r="G430" i="15"/>
  <c r="J430" i="15"/>
  <c r="G327" i="15"/>
  <c r="J327" i="15"/>
  <c r="G280" i="15"/>
  <c r="J280" i="15"/>
  <c r="G208" i="15"/>
  <c r="G112" i="15"/>
  <c r="G40" i="15"/>
  <c r="G48" i="15" s="1"/>
  <c r="J40" i="15"/>
  <c r="G32" i="15"/>
  <c r="G33" i="15" s="1"/>
  <c r="J925" i="15"/>
  <c r="G925" i="15"/>
  <c r="G598" i="15"/>
  <c r="J598" i="15"/>
  <c r="H912" i="15"/>
  <c r="J777" i="15"/>
  <c r="G777" i="15"/>
  <c r="J921" i="15"/>
  <c r="G921" i="15"/>
  <c r="G810" i="15"/>
  <c r="J810" i="15"/>
  <c r="J791" i="15"/>
  <c r="G791" i="15"/>
  <c r="J894" i="15"/>
  <c r="G894" i="15"/>
  <c r="G778" i="15"/>
  <c r="J778" i="15"/>
  <c r="G845" i="15"/>
  <c r="J845" i="15"/>
  <c r="G804" i="15"/>
  <c r="J804" i="15"/>
  <c r="G602" i="15"/>
  <c r="J602" i="15"/>
  <c r="G733" i="15"/>
  <c r="J733" i="15"/>
  <c r="G605" i="15"/>
  <c r="J605" i="15"/>
  <c r="G732" i="15"/>
  <c r="J732" i="15"/>
  <c r="J667" i="15"/>
  <c r="G667" i="15"/>
  <c r="G678" i="15"/>
  <c r="J678" i="15"/>
  <c r="G569" i="15"/>
  <c r="J569" i="15"/>
  <c r="G697" i="15"/>
  <c r="J697" i="15"/>
  <c r="G620" i="15"/>
  <c r="J620" i="15"/>
  <c r="G709" i="15"/>
  <c r="J709" i="15"/>
  <c r="H704" i="15"/>
  <c r="G589" i="15"/>
  <c r="J589" i="15"/>
  <c r="G635" i="15"/>
  <c r="J635" i="15"/>
  <c r="G606" i="15"/>
  <c r="J606" i="15"/>
  <c r="J537" i="15"/>
  <c r="G537" i="15"/>
  <c r="G446" i="15"/>
  <c r="J446" i="15"/>
  <c r="J266" i="15"/>
  <c r="G266" i="15"/>
  <c r="G428" i="15"/>
  <c r="J428" i="15"/>
  <c r="G300" i="15"/>
  <c r="J300" i="15"/>
  <c r="I336" i="15"/>
  <c r="J336" i="15" s="1"/>
  <c r="G407" i="15"/>
  <c r="J407" i="15"/>
  <c r="G281" i="15"/>
  <c r="J281" i="15"/>
  <c r="G293" i="15"/>
  <c r="J293" i="15"/>
  <c r="G176" i="15"/>
  <c r="G419" i="15"/>
  <c r="I432" i="15"/>
  <c r="J432" i="15" s="1"/>
  <c r="J419" i="15"/>
  <c r="G410" i="15"/>
  <c r="J410" i="15"/>
  <c r="H336" i="15"/>
  <c r="G186" i="15"/>
  <c r="G192" i="15" s="1"/>
  <c r="J186" i="15"/>
  <c r="G259" i="15"/>
  <c r="J32" i="15"/>
  <c r="I33" i="15"/>
  <c r="J887" i="15"/>
  <c r="G887" i="15"/>
  <c r="J883" i="15"/>
  <c r="I896" i="15"/>
  <c r="J896" i="15" s="1"/>
  <c r="G883" i="15"/>
  <c r="G805" i="15"/>
  <c r="J805" i="15"/>
  <c r="J919" i="15"/>
  <c r="G919" i="15"/>
  <c r="G835" i="15"/>
  <c r="G848" i="15" s="1"/>
  <c r="I848" i="15"/>
  <c r="J848" i="15" s="1"/>
  <c r="J835" i="15"/>
  <c r="J798" i="15"/>
  <c r="G798" i="15"/>
  <c r="J790" i="15"/>
  <c r="G790" i="15"/>
  <c r="G800" i="15" s="1"/>
  <c r="I832" i="15"/>
  <c r="J832" i="15" s="1"/>
  <c r="J779" i="15"/>
  <c r="G779" i="15"/>
  <c r="J890" i="15"/>
  <c r="G890" i="15"/>
  <c r="J680" i="15"/>
  <c r="G680" i="15"/>
  <c r="G713" i="15"/>
  <c r="J713" i="15"/>
  <c r="G599" i="15"/>
  <c r="J599" i="15"/>
  <c r="I800" i="15"/>
  <c r="J800" i="15" s="1"/>
  <c r="G809" i="15"/>
  <c r="J809" i="15"/>
  <c r="G565" i="15"/>
  <c r="J565" i="15"/>
  <c r="I544" i="15"/>
  <c r="J544" i="15" s="1"/>
  <c r="G531" i="15"/>
  <c r="J531" i="15"/>
  <c r="J585" i="15"/>
  <c r="G585" i="15"/>
  <c r="J534" i="15"/>
  <c r="G534" i="15"/>
  <c r="J541" i="15"/>
  <c r="G541" i="15"/>
  <c r="G814" i="15"/>
  <c r="J814" i="15"/>
  <c r="G558" i="15"/>
  <c r="J558" i="15"/>
  <c r="G724" i="15"/>
  <c r="J724" i="15"/>
  <c r="G563" i="15"/>
  <c r="I576" i="15"/>
  <c r="J576" i="15" s="1"/>
  <c r="J563" i="15"/>
  <c r="G556" i="15"/>
  <c r="J556" i="15"/>
  <c r="G425" i="15"/>
  <c r="J425" i="15"/>
  <c r="H192" i="15"/>
  <c r="G295" i="15"/>
  <c r="J295" i="15"/>
  <c r="G298" i="15"/>
  <c r="J298" i="15"/>
  <c r="J265" i="15"/>
  <c r="G265" i="15"/>
  <c r="H432" i="15"/>
  <c r="G422" i="15"/>
  <c r="J422" i="15"/>
  <c r="G318" i="15"/>
  <c r="J318" i="15"/>
  <c r="G286" i="15"/>
  <c r="J286" i="15"/>
  <c r="G278" i="15"/>
  <c r="J278" i="15"/>
  <c r="I176" i="15"/>
  <c r="J176" i="15" s="1"/>
  <c r="G128" i="15"/>
  <c r="G480" i="15" l="1"/>
  <c r="G336" i="15"/>
  <c r="G832" i="15"/>
  <c r="G672" i="15"/>
  <c r="G736" i="15"/>
  <c r="G912" i="15"/>
  <c r="H15" i="16"/>
  <c r="H14" i="16"/>
  <c r="G560" i="15"/>
  <c r="G576" i="15"/>
  <c r="G320" i="15"/>
  <c r="G288" i="15"/>
  <c r="G688" i="15"/>
  <c r="G816" i="15"/>
  <c r="G272" i="15"/>
  <c r="G432" i="15"/>
  <c r="G592" i="15"/>
  <c r="G896" i="15"/>
  <c r="G640" i="15"/>
  <c r="G608" i="15"/>
  <c r="G448" i="15"/>
  <c r="G704" i="15"/>
  <c r="G416" i="15"/>
  <c r="G720" i="15"/>
  <c r="G304" i="15"/>
  <c r="G624" i="15"/>
  <c r="G544" i="15"/>
  <c r="G784" i="15"/>
  <c r="G928" i="15"/>
  <c r="H17" i="16" l="1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G146" i="13"/>
  <c r="F146" i="13"/>
  <c r="E146" i="13"/>
  <c r="D146" i="13"/>
  <c r="C146" i="13"/>
  <c r="B146" i="13"/>
  <c r="A146" i="13"/>
  <c r="G145" i="13"/>
  <c r="F145" i="13"/>
  <c r="E145" i="13"/>
  <c r="D145" i="13"/>
  <c r="C145" i="13"/>
  <c r="B145" i="13"/>
  <c r="A145" i="13"/>
  <c r="G144" i="13"/>
  <c r="F144" i="13"/>
  <c r="E144" i="13"/>
  <c r="D144" i="13"/>
  <c r="C144" i="13"/>
  <c r="B144" i="13"/>
  <c r="A144" i="13"/>
  <c r="G143" i="13"/>
  <c r="F143" i="13"/>
  <c r="E143" i="13"/>
  <c r="D143" i="13"/>
  <c r="C143" i="13"/>
  <c r="B143" i="13"/>
  <c r="A143" i="13"/>
  <c r="G141" i="13"/>
  <c r="F141" i="13"/>
  <c r="E141" i="13"/>
  <c r="D141" i="13"/>
  <c r="C141" i="13"/>
  <c r="B141" i="13"/>
  <c r="A141" i="13"/>
  <c r="G140" i="13"/>
  <c r="F140" i="13"/>
  <c r="E140" i="13"/>
  <c r="D140" i="13"/>
  <c r="C140" i="13"/>
  <c r="B140" i="13"/>
  <c r="A140" i="13"/>
  <c r="G139" i="13"/>
  <c r="F139" i="13"/>
  <c r="E139" i="13"/>
  <c r="D139" i="13"/>
  <c r="C139" i="13"/>
  <c r="B139" i="13"/>
  <c r="A139" i="13"/>
  <c r="G138" i="13"/>
  <c r="F138" i="13"/>
  <c r="E138" i="13"/>
  <c r="D138" i="13"/>
  <c r="C138" i="13"/>
  <c r="B138" i="13"/>
  <c r="A138" i="13"/>
  <c r="E9" i="13"/>
  <c r="B9" i="13"/>
  <c r="H19" i="16" l="1"/>
  <c r="H16" i="16"/>
  <c r="A7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5" i="4"/>
  <c r="B24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9" i="4"/>
  <c r="B18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3" i="4"/>
  <c r="B12" i="4"/>
  <c r="G136" i="13"/>
  <c r="F136" i="13"/>
  <c r="E136" i="13"/>
  <c r="D136" i="13"/>
  <c r="C136" i="13"/>
  <c r="B136" i="13"/>
  <c r="G135" i="13"/>
  <c r="F135" i="13"/>
  <c r="E135" i="13"/>
  <c r="D135" i="13"/>
  <c r="C135" i="13"/>
  <c r="B135" i="13"/>
  <c r="G134" i="13"/>
  <c r="F134" i="13"/>
  <c r="E134" i="13"/>
  <c r="D134" i="13"/>
  <c r="C134" i="13"/>
  <c r="B134" i="13"/>
  <c r="G133" i="13"/>
  <c r="F133" i="13"/>
  <c r="E133" i="13"/>
  <c r="D133" i="13"/>
  <c r="C133" i="13"/>
  <c r="B133" i="13"/>
  <c r="G131" i="13"/>
  <c r="F131" i="13"/>
  <c r="E131" i="13"/>
  <c r="D131" i="13"/>
  <c r="C131" i="13"/>
  <c r="B131" i="13"/>
  <c r="G130" i="13"/>
  <c r="F130" i="13"/>
  <c r="E130" i="13"/>
  <c r="D130" i="13"/>
  <c r="C130" i="13"/>
  <c r="B130" i="13"/>
  <c r="G129" i="13"/>
  <c r="F129" i="13"/>
  <c r="E129" i="13"/>
  <c r="D129" i="13"/>
  <c r="C129" i="13"/>
  <c r="B129" i="13"/>
  <c r="G128" i="13"/>
  <c r="F128" i="13"/>
  <c r="E128" i="13"/>
  <c r="D128" i="13"/>
  <c r="C128" i="13"/>
  <c r="B128" i="13"/>
  <c r="G126" i="13"/>
  <c r="F126" i="13"/>
  <c r="E126" i="13"/>
  <c r="D126" i="13"/>
  <c r="C126" i="13"/>
  <c r="B126" i="13"/>
  <c r="G125" i="13"/>
  <c r="F125" i="13"/>
  <c r="E125" i="13"/>
  <c r="D125" i="13"/>
  <c r="C125" i="13"/>
  <c r="B125" i="13"/>
  <c r="G124" i="13"/>
  <c r="F124" i="13"/>
  <c r="E124" i="13"/>
  <c r="D124" i="13"/>
  <c r="C124" i="13"/>
  <c r="B124" i="13"/>
  <c r="G123" i="13"/>
  <c r="F123" i="13"/>
  <c r="E123" i="13"/>
  <c r="D123" i="13"/>
  <c r="C123" i="13"/>
  <c r="B123" i="13"/>
  <c r="G121" i="13"/>
  <c r="F121" i="13"/>
  <c r="E121" i="13"/>
  <c r="D121" i="13"/>
  <c r="C121" i="13"/>
  <c r="B121" i="13"/>
  <c r="G120" i="13"/>
  <c r="F120" i="13"/>
  <c r="E120" i="13"/>
  <c r="D120" i="13"/>
  <c r="C120" i="13"/>
  <c r="B120" i="13"/>
  <c r="G119" i="13"/>
  <c r="F119" i="13"/>
  <c r="E119" i="13"/>
  <c r="D119" i="13"/>
  <c r="C119" i="13"/>
  <c r="B119" i="13"/>
  <c r="G118" i="13"/>
  <c r="F118" i="13"/>
  <c r="E118" i="13"/>
  <c r="D118" i="13"/>
  <c r="C118" i="13"/>
  <c r="B118" i="13"/>
  <c r="G116" i="13"/>
  <c r="F116" i="13"/>
  <c r="E116" i="13"/>
  <c r="D116" i="13"/>
  <c r="C116" i="13"/>
  <c r="B116" i="13"/>
  <c r="G115" i="13"/>
  <c r="F115" i="13"/>
  <c r="E115" i="13"/>
  <c r="D115" i="13"/>
  <c r="C115" i="13"/>
  <c r="B115" i="13"/>
  <c r="G114" i="13"/>
  <c r="F114" i="13"/>
  <c r="E114" i="13"/>
  <c r="D114" i="13"/>
  <c r="C114" i="13"/>
  <c r="B114" i="13"/>
  <c r="G113" i="13"/>
  <c r="F113" i="13"/>
  <c r="E113" i="13"/>
  <c r="D113" i="13"/>
  <c r="C113" i="13"/>
  <c r="B113" i="13"/>
  <c r="G111" i="13"/>
  <c r="F111" i="13"/>
  <c r="E111" i="13"/>
  <c r="D111" i="13"/>
  <c r="C111" i="13"/>
  <c r="B111" i="13"/>
  <c r="G110" i="13"/>
  <c r="F110" i="13"/>
  <c r="E110" i="13"/>
  <c r="D110" i="13"/>
  <c r="C110" i="13"/>
  <c r="B110" i="13"/>
  <c r="G109" i="13"/>
  <c r="F109" i="13"/>
  <c r="E109" i="13"/>
  <c r="D109" i="13"/>
  <c r="C109" i="13"/>
  <c r="B109" i="13"/>
  <c r="G108" i="13"/>
  <c r="F108" i="13"/>
  <c r="E108" i="13"/>
  <c r="D108" i="13"/>
  <c r="C108" i="13"/>
  <c r="B108" i="13"/>
  <c r="G106" i="13"/>
  <c r="F106" i="13"/>
  <c r="E106" i="13"/>
  <c r="D106" i="13"/>
  <c r="C106" i="13"/>
  <c r="B106" i="13"/>
  <c r="G105" i="13"/>
  <c r="F105" i="13"/>
  <c r="E105" i="13"/>
  <c r="D105" i="13"/>
  <c r="C105" i="13"/>
  <c r="B105" i="13"/>
  <c r="G104" i="13"/>
  <c r="F104" i="13"/>
  <c r="E104" i="13"/>
  <c r="D104" i="13"/>
  <c r="C104" i="13"/>
  <c r="B104" i="13"/>
  <c r="G103" i="13"/>
  <c r="F103" i="13"/>
  <c r="E103" i="13"/>
  <c r="D103" i="13"/>
  <c r="C103" i="13"/>
  <c r="B103" i="13"/>
  <c r="G101" i="13"/>
  <c r="F101" i="13"/>
  <c r="E101" i="13"/>
  <c r="D101" i="13"/>
  <c r="C101" i="13"/>
  <c r="B101" i="13"/>
  <c r="G100" i="13"/>
  <c r="F100" i="13"/>
  <c r="E100" i="13"/>
  <c r="D100" i="13"/>
  <c r="C100" i="13"/>
  <c r="B100" i="13"/>
  <c r="G99" i="13"/>
  <c r="F99" i="13"/>
  <c r="E99" i="13"/>
  <c r="D99" i="13"/>
  <c r="C99" i="13"/>
  <c r="B99" i="13"/>
  <c r="G98" i="13"/>
  <c r="F98" i="13"/>
  <c r="E98" i="13"/>
  <c r="D98" i="13"/>
  <c r="C98" i="13"/>
  <c r="B98" i="13"/>
  <c r="G96" i="13"/>
  <c r="F96" i="13"/>
  <c r="E96" i="13"/>
  <c r="D96" i="13"/>
  <c r="C96" i="13"/>
  <c r="B96" i="13"/>
  <c r="G95" i="13"/>
  <c r="F95" i="13"/>
  <c r="E95" i="13"/>
  <c r="D95" i="13"/>
  <c r="C95" i="13"/>
  <c r="B95" i="13"/>
  <c r="G94" i="13"/>
  <c r="F94" i="13"/>
  <c r="E94" i="13"/>
  <c r="D94" i="13"/>
  <c r="C94" i="13"/>
  <c r="B94" i="13"/>
  <c r="G93" i="13"/>
  <c r="F93" i="13"/>
  <c r="E93" i="13"/>
  <c r="D93" i="13"/>
  <c r="C93" i="13"/>
  <c r="B93" i="13"/>
  <c r="G91" i="13"/>
  <c r="F91" i="13"/>
  <c r="E91" i="13"/>
  <c r="D91" i="13"/>
  <c r="C91" i="13"/>
  <c r="B91" i="13"/>
  <c r="G90" i="13"/>
  <c r="F90" i="13"/>
  <c r="E90" i="13"/>
  <c r="D90" i="13"/>
  <c r="C90" i="13"/>
  <c r="B90" i="13"/>
  <c r="G89" i="13"/>
  <c r="F89" i="13"/>
  <c r="E89" i="13"/>
  <c r="D89" i="13"/>
  <c r="C89" i="13"/>
  <c r="B89" i="13"/>
  <c r="G88" i="13"/>
  <c r="F88" i="13"/>
  <c r="E88" i="13"/>
  <c r="D88" i="13"/>
  <c r="C88" i="13"/>
  <c r="B88" i="13"/>
  <c r="G86" i="13"/>
  <c r="F86" i="13"/>
  <c r="E86" i="13"/>
  <c r="D86" i="13"/>
  <c r="C86" i="13"/>
  <c r="B86" i="13"/>
  <c r="G85" i="13"/>
  <c r="F85" i="13"/>
  <c r="E85" i="13"/>
  <c r="D85" i="13"/>
  <c r="C85" i="13"/>
  <c r="B85" i="13"/>
  <c r="G84" i="13"/>
  <c r="F84" i="13"/>
  <c r="E84" i="13"/>
  <c r="D84" i="13"/>
  <c r="C84" i="13"/>
  <c r="B84" i="13"/>
  <c r="G83" i="13"/>
  <c r="F83" i="13"/>
  <c r="E83" i="13"/>
  <c r="D83" i="13"/>
  <c r="C83" i="13"/>
  <c r="B83" i="13"/>
  <c r="G81" i="13"/>
  <c r="F81" i="13"/>
  <c r="E81" i="13"/>
  <c r="D81" i="13"/>
  <c r="C81" i="13"/>
  <c r="B81" i="13"/>
  <c r="G80" i="13"/>
  <c r="F80" i="13"/>
  <c r="E80" i="13"/>
  <c r="D80" i="13"/>
  <c r="C80" i="13"/>
  <c r="B80" i="13"/>
  <c r="G79" i="13"/>
  <c r="F79" i="13"/>
  <c r="E79" i="13"/>
  <c r="D79" i="13"/>
  <c r="C79" i="13"/>
  <c r="B79" i="13"/>
  <c r="G78" i="13"/>
  <c r="F78" i="13"/>
  <c r="E78" i="13"/>
  <c r="D78" i="13"/>
  <c r="C78" i="13"/>
  <c r="B78" i="13"/>
  <c r="G76" i="13"/>
  <c r="F76" i="13"/>
  <c r="E76" i="13"/>
  <c r="D76" i="13"/>
  <c r="C76" i="13"/>
  <c r="B76" i="13"/>
  <c r="G75" i="13"/>
  <c r="F75" i="13"/>
  <c r="E75" i="13"/>
  <c r="D75" i="13"/>
  <c r="C75" i="13"/>
  <c r="B75" i="13"/>
  <c r="G74" i="13"/>
  <c r="F74" i="13"/>
  <c r="E74" i="13"/>
  <c r="D74" i="13"/>
  <c r="C74" i="13"/>
  <c r="B74" i="13"/>
  <c r="G73" i="13"/>
  <c r="F73" i="13"/>
  <c r="E73" i="13"/>
  <c r="D73" i="13"/>
  <c r="C73" i="13"/>
  <c r="B73" i="13"/>
  <c r="G71" i="13"/>
  <c r="F71" i="13"/>
  <c r="E71" i="13"/>
  <c r="D71" i="13"/>
  <c r="C71" i="13"/>
  <c r="B71" i="13"/>
  <c r="G70" i="13"/>
  <c r="F70" i="13"/>
  <c r="E70" i="13"/>
  <c r="D70" i="13"/>
  <c r="C70" i="13"/>
  <c r="B70" i="13"/>
  <c r="G69" i="13"/>
  <c r="F69" i="13"/>
  <c r="E69" i="13"/>
  <c r="D69" i="13"/>
  <c r="C69" i="13"/>
  <c r="B69" i="13"/>
  <c r="G68" i="13"/>
  <c r="F68" i="13"/>
  <c r="E68" i="13"/>
  <c r="D68" i="13"/>
  <c r="C68" i="13"/>
  <c r="B68" i="13"/>
  <c r="G66" i="13"/>
  <c r="F66" i="13"/>
  <c r="E66" i="13"/>
  <c r="D66" i="13"/>
  <c r="C66" i="13"/>
  <c r="B66" i="13"/>
  <c r="G65" i="13"/>
  <c r="F65" i="13"/>
  <c r="E65" i="13"/>
  <c r="D65" i="13"/>
  <c r="C65" i="13"/>
  <c r="B65" i="13"/>
  <c r="G64" i="13"/>
  <c r="F64" i="13"/>
  <c r="E64" i="13"/>
  <c r="D64" i="13"/>
  <c r="C64" i="13"/>
  <c r="B64" i="13"/>
  <c r="G63" i="13"/>
  <c r="F63" i="13"/>
  <c r="E63" i="13"/>
  <c r="D63" i="13"/>
  <c r="C63" i="13"/>
  <c r="B63" i="13"/>
  <c r="G61" i="13"/>
  <c r="F61" i="13"/>
  <c r="E61" i="13"/>
  <c r="D61" i="13"/>
  <c r="C61" i="13"/>
  <c r="B61" i="13"/>
  <c r="G60" i="13"/>
  <c r="F60" i="13"/>
  <c r="E60" i="13"/>
  <c r="D60" i="13"/>
  <c r="C60" i="13"/>
  <c r="B60" i="13"/>
  <c r="G59" i="13"/>
  <c r="F59" i="13"/>
  <c r="E59" i="13"/>
  <c r="D59" i="13"/>
  <c r="C59" i="13"/>
  <c r="B59" i="13"/>
  <c r="G58" i="13"/>
  <c r="F58" i="13"/>
  <c r="E58" i="13"/>
  <c r="D58" i="13"/>
  <c r="C58" i="13"/>
  <c r="B58" i="13"/>
  <c r="G56" i="13"/>
  <c r="F56" i="13"/>
  <c r="E56" i="13"/>
  <c r="D56" i="13"/>
  <c r="C56" i="13"/>
  <c r="B56" i="13"/>
  <c r="G55" i="13"/>
  <c r="F55" i="13"/>
  <c r="E55" i="13"/>
  <c r="D55" i="13"/>
  <c r="C55" i="13"/>
  <c r="B55" i="13"/>
  <c r="G54" i="13"/>
  <c r="F54" i="13"/>
  <c r="E54" i="13"/>
  <c r="D54" i="13"/>
  <c r="C54" i="13"/>
  <c r="B54" i="13"/>
  <c r="G53" i="13"/>
  <c r="F53" i="13"/>
  <c r="E53" i="13"/>
  <c r="D53" i="13"/>
  <c r="C53" i="13"/>
  <c r="B53" i="13"/>
  <c r="G51" i="13"/>
  <c r="F51" i="13"/>
  <c r="E51" i="13"/>
  <c r="D51" i="13"/>
  <c r="C51" i="13"/>
  <c r="B51" i="13"/>
  <c r="G50" i="13"/>
  <c r="F50" i="13"/>
  <c r="E50" i="13"/>
  <c r="D50" i="13"/>
  <c r="C50" i="13"/>
  <c r="B50" i="13"/>
  <c r="G49" i="13"/>
  <c r="F49" i="13"/>
  <c r="E49" i="13"/>
  <c r="D49" i="13"/>
  <c r="C49" i="13"/>
  <c r="B49" i="13"/>
  <c r="G48" i="13"/>
  <c r="F48" i="13"/>
  <c r="E48" i="13"/>
  <c r="D48" i="13"/>
  <c r="C48" i="13"/>
  <c r="B48" i="13"/>
  <c r="G46" i="13"/>
  <c r="F46" i="13"/>
  <c r="E46" i="13"/>
  <c r="D46" i="13"/>
  <c r="C46" i="13"/>
  <c r="B46" i="13"/>
  <c r="G45" i="13"/>
  <c r="F45" i="13"/>
  <c r="E45" i="13"/>
  <c r="D45" i="13"/>
  <c r="C45" i="13"/>
  <c r="B45" i="13"/>
  <c r="G44" i="13"/>
  <c r="F44" i="13"/>
  <c r="E44" i="13"/>
  <c r="D44" i="13"/>
  <c r="C44" i="13"/>
  <c r="B44" i="13"/>
  <c r="G43" i="13"/>
  <c r="F43" i="13"/>
  <c r="E43" i="13"/>
  <c r="D43" i="13"/>
  <c r="C43" i="13"/>
  <c r="B43" i="13"/>
  <c r="G41" i="13"/>
  <c r="F41" i="13"/>
  <c r="E41" i="13"/>
  <c r="D41" i="13"/>
  <c r="C41" i="13"/>
  <c r="B41" i="13"/>
  <c r="G40" i="13"/>
  <c r="F40" i="13"/>
  <c r="E40" i="13"/>
  <c r="D40" i="13"/>
  <c r="C40" i="13"/>
  <c r="B40" i="13"/>
  <c r="G39" i="13"/>
  <c r="F39" i="13"/>
  <c r="E39" i="13"/>
  <c r="D39" i="13"/>
  <c r="C39" i="13"/>
  <c r="B39" i="13"/>
  <c r="G38" i="13"/>
  <c r="F38" i="13"/>
  <c r="E38" i="13"/>
  <c r="D38" i="13"/>
  <c r="C38" i="13"/>
  <c r="B38" i="13"/>
  <c r="G36" i="13"/>
  <c r="F36" i="13"/>
  <c r="E36" i="13"/>
  <c r="D36" i="13"/>
  <c r="C36" i="13"/>
  <c r="B36" i="13"/>
  <c r="G35" i="13"/>
  <c r="F35" i="13"/>
  <c r="E35" i="13"/>
  <c r="D35" i="13"/>
  <c r="C35" i="13"/>
  <c r="B35" i="13"/>
  <c r="G34" i="13"/>
  <c r="F34" i="13"/>
  <c r="E34" i="13"/>
  <c r="D34" i="13"/>
  <c r="C34" i="13"/>
  <c r="B34" i="13"/>
  <c r="G33" i="13"/>
  <c r="F33" i="13"/>
  <c r="E33" i="13"/>
  <c r="D33" i="13"/>
  <c r="C33" i="13"/>
  <c r="B33" i="13"/>
  <c r="G31" i="13"/>
  <c r="F31" i="13"/>
  <c r="E31" i="13"/>
  <c r="D31" i="13"/>
  <c r="C31" i="13"/>
  <c r="B31" i="13"/>
  <c r="G30" i="13"/>
  <c r="F30" i="13"/>
  <c r="E30" i="13"/>
  <c r="D30" i="13"/>
  <c r="C30" i="13"/>
  <c r="B30" i="13"/>
  <c r="G29" i="13"/>
  <c r="F29" i="13"/>
  <c r="E29" i="13"/>
  <c r="D29" i="13"/>
  <c r="C29" i="13"/>
  <c r="B29" i="13"/>
  <c r="G28" i="13"/>
  <c r="F28" i="13"/>
  <c r="E28" i="13"/>
  <c r="D28" i="13"/>
  <c r="C28" i="13"/>
  <c r="B28" i="13"/>
  <c r="G26" i="13"/>
  <c r="F26" i="13"/>
  <c r="E26" i="13"/>
  <c r="D26" i="13"/>
  <c r="C26" i="13"/>
  <c r="B26" i="13"/>
  <c r="G25" i="13"/>
  <c r="F25" i="13"/>
  <c r="E25" i="13"/>
  <c r="D25" i="13"/>
  <c r="C25" i="13"/>
  <c r="B25" i="13"/>
  <c r="G24" i="13"/>
  <c r="F24" i="13"/>
  <c r="E24" i="13"/>
  <c r="D24" i="13"/>
  <c r="C24" i="13"/>
  <c r="B24" i="13"/>
  <c r="G23" i="13"/>
  <c r="F23" i="13"/>
  <c r="E23" i="13"/>
  <c r="D23" i="13"/>
  <c r="C23" i="13"/>
  <c r="B23" i="13"/>
  <c r="G21" i="13"/>
  <c r="F21" i="13"/>
  <c r="E21" i="13"/>
  <c r="D21" i="13"/>
  <c r="C21" i="13"/>
  <c r="B21" i="13"/>
  <c r="G20" i="13"/>
  <c r="F20" i="13"/>
  <c r="E20" i="13"/>
  <c r="D20" i="13"/>
  <c r="C20" i="13"/>
  <c r="B20" i="13"/>
  <c r="G19" i="13"/>
  <c r="F19" i="13"/>
  <c r="E19" i="13"/>
  <c r="D19" i="13"/>
  <c r="C19" i="13"/>
  <c r="B19" i="13"/>
  <c r="G18" i="13"/>
  <c r="F18" i="13"/>
  <c r="E18" i="13"/>
  <c r="D18" i="13"/>
  <c r="C18" i="13"/>
  <c r="B18" i="13"/>
  <c r="G16" i="13"/>
  <c r="F16" i="13"/>
  <c r="E16" i="13"/>
  <c r="D16" i="13"/>
  <c r="C16" i="13"/>
  <c r="B16" i="13"/>
  <c r="G15" i="13"/>
  <c r="F15" i="13"/>
  <c r="E15" i="13"/>
  <c r="D15" i="13"/>
  <c r="C15" i="13"/>
  <c r="B15" i="13"/>
  <c r="G14" i="13"/>
  <c r="F14" i="13"/>
  <c r="E14" i="13"/>
  <c r="D14" i="13"/>
  <c r="C14" i="13"/>
  <c r="B14" i="13"/>
  <c r="G13" i="13"/>
  <c r="F13" i="13"/>
  <c r="E13" i="13"/>
  <c r="D13" i="13"/>
  <c r="C13" i="13"/>
  <c r="B13" i="13"/>
  <c r="E11" i="13"/>
  <c r="E10" i="13"/>
  <c r="E8" i="13"/>
  <c r="B11" i="13"/>
  <c r="B10" i="13"/>
  <c r="B8" i="13"/>
  <c r="A136" i="13"/>
  <c r="A135" i="13"/>
  <c r="A134" i="13"/>
  <c r="A133" i="13"/>
  <c r="A131" i="13"/>
  <c r="A130" i="13"/>
  <c r="A129" i="13"/>
  <c r="A128" i="13"/>
  <c r="A126" i="13"/>
  <c r="A125" i="13"/>
  <c r="A124" i="13"/>
  <c r="A123" i="13"/>
  <c r="A121" i="13"/>
  <c r="A120" i="13"/>
  <c r="A119" i="13"/>
  <c r="A118" i="13"/>
  <c r="A116" i="13"/>
  <c r="A115" i="13"/>
  <c r="A114" i="13"/>
  <c r="A113" i="13"/>
  <c r="A111" i="13"/>
  <c r="A110" i="13"/>
  <c r="A109" i="13"/>
  <c r="A108" i="13"/>
  <c r="A106" i="13"/>
  <c r="A105" i="13"/>
  <c r="A104" i="13"/>
  <c r="A103" i="13"/>
  <c r="A101" i="13"/>
  <c r="A100" i="13"/>
  <c r="A99" i="13"/>
  <c r="A98" i="13"/>
  <c r="A96" i="13"/>
  <c r="A95" i="13"/>
  <c r="A94" i="13"/>
  <c r="A93" i="13"/>
  <c r="A91" i="13"/>
  <c r="A90" i="13"/>
  <c r="A89" i="13"/>
  <c r="A88" i="13"/>
  <c r="A86" i="13"/>
  <c r="A85" i="13"/>
  <c r="A84" i="13"/>
  <c r="A83" i="13"/>
  <c r="A81" i="13"/>
  <c r="A80" i="13"/>
  <c r="A79" i="13"/>
  <c r="A78" i="13"/>
  <c r="A76" i="13"/>
  <c r="A75" i="13"/>
  <c r="A74" i="13"/>
  <c r="A73" i="13"/>
  <c r="A71" i="13"/>
  <c r="A70" i="13"/>
  <c r="A69" i="13"/>
  <c r="A68" i="13"/>
  <c r="A66" i="13"/>
  <c r="A65" i="13"/>
  <c r="A64" i="13"/>
  <c r="A63" i="13"/>
  <c r="A61" i="13"/>
  <c r="A60" i="13"/>
  <c r="A59" i="13"/>
  <c r="A58" i="13"/>
  <c r="A56" i="13"/>
  <c r="A55" i="13"/>
  <c r="A54" i="13"/>
  <c r="A53" i="13"/>
  <c r="A51" i="13"/>
  <c r="A50" i="13"/>
  <c r="A49" i="13"/>
  <c r="A48" i="13"/>
  <c r="A46" i="13"/>
  <c r="A45" i="13"/>
  <c r="A44" i="13"/>
  <c r="A43" i="13"/>
  <c r="A41" i="13"/>
  <c r="A40" i="13"/>
  <c r="A39" i="13"/>
  <c r="A38" i="13"/>
  <c r="A36" i="13"/>
  <c r="A35" i="13"/>
  <c r="A34" i="13"/>
  <c r="A33" i="13"/>
  <c r="A31" i="13"/>
  <c r="A30" i="13"/>
  <c r="A29" i="13"/>
  <c r="A28" i="13"/>
  <c r="A26" i="13"/>
  <c r="A25" i="13"/>
  <c r="A24" i="13"/>
  <c r="A23" i="13"/>
  <c r="A21" i="13"/>
  <c r="A20" i="13"/>
  <c r="A19" i="13"/>
  <c r="A18" i="13"/>
  <c r="A16" i="13"/>
  <c r="A15" i="13"/>
  <c r="A14" i="13"/>
  <c r="A13" i="13"/>
  <c r="A11" i="13"/>
  <c r="G11" i="13"/>
  <c r="F11" i="13"/>
  <c r="D11" i="13"/>
  <c r="C11" i="13"/>
  <c r="A10" i="13"/>
  <c r="A9" i="13"/>
  <c r="A8" i="13"/>
  <c r="G10" i="13"/>
  <c r="F10" i="13"/>
  <c r="D10" i="13"/>
  <c r="C10" i="13"/>
  <c r="G8" i="13"/>
  <c r="F8" i="13"/>
  <c r="D8" i="13"/>
  <c r="C8" i="13"/>
  <c r="G9" i="13"/>
  <c r="F9" i="13"/>
  <c r="D9" i="13"/>
  <c r="C9" i="13"/>
  <c r="H21" i="16" l="1"/>
  <c r="Z14" i="4"/>
  <c r="Z29" i="4" s="1"/>
  <c r="P17" i="5"/>
  <c r="Y17" i="5"/>
  <c r="B23" i="5"/>
  <c r="J23" i="5"/>
  <c r="X14" i="4"/>
  <c r="X29" i="4" s="1"/>
  <c r="S17" i="5"/>
  <c r="AA17" i="5"/>
  <c r="Y14" i="4"/>
  <c r="Y29" i="4" s="1"/>
  <c r="L17" i="5"/>
  <c r="T17" i="5"/>
  <c r="G17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Z23" i="5"/>
  <c r="Y23" i="5"/>
  <c r="X23" i="5"/>
  <c r="W23" i="5"/>
  <c r="V23" i="5"/>
  <c r="U23" i="5"/>
  <c r="R23" i="5"/>
  <c r="Q23" i="5"/>
  <c r="P23" i="5"/>
  <c r="O23" i="5"/>
  <c r="N23" i="5"/>
  <c r="M23" i="5"/>
  <c r="K23" i="5"/>
  <c r="I23" i="5"/>
  <c r="H23" i="5"/>
  <c r="F23" i="5"/>
  <c r="E23" i="5"/>
  <c r="D23" i="5"/>
  <c r="C23" i="5"/>
  <c r="B25" i="5"/>
  <c r="B24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Z17" i="5"/>
  <c r="X17" i="5"/>
  <c r="W17" i="5"/>
  <c r="V17" i="5"/>
  <c r="U17" i="5"/>
  <c r="R17" i="5"/>
  <c r="Q17" i="5"/>
  <c r="O17" i="5"/>
  <c r="N17" i="5"/>
  <c r="M17" i="5"/>
  <c r="K17" i="5"/>
  <c r="I17" i="5"/>
  <c r="H17" i="5"/>
  <c r="F17" i="5"/>
  <c r="E17" i="5"/>
  <c r="D17" i="5"/>
  <c r="C17" i="5"/>
  <c r="B18" i="5"/>
  <c r="B19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3" i="5"/>
  <c r="B12" i="5"/>
  <c r="A7" i="5"/>
  <c r="H18" i="16" l="1"/>
  <c r="Z17" i="4"/>
  <c r="Z20" i="4" s="1"/>
  <c r="Z30" i="4" s="1"/>
  <c r="S23" i="5"/>
  <c r="S26" i="5" s="1"/>
  <c r="Z23" i="4"/>
  <c r="Z26" i="4" s="1"/>
  <c r="Z31" i="4" s="1"/>
  <c r="J17" i="5"/>
  <c r="B17" i="5"/>
  <c r="T23" i="5"/>
  <c r="T26" i="5" s="1"/>
  <c r="R23" i="4"/>
  <c r="R17" i="4"/>
  <c r="N23" i="4"/>
  <c r="N17" i="4"/>
  <c r="N20" i="5"/>
  <c r="V20" i="5"/>
  <c r="I26" i="5"/>
  <c r="Q26" i="5"/>
  <c r="Y26" i="5"/>
  <c r="Y31" i="5" s="1"/>
  <c r="J23" i="4"/>
  <c r="J17" i="4"/>
  <c r="Y17" i="4"/>
  <c r="Y20" i="4" s="1"/>
  <c r="Y30" i="4" s="1"/>
  <c r="Y23" i="4"/>
  <c r="Y26" i="4" s="1"/>
  <c r="Y31" i="4" s="1"/>
  <c r="F23" i="4"/>
  <c r="F17" i="4"/>
  <c r="U23" i="4"/>
  <c r="U17" i="4"/>
  <c r="AA23" i="5"/>
  <c r="AA26" i="5" s="1"/>
  <c r="AA31" i="5" s="1"/>
  <c r="B17" i="4"/>
  <c r="B23" i="4"/>
  <c r="Q17" i="4"/>
  <c r="Q23" i="4"/>
  <c r="M23" i="4"/>
  <c r="M17" i="4"/>
  <c r="T23" i="4"/>
  <c r="T17" i="4"/>
  <c r="L23" i="5"/>
  <c r="I17" i="4"/>
  <c r="I23" i="4"/>
  <c r="X23" i="4"/>
  <c r="X26" i="4" s="1"/>
  <c r="X31" i="4" s="1"/>
  <c r="X17" i="4"/>
  <c r="X20" i="4" s="1"/>
  <c r="X30" i="4" s="1"/>
  <c r="X32" i="4" s="1"/>
  <c r="E23" i="4"/>
  <c r="E17" i="4"/>
  <c r="L23" i="4"/>
  <c r="L17" i="4"/>
  <c r="AA14" i="4"/>
  <c r="AA29" i="4" s="1"/>
  <c r="AA23" i="4"/>
  <c r="AA26" i="4" s="1"/>
  <c r="AA31" i="4" s="1"/>
  <c r="AA17" i="4"/>
  <c r="AA20" i="4" s="1"/>
  <c r="AA30" i="4" s="1"/>
  <c r="P23" i="4"/>
  <c r="P17" i="4"/>
  <c r="D23" i="4"/>
  <c r="D17" i="4"/>
  <c r="S23" i="4"/>
  <c r="S17" i="4"/>
  <c r="H23" i="4"/>
  <c r="H17" i="4"/>
  <c r="W23" i="4"/>
  <c r="W17" i="4"/>
  <c r="K23" i="4"/>
  <c r="K17" i="4"/>
  <c r="O23" i="4"/>
  <c r="O17" i="4"/>
  <c r="C23" i="4"/>
  <c r="C17" i="4"/>
  <c r="G23" i="4"/>
  <c r="G17" i="4"/>
  <c r="V23" i="4"/>
  <c r="V17" i="4"/>
  <c r="P20" i="5"/>
  <c r="X20" i="5"/>
  <c r="X30" i="5" s="1"/>
  <c r="C26" i="5"/>
  <c r="K26" i="5"/>
  <c r="Q20" i="5"/>
  <c r="Y20" i="5"/>
  <c r="Y30" i="5" s="1"/>
  <c r="D26" i="5"/>
  <c r="L26" i="5"/>
  <c r="E20" i="5"/>
  <c r="M20" i="5"/>
  <c r="U20" i="5"/>
  <c r="H26" i="5"/>
  <c r="P26" i="5"/>
  <c r="X26" i="5"/>
  <c r="X31" i="5" s="1"/>
  <c r="H20" i="5"/>
  <c r="I20" i="5"/>
  <c r="F20" i="5"/>
  <c r="O20" i="5"/>
  <c r="W20" i="5"/>
  <c r="J26" i="5"/>
  <c r="R26" i="5"/>
  <c r="Z26" i="5"/>
  <c r="Z31" i="5" s="1"/>
  <c r="J20" i="5"/>
  <c r="R20" i="5"/>
  <c r="Z20" i="5"/>
  <c r="Z30" i="5" s="1"/>
  <c r="K20" i="5"/>
  <c r="S20" i="5"/>
  <c r="AA20" i="5"/>
  <c r="AA30" i="5" s="1"/>
  <c r="F26" i="5"/>
  <c r="N26" i="5"/>
  <c r="V26" i="5"/>
  <c r="B14" i="5"/>
  <c r="D20" i="5"/>
  <c r="L20" i="5"/>
  <c r="T20" i="5"/>
  <c r="O26" i="5"/>
  <c r="W26" i="5"/>
  <c r="E26" i="5"/>
  <c r="M26" i="5"/>
  <c r="U26" i="5"/>
  <c r="G20" i="5"/>
  <c r="AA14" i="5"/>
  <c r="AA29" i="5" s="1"/>
  <c r="G23" i="5"/>
  <c r="G26" i="5" s="1"/>
  <c r="X14" i="5"/>
  <c r="X29" i="5" s="1"/>
  <c r="Z14" i="5"/>
  <c r="Z29" i="5" s="1"/>
  <c r="Y14" i="5"/>
  <c r="Y29" i="5" s="1"/>
  <c r="Y32" i="5" s="1"/>
  <c r="P17" i="10"/>
  <c r="L23" i="10"/>
  <c r="K23" i="10"/>
  <c r="I23" i="10"/>
  <c r="H17" i="10"/>
  <c r="E17" i="10"/>
  <c r="D23" i="10"/>
  <c r="C23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M14" i="10" s="1"/>
  <c r="M29" i="10" s="1"/>
  <c r="L12" i="10"/>
  <c r="K12" i="10"/>
  <c r="J12" i="10"/>
  <c r="I12" i="10"/>
  <c r="H12" i="10"/>
  <c r="G12" i="10"/>
  <c r="F12" i="10"/>
  <c r="E12" i="10"/>
  <c r="D12" i="10"/>
  <c r="C12" i="10"/>
  <c r="B12" i="10"/>
  <c r="AA23" i="10"/>
  <c r="AA26" i="10" s="1"/>
  <c r="AA31" i="10" s="1"/>
  <c r="T23" i="10"/>
  <c r="S23" i="10"/>
  <c r="Z23" i="10"/>
  <c r="Z26" i="10" s="1"/>
  <c r="Z31" i="10" s="1"/>
  <c r="X17" i="10"/>
  <c r="W17" i="10"/>
  <c r="V23" i="10"/>
  <c r="O17" i="10"/>
  <c r="N23" i="10"/>
  <c r="G17" i="10"/>
  <c r="F23" i="10"/>
  <c r="A7" i="10"/>
  <c r="AA32" i="4" l="1"/>
  <c r="Y32" i="4"/>
  <c r="L26" i="10"/>
  <c r="L31" i="10" s="1"/>
  <c r="H20" i="16"/>
  <c r="AA32" i="5"/>
  <c r="Z32" i="4"/>
  <c r="Z32" i="5"/>
  <c r="X20" i="10"/>
  <c r="X30" i="10" s="1"/>
  <c r="X14" i="10"/>
  <c r="X29" i="10" s="1"/>
  <c r="X32" i="5"/>
  <c r="F26" i="10"/>
  <c r="F31" i="10" s="1"/>
  <c r="U14" i="10"/>
  <c r="U29" i="10" s="1"/>
  <c r="T26" i="10"/>
  <c r="T31" i="10" s="1"/>
  <c r="O14" i="10"/>
  <c r="O29" i="10" s="1"/>
  <c r="P14" i="10"/>
  <c r="P29" i="10" s="1"/>
  <c r="Y14" i="10"/>
  <c r="Y29" i="10" s="1"/>
  <c r="S26" i="10"/>
  <c r="S31" i="10" s="1"/>
  <c r="G14" i="10"/>
  <c r="G29" i="10" s="1"/>
  <c r="W14" i="10"/>
  <c r="W29" i="10" s="1"/>
  <c r="W20" i="10"/>
  <c r="W30" i="10" s="1"/>
  <c r="D26" i="10"/>
  <c r="D31" i="10" s="1"/>
  <c r="H20" i="10"/>
  <c r="H30" i="10" s="1"/>
  <c r="P20" i="10"/>
  <c r="P30" i="10" s="1"/>
  <c r="I26" i="10"/>
  <c r="I31" i="10" s="1"/>
  <c r="B14" i="10"/>
  <c r="B29" i="10" s="1"/>
  <c r="J14" i="10"/>
  <c r="J29" i="10" s="1"/>
  <c r="R14" i="10"/>
  <c r="R29" i="10" s="1"/>
  <c r="N26" i="10"/>
  <c r="N31" i="10" s="1"/>
  <c r="C26" i="10"/>
  <c r="C31" i="10" s="1"/>
  <c r="K26" i="10"/>
  <c r="K31" i="10" s="1"/>
  <c r="G20" i="10"/>
  <c r="G30" i="10" s="1"/>
  <c r="O20" i="10"/>
  <c r="O30" i="10" s="1"/>
  <c r="V26" i="10"/>
  <c r="V31" i="10" s="1"/>
  <c r="Q14" i="10"/>
  <c r="Q29" i="10" s="1"/>
  <c r="H14" i="10"/>
  <c r="H29" i="10" s="1"/>
  <c r="Z14" i="10"/>
  <c r="Z29" i="10" s="1"/>
  <c r="Y23" i="10"/>
  <c r="Y26" i="10" s="1"/>
  <c r="Y31" i="10" s="1"/>
  <c r="Q23" i="10"/>
  <c r="Q26" i="10" s="1"/>
  <c r="Q31" i="10" s="1"/>
  <c r="I14" i="10"/>
  <c r="I29" i="10" s="1"/>
  <c r="B23" i="10"/>
  <c r="B26" i="10" s="1"/>
  <c r="B31" i="10" s="1"/>
  <c r="J23" i="10"/>
  <c r="J26" i="10" s="1"/>
  <c r="J31" i="10" s="1"/>
  <c r="R23" i="10"/>
  <c r="R26" i="10" s="1"/>
  <c r="R31" i="10" s="1"/>
  <c r="E20" i="10"/>
  <c r="E30" i="10" s="1"/>
  <c r="G23" i="10"/>
  <c r="G26" i="10" s="1"/>
  <c r="G31" i="10" s="1"/>
  <c r="O23" i="10"/>
  <c r="O26" i="10" s="1"/>
  <c r="O31" i="10" s="1"/>
  <c r="W23" i="10"/>
  <c r="W26" i="10" s="1"/>
  <c r="W31" i="10" s="1"/>
  <c r="U17" i="10"/>
  <c r="U20" i="10" s="1"/>
  <c r="U30" i="10" s="1"/>
  <c r="E23" i="10"/>
  <c r="E26" i="10" s="1"/>
  <c r="E31" i="10" s="1"/>
  <c r="H23" i="10"/>
  <c r="H26" i="10" s="1"/>
  <c r="H31" i="10" s="1"/>
  <c r="P23" i="10"/>
  <c r="P26" i="10" s="1"/>
  <c r="P31" i="10" s="1"/>
  <c r="X23" i="10"/>
  <c r="X26" i="10" s="1"/>
  <c r="X31" i="10" s="1"/>
  <c r="U23" i="10"/>
  <c r="U26" i="10" s="1"/>
  <c r="U31" i="10" s="1"/>
  <c r="C14" i="10"/>
  <c r="C29" i="10" s="1"/>
  <c r="K14" i="10"/>
  <c r="K29" i="10" s="1"/>
  <c r="S14" i="10"/>
  <c r="S29" i="10" s="1"/>
  <c r="AA14" i="10"/>
  <c r="AA29" i="10" s="1"/>
  <c r="I17" i="10"/>
  <c r="I20" i="10" s="1"/>
  <c r="I30" i="10" s="1"/>
  <c r="Q17" i="10"/>
  <c r="Q20" i="10" s="1"/>
  <c r="Q30" i="10" s="1"/>
  <c r="Y17" i="10"/>
  <c r="Y20" i="10" s="1"/>
  <c r="Y30" i="10" s="1"/>
  <c r="M17" i="10"/>
  <c r="M20" i="10" s="1"/>
  <c r="M30" i="10" s="1"/>
  <c r="M23" i="10"/>
  <c r="M26" i="10" s="1"/>
  <c r="M31" i="10" s="1"/>
  <c r="D14" i="10"/>
  <c r="D29" i="10" s="1"/>
  <c r="L14" i="10"/>
  <c r="L29" i="10" s="1"/>
  <c r="T14" i="10"/>
  <c r="T29" i="10" s="1"/>
  <c r="B17" i="10"/>
  <c r="B20" i="10" s="1"/>
  <c r="B30" i="10" s="1"/>
  <c r="J17" i="10"/>
  <c r="J20" i="10" s="1"/>
  <c r="J30" i="10" s="1"/>
  <c r="R17" i="10"/>
  <c r="R20" i="10" s="1"/>
  <c r="R30" i="10" s="1"/>
  <c r="Z17" i="10"/>
  <c r="Z20" i="10" s="1"/>
  <c r="Z30" i="10" s="1"/>
  <c r="E14" i="10"/>
  <c r="E29" i="10" s="1"/>
  <c r="C17" i="10"/>
  <c r="C20" i="10" s="1"/>
  <c r="C30" i="10" s="1"/>
  <c r="K17" i="10"/>
  <c r="K20" i="10" s="1"/>
  <c r="K30" i="10" s="1"/>
  <c r="S17" i="10"/>
  <c r="S20" i="10" s="1"/>
  <c r="S30" i="10" s="1"/>
  <c r="AA17" i="10"/>
  <c r="AA20" i="10" s="1"/>
  <c r="AA30" i="10" s="1"/>
  <c r="F14" i="10"/>
  <c r="F29" i="10" s="1"/>
  <c r="N14" i="10"/>
  <c r="N29" i="10" s="1"/>
  <c r="V14" i="10"/>
  <c r="V29" i="10" s="1"/>
  <c r="D17" i="10"/>
  <c r="D20" i="10" s="1"/>
  <c r="D30" i="10" s="1"/>
  <c r="L17" i="10"/>
  <c r="L20" i="10" s="1"/>
  <c r="L30" i="10" s="1"/>
  <c r="T17" i="10"/>
  <c r="T20" i="10" s="1"/>
  <c r="T30" i="10" s="1"/>
  <c r="F17" i="10"/>
  <c r="F20" i="10" s="1"/>
  <c r="F30" i="10" s="1"/>
  <c r="N17" i="10"/>
  <c r="N20" i="10" s="1"/>
  <c r="N30" i="10" s="1"/>
  <c r="V17" i="10"/>
  <c r="V20" i="10" s="1"/>
  <c r="V30" i="10" s="1"/>
  <c r="G27" i="16" l="1"/>
  <c r="H27" i="16" s="1"/>
  <c r="X32" i="10"/>
  <c r="W32" i="10"/>
  <c r="J32" i="10"/>
  <c r="J33" i="10" s="1"/>
  <c r="O32" i="10"/>
  <c r="O33" i="10" s="1"/>
  <c r="G32" i="10"/>
  <c r="G33" i="10" s="1"/>
  <c r="Q32" i="10"/>
  <c r="Q33" i="10" s="1"/>
  <c r="H32" i="10"/>
  <c r="H33" i="10" s="1"/>
  <c r="P32" i="10"/>
  <c r="P33" i="10" s="1"/>
  <c r="L32" i="10"/>
  <c r="L33" i="10" s="1"/>
  <c r="Y32" i="10"/>
  <c r="M32" i="10"/>
  <c r="M33" i="10" s="1"/>
  <c r="V32" i="10"/>
  <c r="C41" i="10"/>
  <c r="R32" i="10"/>
  <c r="R33" i="10" s="1"/>
  <c r="Z32" i="10"/>
  <c r="B40" i="10"/>
  <c r="I32" i="10"/>
  <c r="I33" i="10" s="1"/>
  <c r="T32" i="10"/>
  <c r="B41" i="10"/>
  <c r="U32" i="10"/>
  <c r="C40" i="10"/>
  <c r="C39" i="10"/>
  <c r="S32" i="10"/>
  <c r="D32" i="10"/>
  <c r="D33" i="10" s="1"/>
  <c r="K32" i="10"/>
  <c r="K33" i="10" s="1"/>
  <c r="E32" i="10"/>
  <c r="E33" i="10" s="1"/>
  <c r="C32" i="10"/>
  <c r="C33" i="10" s="1"/>
  <c r="N32" i="10"/>
  <c r="N33" i="10" s="1"/>
  <c r="B32" i="10"/>
  <c r="B33" i="10" s="1"/>
  <c r="AA32" i="10"/>
  <c r="F32" i="10"/>
  <c r="F33" i="10" s="1"/>
  <c r="B39" i="10"/>
  <c r="P10" i="9"/>
  <c r="Q10" i="9" s="1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AA23" i="2"/>
  <c r="AA26" i="2" s="1"/>
  <c r="Z23" i="2"/>
  <c r="Z26" i="2" s="1"/>
  <c r="Y23" i="2"/>
  <c r="Y26" i="2" s="1"/>
  <c r="X23" i="2"/>
  <c r="X26" i="2" s="1"/>
  <c r="W23" i="2"/>
  <c r="V23" i="2"/>
  <c r="U23" i="2"/>
  <c r="U26" i="2" s="1"/>
  <c r="T23" i="2"/>
  <c r="S23" i="2"/>
  <c r="S26" i="2" s="1"/>
  <c r="R23" i="2"/>
  <c r="R26" i="2" s="1"/>
  <c r="R31" i="2" s="1"/>
  <c r="Q23" i="2"/>
  <c r="Q26" i="2" s="1"/>
  <c r="Q31" i="2" s="1"/>
  <c r="P23" i="2"/>
  <c r="O23" i="2"/>
  <c r="N23" i="2"/>
  <c r="M23" i="2"/>
  <c r="M26" i="2" s="1"/>
  <c r="L23" i="2"/>
  <c r="K23" i="2"/>
  <c r="K26" i="2" s="1"/>
  <c r="J23" i="2"/>
  <c r="J26" i="2" s="1"/>
  <c r="I23" i="2"/>
  <c r="I26" i="2" s="1"/>
  <c r="H23" i="2"/>
  <c r="G23" i="2"/>
  <c r="F23" i="2"/>
  <c r="E23" i="2"/>
  <c r="E26" i="2" s="1"/>
  <c r="D23" i="2"/>
  <c r="C23" i="2"/>
  <c r="B25" i="2"/>
  <c r="B24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Z17" i="2"/>
  <c r="Z20" i="2" s="1"/>
  <c r="Z30" i="2" s="1"/>
  <c r="Y17" i="2"/>
  <c r="Y20" i="2" s="1"/>
  <c r="Y30" i="2" s="1"/>
  <c r="R17" i="2"/>
  <c r="R20" i="2" s="1"/>
  <c r="R30" i="2" s="1"/>
  <c r="Q17" i="2"/>
  <c r="Q20" i="2" s="1"/>
  <c r="Q30" i="2" s="1"/>
  <c r="J17" i="2"/>
  <c r="J20" i="2" s="1"/>
  <c r="J30" i="2" s="1"/>
  <c r="I17" i="2"/>
  <c r="I20" i="2" s="1"/>
  <c r="I30" i="2" s="1"/>
  <c r="AA12" i="2"/>
  <c r="Z12" i="2"/>
  <c r="Z14" i="2" s="1"/>
  <c r="Z29" i="2" s="1"/>
  <c r="Y12" i="2"/>
  <c r="Y14" i="2" s="1"/>
  <c r="Y29" i="2" s="1"/>
  <c r="X12" i="2"/>
  <c r="W12" i="2"/>
  <c r="V12" i="2"/>
  <c r="U12" i="2"/>
  <c r="T12" i="2"/>
  <c r="S12" i="2"/>
  <c r="S14" i="2" s="1"/>
  <c r="S29" i="2" s="1"/>
  <c r="R12" i="2"/>
  <c r="R14" i="2" s="1"/>
  <c r="R29" i="2" s="1"/>
  <c r="Q12" i="2"/>
  <c r="Q14" i="2" s="1"/>
  <c r="P12" i="2"/>
  <c r="O12" i="2"/>
  <c r="N12" i="2"/>
  <c r="M12" i="2"/>
  <c r="L12" i="2"/>
  <c r="K12" i="2"/>
  <c r="J12" i="2"/>
  <c r="I12" i="2"/>
  <c r="I14" i="2" s="1"/>
  <c r="H12" i="2"/>
  <c r="G12" i="2"/>
  <c r="F12" i="2"/>
  <c r="E12" i="2"/>
  <c r="D12" i="2"/>
  <c r="C12" i="2"/>
  <c r="B19" i="2"/>
  <c r="B18" i="2"/>
  <c r="AA17" i="2"/>
  <c r="AA20" i="2" s="1"/>
  <c r="AA30" i="2" s="1"/>
  <c r="X17" i="2"/>
  <c r="X20" i="2" s="1"/>
  <c r="U17" i="2"/>
  <c r="U20" i="2" s="1"/>
  <c r="T17" i="2"/>
  <c r="T20" i="2" s="1"/>
  <c r="T30" i="2" s="1"/>
  <c r="O17" i="2"/>
  <c r="O20" i="2" s="1"/>
  <c r="O30" i="2" s="1"/>
  <c r="K17" i="2"/>
  <c r="K20" i="2" s="1"/>
  <c r="G17" i="2"/>
  <c r="G20" i="2" s="1"/>
  <c r="E17" i="2"/>
  <c r="E20" i="2" s="1"/>
  <c r="D17" i="2"/>
  <c r="D20" i="2" s="1"/>
  <c r="D30" i="2" s="1"/>
  <c r="B23" i="2"/>
  <c r="B12" i="2"/>
  <c r="A7" i="2"/>
  <c r="D26" i="2" l="1"/>
  <c r="D31" i="2" s="1"/>
  <c r="H26" i="2"/>
  <c r="L26" i="2"/>
  <c r="P26" i="2"/>
  <c r="T26" i="2"/>
  <c r="C26" i="2"/>
  <c r="C31" i="2" s="1"/>
  <c r="G26" i="2"/>
  <c r="G31" i="2" s="1"/>
  <c r="O26" i="2"/>
  <c r="W26" i="2"/>
  <c r="W31" i="2" s="1"/>
  <c r="F26" i="2"/>
  <c r="V26" i="2"/>
  <c r="V31" i="2" s="1"/>
  <c r="N26" i="2"/>
  <c r="N31" i="2" s="1"/>
  <c r="H22" i="16"/>
  <c r="D41" i="10"/>
  <c r="D40" i="10"/>
  <c r="C42" i="10"/>
  <c r="B42" i="10"/>
  <c r="D39" i="10"/>
  <c r="L31" i="2"/>
  <c r="M31" i="2"/>
  <c r="S17" i="2"/>
  <c r="S20" i="2" s="1"/>
  <c r="S30" i="2" s="1"/>
  <c r="Y31" i="2"/>
  <c r="Y32" i="2" s="1"/>
  <c r="O31" i="2"/>
  <c r="AA31" i="2"/>
  <c r="B26" i="2"/>
  <c r="B31" i="2" s="1"/>
  <c r="J31" i="2"/>
  <c r="AA14" i="2"/>
  <c r="AA29" i="2" s="1"/>
  <c r="H17" i="2"/>
  <c r="H20" i="2" s="1"/>
  <c r="P17" i="2"/>
  <c r="P20" i="2" s="1"/>
  <c r="P30" i="2" s="1"/>
  <c r="C17" i="2"/>
  <c r="C20" i="2" s="1"/>
  <c r="C30" i="2" s="1"/>
  <c r="T31" i="2"/>
  <c r="D14" i="2"/>
  <c r="D29" i="2" s="1"/>
  <c r="L14" i="2"/>
  <c r="L29" i="2" s="1"/>
  <c r="T14" i="2"/>
  <c r="T29" i="2" s="1"/>
  <c r="C14" i="2"/>
  <c r="C29" i="2" s="1"/>
  <c r="M17" i="2"/>
  <c r="M20" i="2" s="1"/>
  <c r="I31" i="2"/>
  <c r="X31" i="2"/>
  <c r="K31" i="2"/>
  <c r="H31" i="2"/>
  <c r="P31" i="2"/>
  <c r="K14" i="2"/>
  <c r="K29" i="2" s="1"/>
  <c r="F17" i="2"/>
  <c r="F20" i="2" s="1"/>
  <c r="N17" i="2"/>
  <c r="N20" i="2" s="1"/>
  <c r="N30" i="2" s="1"/>
  <c r="V17" i="2"/>
  <c r="V20" i="2" s="1"/>
  <c r="J14" i="2"/>
  <c r="J29" i="2" s="1"/>
  <c r="S31" i="2"/>
  <c r="S32" i="2" s="1"/>
  <c r="F31" i="2"/>
  <c r="L17" i="2"/>
  <c r="L20" i="2" s="1"/>
  <c r="L30" i="2" s="1"/>
  <c r="Z31" i="2"/>
  <c r="Z32" i="2" s="1"/>
  <c r="W17" i="2"/>
  <c r="W20" i="2" s="1"/>
  <c r="G14" i="2"/>
  <c r="G29" i="2" s="1"/>
  <c r="W14" i="2"/>
  <c r="W29" i="2" s="1"/>
  <c r="H14" i="2"/>
  <c r="H29" i="2" s="1"/>
  <c r="P14" i="2"/>
  <c r="P29" i="2" s="1"/>
  <c r="X14" i="2"/>
  <c r="X29" i="2" s="1"/>
  <c r="E14" i="2"/>
  <c r="E29" i="2" s="1"/>
  <c r="M14" i="2"/>
  <c r="U14" i="2"/>
  <c r="U29" i="2" s="1"/>
  <c r="F14" i="2"/>
  <c r="F29" i="2" s="1"/>
  <c r="N14" i="2"/>
  <c r="N29" i="2" s="1"/>
  <c r="V14" i="2"/>
  <c r="V29" i="2" s="1"/>
  <c r="O14" i="2"/>
  <c r="O29" i="2" s="1"/>
  <c r="O32" i="2" s="1"/>
  <c r="O33" i="2" s="1"/>
  <c r="X30" i="2"/>
  <c r="G30" i="2"/>
  <c r="K30" i="2"/>
  <c r="Q29" i="2"/>
  <c r="Q32" i="2" s="1"/>
  <c r="Q33" i="2" s="1"/>
  <c r="H30" i="2"/>
  <c r="V30" i="2"/>
  <c r="M30" i="2"/>
  <c r="F30" i="2"/>
  <c r="E31" i="2"/>
  <c r="U31" i="2"/>
  <c r="W30" i="2"/>
  <c r="I29" i="2"/>
  <c r="E30" i="2"/>
  <c r="U30" i="2"/>
  <c r="B17" i="2"/>
  <c r="B20" i="2" s="1"/>
  <c r="B30" i="2" s="1"/>
  <c r="R32" i="2"/>
  <c r="R33" i="2" s="1"/>
  <c r="M29" i="2"/>
  <c r="B14" i="2"/>
  <c r="B29" i="2" s="1"/>
  <c r="A38" i="9"/>
  <c r="A37" i="9"/>
  <c r="A36" i="9"/>
  <c r="A35" i="9"/>
  <c r="A34" i="9"/>
  <c r="A33" i="9"/>
  <c r="A32" i="9"/>
  <c r="A31" i="9"/>
  <c r="A30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O27" i="9"/>
  <c r="J27" i="9"/>
  <c r="I27" i="9"/>
  <c r="H27" i="9"/>
  <c r="G27" i="9"/>
  <c r="A10" i="9"/>
  <c r="T32" i="2" l="1"/>
  <c r="AA32" i="2"/>
  <c r="G32" i="2"/>
  <c r="G33" i="2" s="1"/>
  <c r="X32" i="2"/>
  <c r="D32" i="2"/>
  <c r="D33" i="2" s="1"/>
  <c r="L32" i="2"/>
  <c r="L33" i="2" s="1"/>
  <c r="C32" i="2"/>
  <c r="C33" i="2" s="1"/>
  <c r="D42" i="10"/>
  <c r="P32" i="2"/>
  <c r="P33" i="2" s="1"/>
  <c r="J32" i="2"/>
  <c r="J33" i="2" s="1"/>
  <c r="I32" i="2"/>
  <c r="I33" i="2" s="1"/>
  <c r="C41" i="2"/>
  <c r="H32" i="2"/>
  <c r="H33" i="2" s="1"/>
  <c r="K32" i="2"/>
  <c r="K33" i="2" s="1"/>
  <c r="V32" i="2"/>
  <c r="W32" i="2"/>
  <c r="U32" i="2"/>
  <c r="B41" i="2"/>
  <c r="E32" i="2"/>
  <c r="E33" i="2" s="1"/>
  <c r="C40" i="2"/>
  <c r="B40" i="2"/>
  <c r="D40" i="2" s="1"/>
  <c r="N32" i="2"/>
  <c r="N33" i="2" s="1"/>
  <c r="F32" i="2"/>
  <c r="F33" i="2" s="1"/>
  <c r="M32" i="2"/>
  <c r="M33" i="2" s="1"/>
  <c r="C39" i="2"/>
  <c r="B39" i="2"/>
  <c r="D39" i="2" s="1"/>
  <c r="B32" i="2"/>
  <c r="B33" i="2" s="1"/>
  <c r="N27" i="9"/>
  <c r="H39" i="9"/>
  <c r="H41" i="9" s="1"/>
  <c r="D41" i="2" l="1"/>
  <c r="I39" i="9"/>
  <c r="I41" i="9" s="1"/>
  <c r="G39" i="9"/>
  <c r="G41" i="9" s="1"/>
  <c r="K27" i="9"/>
  <c r="P26" i="9"/>
  <c r="Q26" i="9" s="1"/>
  <c r="P22" i="9"/>
  <c r="Q22" i="9" s="1"/>
  <c r="P18" i="9"/>
  <c r="Q18" i="9" s="1"/>
  <c r="P14" i="9"/>
  <c r="Q14" i="9" s="1"/>
  <c r="D27" i="9"/>
  <c r="P38" i="9"/>
  <c r="Q38" i="9" s="1"/>
  <c r="P34" i="9"/>
  <c r="Q34" i="9" s="1"/>
  <c r="P30" i="9"/>
  <c r="D39" i="9"/>
  <c r="F27" i="9"/>
  <c r="O39" i="9"/>
  <c r="O41" i="9" s="1"/>
  <c r="N39" i="9"/>
  <c r="N41" i="9" s="1"/>
  <c r="P25" i="9"/>
  <c r="Q25" i="9" s="1"/>
  <c r="P21" i="9"/>
  <c r="Q21" i="9" s="1"/>
  <c r="P17" i="9"/>
  <c r="Q17" i="9" s="1"/>
  <c r="P13" i="9"/>
  <c r="Q13" i="9" s="1"/>
  <c r="P37" i="9"/>
  <c r="Q37" i="9" s="1"/>
  <c r="P33" i="9"/>
  <c r="Q33" i="9" s="1"/>
  <c r="L27" i="9"/>
  <c r="F39" i="9"/>
  <c r="M27" i="9"/>
  <c r="P24" i="9"/>
  <c r="Q24" i="9" s="1"/>
  <c r="P20" i="9"/>
  <c r="Q20" i="9" s="1"/>
  <c r="P16" i="9"/>
  <c r="Q16" i="9" s="1"/>
  <c r="P12" i="9"/>
  <c r="Q12" i="9" s="1"/>
  <c r="P36" i="9"/>
  <c r="Q36" i="9" s="1"/>
  <c r="P32" i="9"/>
  <c r="Q32" i="9" s="1"/>
  <c r="L39" i="9"/>
  <c r="E27" i="9"/>
  <c r="M39" i="9"/>
  <c r="K39" i="9"/>
  <c r="E39" i="9"/>
  <c r="P23" i="9"/>
  <c r="Q23" i="9" s="1"/>
  <c r="P19" i="9"/>
  <c r="Q19" i="9" s="1"/>
  <c r="P15" i="9"/>
  <c r="Q15" i="9" s="1"/>
  <c r="P11" i="9"/>
  <c r="Q11" i="9" s="1"/>
  <c r="P35" i="9"/>
  <c r="Q35" i="9" s="1"/>
  <c r="P31" i="9"/>
  <c r="Q31" i="9" s="1"/>
  <c r="J39" i="9"/>
  <c r="J41" i="9" s="1"/>
  <c r="F41" i="9" l="1"/>
  <c r="D41" i="9"/>
  <c r="L41" i="9"/>
  <c r="P39" i="9"/>
  <c r="Q30" i="9"/>
  <c r="K41" i="9"/>
  <c r="E41" i="9"/>
  <c r="M41" i="9"/>
  <c r="P27" i="9"/>
  <c r="P41" i="9" l="1"/>
  <c r="Q39" i="9"/>
  <c r="Q27" i="9"/>
  <c r="Q41" i="9" l="1"/>
  <c r="R27" i="9" s="1"/>
  <c r="R39" i="9"/>
  <c r="R41" i="9" l="1"/>
  <c r="R33" i="9"/>
  <c r="R16" i="9"/>
  <c r="R20" i="9"/>
  <c r="R37" i="9"/>
  <c r="R35" i="9"/>
  <c r="R26" i="9"/>
  <c r="R18" i="9"/>
  <c r="R15" i="9"/>
  <c r="R13" i="9"/>
  <c r="R36" i="9"/>
  <c r="R34" i="9"/>
  <c r="R21" i="9"/>
  <c r="R19" i="9"/>
  <c r="R24" i="9"/>
  <c r="R11" i="9"/>
  <c r="R32" i="9"/>
  <c r="R14" i="9"/>
  <c r="R31" i="9"/>
  <c r="R23" i="9"/>
  <c r="R25" i="9"/>
  <c r="R22" i="9"/>
  <c r="R17" i="9"/>
  <c r="R12" i="9"/>
  <c r="R38" i="9"/>
  <c r="R30" i="9"/>
  <c r="R10" i="9"/>
  <c r="G31" i="5" l="1"/>
  <c r="U30" i="5"/>
  <c r="T30" i="5"/>
  <c r="M30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F31" i="5"/>
  <c r="E31" i="5"/>
  <c r="D31" i="5"/>
  <c r="C31" i="5"/>
  <c r="B26" i="5"/>
  <c r="B31" i="5" s="1"/>
  <c r="W30" i="5"/>
  <c r="V30" i="5"/>
  <c r="S30" i="5"/>
  <c r="R30" i="5"/>
  <c r="Q30" i="5"/>
  <c r="P30" i="5"/>
  <c r="O30" i="5"/>
  <c r="N30" i="5"/>
  <c r="L30" i="5"/>
  <c r="K30" i="5"/>
  <c r="J30" i="5"/>
  <c r="I30" i="5"/>
  <c r="H30" i="5"/>
  <c r="G30" i="5"/>
  <c r="F30" i="5"/>
  <c r="E30" i="5"/>
  <c r="D30" i="5"/>
  <c r="C20" i="5"/>
  <c r="C30" i="5" s="1"/>
  <c r="B20" i="5"/>
  <c r="B30" i="5" s="1"/>
  <c r="W14" i="5"/>
  <c r="W29" i="5" s="1"/>
  <c r="V14" i="5"/>
  <c r="V29" i="5" s="1"/>
  <c r="U14" i="5"/>
  <c r="U29" i="5" s="1"/>
  <c r="T14" i="5"/>
  <c r="T29" i="5" s="1"/>
  <c r="S14" i="5"/>
  <c r="S29" i="5" s="1"/>
  <c r="R14" i="5"/>
  <c r="R29" i="5" s="1"/>
  <c r="Q14" i="5"/>
  <c r="Q29" i="5" s="1"/>
  <c r="P14" i="5"/>
  <c r="P29" i="5" s="1"/>
  <c r="O14" i="5"/>
  <c r="O29" i="5" s="1"/>
  <c r="N14" i="5"/>
  <c r="N29" i="5" s="1"/>
  <c r="M14" i="5"/>
  <c r="M29" i="5" s="1"/>
  <c r="L14" i="5"/>
  <c r="L29" i="5" s="1"/>
  <c r="K14" i="5"/>
  <c r="K29" i="5" s="1"/>
  <c r="J14" i="5"/>
  <c r="J29" i="5" s="1"/>
  <c r="I14" i="5"/>
  <c r="I29" i="5" s="1"/>
  <c r="H14" i="5"/>
  <c r="H29" i="5" s="1"/>
  <c r="G14" i="5"/>
  <c r="G29" i="5" s="1"/>
  <c r="F14" i="5"/>
  <c r="F29" i="5" s="1"/>
  <c r="E14" i="5"/>
  <c r="E29" i="5" s="1"/>
  <c r="D14" i="5"/>
  <c r="D29" i="5" s="1"/>
  <c r="C14" i="5"/>
  <c r="C29" i="5" s="1"/>
  <c r="B29" i="5"/>
  <c r="W26" i="4"/>
  <c r="W31" i="4" s="1"/>
  <c r="V26" i="4"/>
  <c r="V31" i="4" s="1"/>
  <c r="U26" i="4"/>
  <c r="U31" i="4" s="1"/>
  <c r="T26" i="4"/>
  <c r="T31" i="4" s="1"/>
  <c r="S26" i="4"/>
  <c r="S31" i="4" s="1"/>
  <c r="R26" i="4"/>
  <c r="R31" i="4" s="1"/>
  <c r="Q26" i="4"/>
  <c r="Q31" i="4" s="1"/>
  <c r="P26" i="4"/>
  <c r="P31" i="4" s="1"/>
  <c r="O26" i="4"/>
  <c r="O31" i="4" s="1"/>
  <c r="N26" i="4"/>
  <c r="N31" i="4" s="1"/>
  <c r="M26" i="4"/>
  <c r="M31" i="4" s="1"/>
  <c r="L26" i="4"/>
  <c r="L31" i="4" s="1"/>
  <c r="K26" i="4"/>
  <c r="K31" i="4" s="1"/>
  <c r="J26" i="4"/>
  <c r="J31" i="4" s="1"/>
  <c r="I26" i="4"/>
  <c r="I31" i="4" s="1"/>
  <c r="H26" i="4"/>
  <c r="H31" i="4" s="1"/>
  <c r="G26" i="4"/>
  <c r="G31" i="4" s="1"/>
  <c r="F26" i="4"/>
  <c r="F31" i="4" s="1"/>
  <c r="E26" i="4"/>
  <c r="E31" i="4" s="1"/>
  <c r="D26" i="4"/>
  <c r="D31" i="4" s="1"/>
  <c r="C26" i="4"/>
  <c r="C31" i="4" s="1"/>
  <c r="B26" i="4"/>
  <c r="B31" i="4" s="1"/>
  <c r="W20" i="4"/>
  <c r="W30" i="4" s="1"/>
  <c r="V20" i="4"/>
  <c r="V30" i="4" s="1"/>
  <c r="U20" i="4"/>
  <c r="U30" i="4" s="1"/>
  <c r="T20" i="4"/>
  <c r="T30" i="4" s="1"/>
  <c r="S20" i="4"/>
  <c r="S30" i="4" s="1"/>
  <c r="R20" i="4"/>
  <c r="R30" i="4" s="1"/>
  <c r="Q20" i="4"/>
  <c r="Q30" i="4" s="1"/>
  <c r="P20" i="4"/>
  <c r="P30" i="4" s="1"/>
  <c r="O20" i="4"/>
  <c r="O30" i="4" s="1"/>
  <c r="N20" i="4"/>
  <c r="N30" i="4" s="1"/>
  <c r="M20" i="4"/>
  <c r="M30" i="4" s="1"/>
  <c r="L20" i="4"/>
  <c r="L30" i="4" s="1"/>
  <c r="K20" i="4"/>
  <c r="K30" i="4" s="1"/>
  <c r="J20" i="4"/>
  <c r="J30" i="4" s="1"/>
  <c r="I20" i="4"/>
  <c r="I30" i="4" s="1"/>
  <c r="H20" i="4"/>
  <c r="H30" i="4" s="1"/>
  <c r="G20" i="4"/>
  <c r="G30" i="4" s="1"/>
  <c r="F20" i="4"/>
  <c r="F30" i="4" s="1"/>
  <c r="E20" i="4"/>
  <c r="E30" i="4" s="1"/>
  <c r="D20" i="4"/>
  <c r="D30" i="4" s="1"/>
  <c r="C20" i="4"/>
  <c r="C30" i="4" s="1"/>
  <c r="B20" i="4"/>
  <c r="B30" i="4" s="1"/>
  <c r="W14" i="4"/>
  <c r="W29" i="4" s="1"/>
  <c r="V14" i="4"/>
  <c r="V29" i="4" s="1"/>
  <c r="U14" i="4"/>
  <c r="U29" i="4" s="1"/>
  <c r="T14" i="4"/>
  <c r="T29" i="4" s="1"/>
  <c r="S14" i="4"/>
  <c r="S29" i="4" s="1"/>
  <c r="R14" i="4"/>
  <c r="R29" i="4" s="1"/>
  <c r="Q14" i="4"/>
  <c r="Q29" i="4" s="1"/>
  <c r="P14" i="4"/>
  <c r="P29" i="4" s="1"/>
  <c r="O14" i="4"/>
  <c r="O29" i="4" s="1"/>
  <c r="N14" i="4"/>
  <c r="N29" i="4" s="1"/>
  <c r="M14" i="4"/>
  <c r="M29" i="4" s="1"/>
  <c r="L14" i="4"/>
  <c r="L29" i="4" s="1"/>
  <c r="K14" i="4"/>
  <c r="K29" i="4" s="1"/>
  <c r="J14" i="4"/>
  <c r="J29" i="4" s="1"/>
  <c r="I14" i="4"/>
  <c r="I29" i="4" s="1"/>
  <c r="H14" i="4"/>
  <c r="H29" i="4" s="1"/>
  <c r="G14" i="4"/>
  <c r="G29" i="4" s="1"/>
  <c r="F14" i="4"/>
  <c r="F29" i="4" s="1"/>
  <c r="E14" i="4"/>
  <c r="E29" i="4" s="1"/>
  <c r="D14" i="4"/>
  <c r="D29" i="4" s="1"/>
  <c r="C14" i="4"/>
  <c r="C29" i="4" s="1"/>
  <c r="B14" i="4"/>
  <c r="B29" i="4" s="1"/>
  <c r="C42" i="2"/>
  <c r="B39" i="5" l="1"/>
  <c r="E32" i="5"/>
  <c r="E33" i="5" s="1"/>
  <c r="M32" i="5"/>
  <c r="M33" i="5" s="1"/>
  <c r="U32" i="5"/>
  <c r="B42" i="2"/>
  <c r="D42" i="2"/>
  <c r="C41" i="5"/>
  <c r="B32" i="5"/>
  <c r="B33" i="5" s="1"/>
  <c r="C32" i="5"/>
  <c r="C33" i="5" s="1"/>
  <c r="D32" i="5"/>
  <c r="D33" i="5" s="1"/>
  <c r="L32" i="5"/>
  <c r="L33" i="5" s="1"/>
  <c r="T32" i="5"/>
  <c r="F32" i="5"/>
  <c r="F33" i="5" s="1"/>
  <c r="N32" i="5"/>
  <c r="N33" i="5" s="1"/>
  <c r="V32" i="5"/>
  <c r="B41" i="5"/>
  <c r="J32" i="5"/>
  <c r="J33" i="5" s="1"/>
  <c r="G32" i="5"/>
  <c r="G33" i="5" s="1"/>
  <c r="O32" i="5"/>
  <c r="O33" i="5" s="1"/>
  <c r="W32" i="5"/>
  <c r="K32" i="5"/>
  <c r="K33" i="5" s="1"/>
  <c r="H32" i="5"/>
  <c r="H33" i="5" s="1"/>
  <c r="P32" i="5"/>
  <c r="P33" i="5" s="1"/>
  <c r="B40" i="5"/>
  <c r="R32" i="5"/>
  <c r="R33" i="5" s="1"/>
  <c r="I32" i="5"/>
  <c r="I33" i="5" s="1"/>
  <c r="Q32" i="5"/>
  <c r="Q33" i="5" s="1"/>
  <c r="C40" i="5"/>
  <c r="S32" i="5"/>
  <c r="C39" i="5"/>
  <c r="V32" i="4"/>
  <c r="I32" i="4"/>
  <c r="I33" i="4" s="1"/>
  <c r="Q32" i="4"/>
  <c r="Q33" i="4" s="1"/>
  <c r="C40" i="4"/>
  <c r="J32" i="4"/>
  <c r="J33" i="4" s="1"/>
  <c r="R32" i="4"/>
  <c r="R33" i="4" s="1"/>
  <c r="B32" i="4"/>
  <c r="B33" i="4" s="1"/>
  <c r="B39" i="4"/>
  <c r="C32" i="4"/>
  <c r="C33" i="4" s="1"/>
  <c r="K32" i="4"/>
  <c r="K33" i="4" s="1"/>
  <c r="C39" i="4"/>
  <c r="S32" i="4"/>
  <c r="D32" i="4"/>
  <c r="D33" i="4" s="1"/>
  <c r="L32" i="4"/>
  <c r="L33" i="4" s="1"/>
  <c r="T32" i="4"/>
  <c r="E32" i="4"/>
  <c r="E33" i="4" s="1"/>
  <c r="F32" i="4"/>
  <c r="F33" i="4" s="1"/>
  <c r="M32" i="4"/>
  <c r="M33" i="4" s="1"/>
  <c r="G32" i="4"/>
  <c r="G33" i="4" s="1"/>
  <c r="O32" i="4"/>
  <c r="O33" i="4" s="1"/>
  <c r="W32" i="4"/>
  <c r="C41" i="4"/>
  <c r="N32" i="4"/>
  <c r="N33" i="4" s="1"/>
  <c r="B41" i="4"/>
  <c r="H32" i="4"/>
  <c r="H33" i="4" s="1"/>
  <c r="P32" i="4"/>
  <c r="P33" i="4" s="1"/>
  <c r="B40" i="4"/>
  <c r="U32" i="4"/>
  <c r="D41" i="4" l="1"/>
  <c r="D41" i="5"/>
  <c r="C42" i="5"/>
  <c r="D39" i="5"/>
  <c r="B42" i="5"/>
  <c r="D40" i="5"/>
  <c r="D40" i="4"/>
  <c r="D39" i="4"/>
  <c r="B42" i="4"/>
  <c r="C42" i="4"/>
  <c r="D42" i="4" l="1"/>
  <c r="D42" i="5"/>
</calcChain>
</file>

<file path=xl/comments1.xml><?xml version="1.0" encoding="utf-8"?>
<comments xmlns="http://schemas.openxmlformats.org/spreadsheetml/2006/main">
  <authors>
    <author>Anita</author>
  </authors>
  <commentList>
    <comment ref="B46" authorId="0">
      <text>
        <r>
          <rPr>
            <b/>
            <sz val="8"/>
            <color indexed="81"/>
            <rFont val="Tahoma"/>
            <family val="2"/>
          </rPr>
          <t>Anita:</t>
        </r>
        <r>
          <rPr>
            <sz val="8"/>
            <color indexed="81"/>
            <rFont val="Tahoma"/>
            <family val="2"/>
          </rPr>
          <t xml:space="preserve">
Actual thru Dec.  For NEL Nov &amp; December are prelim.</t>
        </r>
      </text>
    </comment>
  </commentList>
</comments>
</file>

<file path=xl/sharedStrings.xml><?xml version="1.0" encoding="utf-8"?>
<sst xmlns="http://schemas.openxmlformats.org/spreadsheetml/2006/main" count="5905" uniqueCount="1135">
  <si>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</si>
  <si>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</si>
  <si>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</si>
  <si>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</si>
  <si>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</si>
  <si>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</si>
  <si>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</si>
  <si>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</si>
  <si>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</si>
  <si>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</si>
  <si>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</si>
  <si>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</si>
  <si>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Line No.</t>
  </si>
  <si>
    <t>Rate Class</t>
  </si>
  <si>
    <t>Annual    Billed      Sales     (MWH)</t>
  </si>
  <si>
    <t>Annual Unbilled  Sales   (MWH)</t>
  </si>
  <si>
    <t>Total Delivered Sales   (MWH)</t>
  </si>
  <si>
    <r>
      <rPr>
        <sz val="10"/>
        <rFont val="Arial"/>
        <family val="2"/>
      </rPr>
      <t>Output to Line    (MWH)</t>
    </r>
    <r>
      <rPr>
        <vertAlign val="superscript"/>
        <sz val="10"/>
        <rFont val="Arial"/>
        <family val="2"/>
      </rPr>
      <t xml:space="preserve"> (1)(5)</t>
    </r>
  </si>
  <si>
    <r>
      <rPr>
        <sz val="10"/>
        <rFont val="Arial"/>
        <family val="2"/>
      </rPr>
      <t>GNCP    (MW)</t>
    </r>
    <r>
      <rPr>
        <vertAlign val="superscript"/>
        <sz val="10"/>
        <rFont val="Arial"/>
        <family val="2"/>
      </rPr>
      <t xml:space="preserve"> (5)</t>
    </r>
  </si>
  <si>
    <r>
      <rPr>
        <sz val="10"/>
        <rFont val="Arial"/>
        <family val="2"/>
      </rPr>
      <t>GNCP   Winter     (MW)</t>
    </r>
    <r>
      <rPr>
        <vertAlign val="superscript"/>
        <sz val="10"/>
        <rFont val="Arial"/>
        <family val="2"/>
      </rPr>
      <t xml:space="preserve"> (2)(5)</t>
    </r>
  </si>
  <si>
    <r>
      <rPr>
        <sz val="10"/>
        <rFont val="Arial"/>
        <family val="2"/>
      </rPr>
      <t>GNCP Summer (MW)</t>
    </r>
    <r>
      <rPr>
        <vertAlign val="superscript"/>
        <sz val="10"/>
        <rFont val="Arial"/>
        <family val="2"/>
      </rPr>
      <t xml:space="preserve"> (3)(5)</t>
    </r>
  </si>
  <si>
    <r>
      <rPr>
        <sz val="10"/>
        <rFont val="Arial"/>
        <family val="2"/>
      </rPr>
      <t>Average      12 CP      (MW)</t>
    </r>
    <r>
      <rPr>
        <vertAlign val="superscript"/>
        <sz val="10"/>
        <rFont val="Arial"/>
        <family val="2"/>
      </rPr>
      <t xml:space="preserve"> (4)(5)</t>
    </r>
  </si>
  <si>
    <r>
      <rPr>
        <sz val="10"/>
        <rFont val="Arial"/>
        <family val="2"/>
      </rPr>
      <t>Average Demand (MW)</t>
    </r>
    <r>
      <rPr>
        <vertAlign val="superscript"/>
        <sz val="10"/>
        <rFont val="Arial"/>
        <family val="2"/>
      </rPr>
      <t xml:space="preserve"> (5)</t>
    </r>
  </si>
  <si>
    <r>
      <rPr>
        <sz val="10"/>
        <rFont val="Arial"/>
        <family val="2"/>
      </rPr>
      <t>12 CP &amp; 1/13 Weighted Average Demand (MW)</t>
    </r>
    <r>
      <rPr>
        <vertAlign val="superscript"/>
        <sz val="10"/>
        <rFont val="Arial"/>
        <family val="2"/>
      </rPr>
      <t xml:space="preserve"> (5)</t>
    </r>
  </si>
  <si>
    <t>Average Number of Customers</t>
  </si>
  <si>
    <t>1</t>
  </si>
  <si>
    <t>RETAIL</t>
  </si>
  <si>
    <t>2</t>
  </si>
  <si>
    <t>CILC-1D</t>
  </si>
  <si>
    <t>3</t>
  </si>
  <si>
    <t>CILC-1G</t>
  </si>
  <si>
    <t>4</t>
  </si>
  <si>
    <t>CILC-1T</t>
  </si>
  <si>
    <t>5</t>
  </si>
  <si>
    <t>GS(T)-1</t>
  </si>
  <si>
    <t>6</t>
  </si>
  <si>
    <t>GSCU-1</t>
  </si>
  <si>
    <t>7</t>
  </si>
  <si>
    <t>GSD(T)-1</t>
  </si>
  <si>
    <t>8</t>
  </si>
  <si>
    <t>GSLD(T)-1</t>
  </si>
  <si>
    <t>9</t>
  </si>
  <si>
    <t>GSLD(T)-2</t>
  </si>
  <si>
    <t>10</t>
  </si>
  <si>
    <t>GSLD(T)-3</t>
  </si>
  <si>
    <t>11</t>
  </si>
  <si>
    <t>MET</t>
  </si>
  <si>
    <t>12</t>
  </si>
  <si>
    <t>OL-1</t>
  </si>
  <si>
    <t>13</t>
  </si>
  <si>
    <t>OS-2</t>
  </si>
  <si>
    <t>14</t>
  </si>
  <si>
    <t>RS(T)-1</t>
  </si>
  <si>
    <t>15</t>
  </si>
  <si>
    <t>SL-1</t>
  </si>
  <si>
    <t>16</t>
  </si>
  <si>
    <t>SL-2</t>
  </si>
  <si>
    <t>17</t>
  </si>
  <si>
    <t>SST-DST</t>
  </si>
  <si>
    <t>18</t>
  </si>
  <si>
    <t>SST-TST</t>
  </si>
  <si>
    <t>19</t>
  </si>
  <si>
    <t>Sub-Total RETAIL</t>
  </si>
  <si>
    <t>20</t>
  </si>
  <si>
    <t>WHOLESALE</t>
  </si>
  <si>
    <t>21</t>
  </si>
  <si>
    <t>22</t>
  </si>
  <si>
    <t>23</t>
  </si>
  <si>
    <t/>
  </si>
  <si>
    <t>24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</si>
  <si>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MWH Sales adjusted for Energy Losses.  The total system amount excludes company use and the effect of wheeling transactions.  The total system amount shown when</t>
    </r>
  </si>
  <si>
    <t>25</t>
  </si>
  <si>
    <t xml:space="preserve">   adjusted for these items equals the forecasted net energy for load (NEL) reported on MFR F-8, Assumptions.</t>
  </si>
  <si>
    <t>26</t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</si>
  <si>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Maximum demand for each rate class during the months of January through March and November through December.</t>
    </r>
  </si>
  <si>
    <t>27</t>
  </si>
  <si>
    <r>
      <rPr>
        <vertAlign val="superscript"/>
        <sz val="10"/>
        <rFont val="Arial"/>
        <family val="2"/>
      </rPr>
      <t xml:space="preserve">(3) </t>
    </r>
    <r>
      <rPr>
        <sz val="10"/>
        <rFont val="Arial"/>
        <family val="2"/>
      </rPr>
      <t>Maximum demand for each rate class during the months of April through October.</t>
    </r>
  </si>
  <si>
    <t>28</t>
  </si>
  <si>
    <r>
      <rPr>
        <vertAlign val="superscript"/>
        <sz val="10"/>
        <rFont val="Arial"/>
        <family val="2"/>
      </rPr>
      <t xml:space="preserve">(4) </t>
    </r>
    <r>
      <rPr>
        <sz val="10"/>
        <rFont val="Arial"/>
        <family val="2"/>
      </rPr>
      <t>Excludes company use.  May include rounding difference caused by the use of historical load research statistics to forecast coincident peak and demand losses by rate class.</t>
    </r>
  </si>
  <si>
    <t>29</t>
  </si>
  <si>
    <r>
      <rPr>
        <vertAlign val="superscript"/>
        <sz val="10"/>
        <rFont val="Arial"/>
        <family val="2"/>
      </rPr>
      <t xml:space="preserve">(5) </t>
    </r>
    <r>
      <rPr>
        <sz val="10"/>
        <rFont val="Arial"/>
        <family val="2"/>
      </rPr>
      <t>At Generation</t>
    </r>
  </si>
  <si>
    <t>TOTAL</t>
  </si>
  <si>
    <t>Average 12CP Demand</t>
  </si>
  <si>
    <t xml:space="preserve">Secondary 12CP at Generator  </t>
  </si>
  <si>
    <t>Primary 12CP at Generator  (B)</t>
  </si>
  <si>
    <t>Transmission 12CP at Generator  (A)</t>
  </si>
  <si>
    <t>SYSTEM</t>
  </si>
  <si>
    <t xml:space="preserve">     Secondary 12CP at Generator  (C)</t>
  </si>
  <si>
    <t xml:space="preserve">Delivered Demand at Secondary - Expansion Factor </t>
  </si>
  <si>
    <t xml:space="preserve">12 CP Average </t>
  </si>
  <si>
    <t xml:space="preserve">     Primary 12CP at Generator  (B)</t>
  </si>
  <si>
    <t xml:space="preserve">Delivered Demand at Primary - Expansion Factor </t>
  </si>
  <si>
    <t xml:space="preserve">     Transmission 12CP at Generator  (A)</t>
  </si>
  <si>
    <t xml:space="preserve">Delivered Demand at Transmission - Expansion Factor </t>
  </si>
  <si>
    <t xml:space="preserve">% Transmission </t>
  </si>
  <si>
    <t>WAUCHULA</t>
  </si>
  <si>
    <t>LCEC</t>
  </si>
  <si>
    <t>MDCSWM</t>
  </si>
  <si>
    <t>KWEST</t>
  </si>
  <si>
    <t>FKEC</t>
  </si>
  <si>
    <t>AVERAGE 12 CP @ GENERATION</t>
  </si>
  <si>
    <t>Average 12 CP at Generation -</t>
  </si>
  <si>
    <t>SUMMARY -</t>
  </si>
  <si>
    <t>% Primary - KW</t>
  </si>
  <si>
    <t>% Secondary - KW</t>
  </si>
  <si>
    <t>Distribution Group Non-Coincident Peak Demand</t>
  </si>
  <si>
    <t>Secondary GCP at Generator</t>
  </si>
  <si>
    <t>Primary GCP at Generator</t>
  </si>
  <si>
    <t>Transmission GCP at Generator</t>
  </si>
  <si>
    <t xml:space="preserve">     Secondary GCP at Generator</t>
  </si>
  <si>
    <t>Delivered Demand at Secondary - Expansion Factor</t>
  </si>
  <si>
    <t>Max GCP</t>
  </si>
  <si>
    <t xml:space="preserve">     Primary GCP at Generator</t>
  </si>
  <si>
    <t>Delivered Demand at Primary - Expansion Factor</t>
  </si>
  <si>
    <t>% Primary- KW</t>
  </si>
  <si>
    <t xml:space="preserve">     Transmission GCP at Generator</t>
  </si>
  <si>
    <t>GNCP @ GENERATION</t>
  </si>
  <si>
    <t>SUMMER GNCP @ GENERATION</t>
  </si>
  <si>
    <t>WINTER GNCP @ GENERATION</t>
  </si>
  <si>
    <t>Summer GNCP</t>
  </si>
  <si>
    <t>Winter GNCP</t>
  </si>
  <si>
    <t>TARIFF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</si>
  <si>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</si>
  <si>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</si>
  <si>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</si>
  <si>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</si>
  <si>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</si>
  <si>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</si>
  <si>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</si>
  <si>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</si>
  <si>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</si>
  <si>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</si>
  <si>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</si>
  <si>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</si>
  <si>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RETAIL:</t>
  </si>
  <si>
    <t>Commercial/Industrial Load Control - Distribution</t>
  </si>
  <si>
    <t>Commercial/Industrial Load Control - General</t>
  </si>
  <si>
    <t>Commercial/Industrial Load Control - Transmission</t>
  </si>
  <si>
    <t>General Service Non-Demand (0-20k W)</t>
  </si>
  <si>
    <t>General Service Constant Use</t>
  </si>
  <si>
    <t>General Service Demand (21-499 kW)</t>
  </si>
  <si>
    <t>General Service Large Demand (500-1999 kW)</t>
  </si>
  <si>
    <t>General Service Large Demand (2000 kW+)</t>
  </si>
  <si>
    <t>General Service Large Demand - Transmission</t>
  </si>
  <si>
    <t>Metropolitan Transit Service</t>
  </si>
  <si>
    <t>Outdoor Lighting</t>
  </si>
  <si>
    <t>Sports Field Service</t>
  </si>
  <si>
    <t>Residential Service</t>
  </si>
  <si>
    <t>Street Lighting</t>
  </si>
  <si>
    <t>Traffic Signal Service</t>
  </si>
  <si>
    <t>Standby Service - Distribution</t>
  </si>
  <si>
    <t>Standby Service - Transmission</t>
  </si>
  <si>
    <t>TOTAL RETAIL:</t>
  </si>
  <si>
    <t>WHOLESALE:</t>
  </si>
  <si>
    <t>Florida Keys Electric Cooperative</t>
  </si>
  <si>
    <t>Lee County Electric Cooperative</t>
  </si>
  <si>
    <t>City of Wauchula</t>
  </si>
  <si>
    <t>TOTAL WHOLESALE:</t>
  </si>
  <si>
    <t>TOTAL SYSTEM PEAK</t>
  </si>
  <si>
    <t>12CP</t>
  </si>
  <si>
    <t>%12CP</t>
  </si>
  <si>
    <t>Average 12CP Demand at Generation</t>
  </si>
  <si>
    <t>RC2016 - Base Scenario_12CP and 1/13th</t>
  </si>
  <si>
    <t>BLOUNTSTOWN</t>
  </si>
  <si>
    <t>SEMINOLE</t>
  </si>
  <si>
    <t>WINTER PARK</t>
  </si>
  <si>
    <t>NEW SMRYNA BEACH</t>
  </si>
  <si>
    <t>HOMESTEAD</t>
  </si>
  <si>
    <t>QUINCY</t>
  </si>
  <si>
    <t>TRANS-SERV</t>
  </si>
  <si>
    <t>Dec 2017 </t>
  </si>
  <si>
    <t>B:[]</t>
  </si>
  <si>
    <t>C:[Current Entity - Rate Class]</t>
  </si>
  <si>
    <t>D:[Entity Id - Rate Class - FKEC]</t>
  </si>
  <si>
    <t>E:[Entity Id - Rate Class - KWEST]</t>
  </si>
  <si>
    <t>F:[Entity ID - Rate Class - TRANS-SERV]</t>
  </si>
  <si>
    <t>G:[Entity Id - Rate Class - SL-1 - Street Lights]</t>
  </si>
  <si>
    <t>H:[Entity Id - Rate Class - SL-2 - Traffic Signals]</t>
  </si>
  <si>
    <t>I:[Entity Id - Rate Class - OL-1 - Outdoor Lighting]</t>
  </si>
  <si>
    <t>J:[Attribute - Calc non-nuclear power adjustment (Yes/No)]</t>
  </si>
  <si>
    <t>K:[Retail/Wholesale]</t>
  </si>
  <si>
    <t>L:[Entity Id - Retail/Wholesale - Retail]</t>
  </si>
  <si>
    <t>M:[Entity Id - Retail/Wholesale - Wholesale]</t>
  </si>
  <si>
    <t>N:[Zero]</t>
  </si>
  <si>
    <t>O:[One]</t>
  </si>
  <si>
    <t>P:[Minus One]</t>
  </si>
  <si>
    <t>Q:[]</t>
  </si>
  <si>
    <t>R:[FPL101]</t>
  </si>
  <si>
    <t>S:[12 CP @ Meter]</t>
  </si>
  <si>
    <t>T:[12 CP @ Meter Adjustment]</t>
  </si>
  <si>
    <t>U:[Load Control Impact on CP (ADJ_CP12)]</t>
  </si>
  <si>
    <t>V:[Firm Transmission Service for Others (Trans Service Peak Adj)]</t>
  </si>
  <si>
    <t>W:[12 CP @ Meter Adjusted]</t>
  </si>
  <si>
    <t>X:[Voltage Level % - Transm]</t>
  </si>
  <si>
    <t>Y:[Loss Expansion Factor - Transm]</t>
  </si>
  <si>
    <t xml:space="preserve">     Z:[Transmission 12CP at Generator]</t>
  </si>
  <si>
    <t>AA:[]</t>
  </si>
  <si>
    <t>AB:[12 CP Average (CP_12)]</t>
  </si>
  <si>
    <t>AC:[Load COntrol Impact on CP (ADJ_CP12)]</t>
  </si>
  <si>
    <t>AD:[Voltage Level % - Primary]</t>
  </si>
  <si>
    <t>AE:[Loss Expansion Factor - Primary]</t>
  </si>
  <si>
    <t xml:space="preserve">     AF:[Primary 12CP at Generator]</t>
  </si>
  <si>
    <t>AG:[]</t>
  </si>
  <si>
    <t>AH:[12 CP Average (CP_12)]</t>
  </si>
  <si>
    <t>AI:[Load COntrol Impact on CP (ADJ_CP12)]</t>
  </si>
  <si>
    <t>AJ:[Voltage Level % - Secondary]</t>
  </si>
  <si>
    <t>AK:[Loss Expansion Factor - Secondary]</t>
  </si>
  <si>
    <t xml:space="preserve">     AL:[Secondary 12CP at Generator]</t>
  </si>
  <si>
    <t>AM:[]</t>
  </si>
  <si>
    <t>AN:[Transmission 12CP at Generator]</t>
  </si>
  <si>
    <t>AO:[Primary 12CP at Generator]</t>
  </si>
  <si>
    <t>AP:[Secondary 12CP at Generator]</t>
  </si>
  <si>
    <t>AQ:[Average 12CP Demand Including Firm Transmission Service at Generator]</t>
  </si>
  <si>
    <t xml:space="preserve">     CILC-1D</t>
  </si>
  <si>
    <t xml:space="preserve">     CILC-1G</t>
  </si>
  <si>
    <t xml:space="preserve">     CILC-1T</t>
  </si>
  <si>
    <t xml:space="preserve">     GS(T)-1</t>
  </si>
  <si>
    <t xml:space="preserve">     GSCU-1</t>
  </si>
  <si>
    <t xml:space="preserve">     GSD(T)-1</t>
  </si>
  <si>
    <t xml:space="preserve">     GSLD(T)-1</t>
  </si>
  <si>
    <t xml:space="preserve">     GSLD(T)-2</t>
  </si>
  <si>
    <t xml:space="preserve">     GSLD(T)-3</t>
  </si>
  <si>
    <t xml:space="preserve">     MET</t>
  </si>
  <si>
    <t xml:space="preserve">     OL-1</t>
  </si>
  <si>
    <t xml:space="preserve">     OS-2</t>
  </si>
  <si>
    <t xml:space="preserve">     RS(T)-1</t>
  </si>
  <si>
    <t xml:space="preserve">     SL-1</t>
  </si>
  <si>
    <t xml:space="preserve">     SL-2</t>
  </si>
  <si>
    <t xml:space="preserve">     SST-DST</t>
  </si>
  <si>
    <t xml:space="preserve">     SST-TST</t>
  </si>
  <si>
    <t xml:space="preserve">     FKEC</t>
  </si>
  <si>
    <t xml:space="preserve">     SEMINOLE</t>
  </si>
  <si>
    <t xml:space="preserve">     LCEC</t>
  </si>
  <si>
    <t xml:space="preserve">     WINTER PARK</t>
  </si>
  <si>
    <t xml:space="preserve">     NEW SMRYNA BEACH</t>
  </si>
  <si>
    <t xml:space="preserve">     HOMESTEAD</t>
  </si>
  <si>
    <t xml:space="preserve">     QUINCY</t>
  </si>
  <si>
    <t xml:space="preserve">     TRANS-SERV</t>
  </si>
  <si>
    <t>AR:[Total Retail/Wholesale]</t>
  </si>
  <si>
    <t>AS:[Total Retail]</t>
  </si>
  <si>
    <t>AT:[Total Company]</t>
  </si>
  <si>
    <t>AU:[% to Total columns]</t>
  </si>
  <si>
    <t>AV:[% to Total Retail]</t>
  </si>
  <si>
    <t>AW:[% to Total System]</t>
  </si>
  <si>
    <t>AX:[]</t>
  </si>
  <si>
    <t>AY:[External Factor - FPL101]</t>
  </si>
  <si>
    <t>AZ:[% to Total System]</t>
  </si>
  <si>
    <t>BA:[]</t>
  </si>
  <si>
    <t>BB:[FPL102]</t>
  </si>
  <si>
    <t>BC:[12 CP Average (CP_12)]</t>
  </si>
  <si>
    <t>BD:[Load Control Impact on CP (ADJ_CP12)]</t>
  </si>
  <si>
    <t>BE:[12 CP @ Meter Adjusted]</t>
  </si>
  <si>
    <t>BF:[Exclude from Calc (1=Yes)]</t>
  </si>
  <si>
    <t>BG:[% Transmission - KW (KW_TRANS)]</t>
  </si>
  <si>
    <t>BH:[Delivered Demand at Transmission (KW_EXP_TR)]</t>
  </si>
  <si>
    <t xml:space="preserve">     BI:[Transmission 12CP at Generator]</t>
  </si>
  <si>
    <t>BJ:[]</t>
  </si>
  <si>
    <t>BK:[12 CP Average (CP_12)]</t>
  </si>
  <si>
    <t>BL:[Load Control Impact on CP (ADJ_CP12)]</t>
  </si>
  <si>
    <t>BM:[% Primary (KW_PRI)]</t>
  </si>
  <si>
    <t>BN:[Deliverd Demand at Primary (KW_EXP_PR)]</t>
  </si>
  <si>
    <t xml:space="preserve">     BO:[Primary 12CP at Generator]</t>
  </si>
  <si>
    <t>BP:[]</t>
  </si>
  <si>
    <t>BQ:[12 CP Average (CP_12)]</t>
  </si>
  <si>
    <t>BR:[Load Control Impact on CP (ADJ_CP12)]</t>
  </si>
  <si>
    <t>BS:[% Secondary - KW (KW_SEC)]</t>
  </si>
  <si>
    <t>BT:[Delivered Demand at Secondary - Expansion Factor (KW_EXP_SEC)]</t>
  </si>
  <si>
    <t xml:space="preserve">     BU:[Secondary 12CP at Generator]</t>
  </si>
  <si>
    <t>BV:[]</t>
  </si>
  <si>
    <t>BW:[Transmission 12CP at Generator]</t>
  </si>
  <si>
    <t>BX:[Primary 12CP at Generator]</t>
  </si>
  <si>
    <t>BY:[Secondary 12CP at Generator]</t>
  </si>
  <si>
    <t>BZ:[Average 12CP Demand Excluding Certain Contracts]</t>
  </si>
  <si>
    <t>CA:[Total Retail/Wholesale Excluding Certain Contracts]</t>
  </si>
  <si>
    <t>CB:[Total Company]</t>
  </si>
  <si>
    <t>CC:[]</t>
  </si>
  <si>
    <t>CD:[External Factor - FPL102]</t>
  </si>
  <si>
    <t>CE:[% to Total System]</t>
  </si>
  <si>
    <t>CF:[]</t>
  </si>
  <si>
    <t>CG:[FPL103]</t>
  </si>
  <si>
    <t>CH:[12 CP Average (CP_12)]</t>
  </si>
  <si>
    <t>CI:[Load Control Impact on CP (ADJ_CP12)]</t>
  </si>
  <si>
    <t>CJ:[Adjusted 12 CP @ Meter]</t>
  </si>
  <si>
    <t>CK:[% Transmission (KW_TRANS)]</t>
  </si>
  <si>
    <t>CL:[Delivered Demand at Transmission - Expansion Factor (KW_EXP_TR)]</t>
  </si>
  <si>
    <t xml:space="preserve">     CM:[Transmission 12CP at Generator]</t>
  </si>
  <si>
    <t>CN:[if]</t>
  </si>
  <si>
    <t>CO:[Contract Rate Class Summer CP]</t>
  </si>
  <si>
    <t>CP:[Non-Nuclear System Capacity Net of Reserve Margin]</t>
  </si>
  <si>
    <t>CQ:[Summer System Capacity (MWH)]</t>
  </si>
  <si>
    <t>CR:[Less:  Summer Nuclear Capacity (MWH)]</t>
  </si>
  <si>
    <t>CS:[Non-Nuclear Summer Capacity (MWH)]</t>
  </si>
  <si>
    <t>CT:[Divide By:  System Capacity Including Reserve Margin  (100% + 25.2%)]</t>
  </si>
  <si>
    <t>CU:[Non-Nuclear System Capacity Net of Reserve Margin]</t>
  </si>
  <si>
    <t>CV:[Contract Rate Class Contribution to Non-Nuclear System Capacity Net of Reserve M]</t>
  </si>
  <si>
    <t>CW:[Contract Adjusted 12CP @ Generation]</t>
  </si>
  <si>
    <t>CX:[Total System 12 CP Excluding Contract]</t>
  </si>
  <si>
    <t>CY:[Contribution (Excluding Contract) to Non-Nuclear System Capacity Net of Reserve ]</t>
  </si>
  <si>
    <t>CZ:[Total System 12 CP Including Contract]</t>
  </si>
  <si>
    <t>DA:[Contract Adjusted 12CP @ Generation]</t>
  </si>
  <si>
    <t>DB:[end if]</t>
  </si>
  <si>
    <t>DC:[]</t>
  </si>
  <si>
    <t>DD:[12 CP Average (CP_12)]</t>
  </si>
  <si>
    <t>DE:[Load Control Impact on CP (ADJ_CP12)]</t>
  </si>
  <si>
    <t>DF:[% Primary - KW (KW_PRI)]</t>
  </si>
  <si>
    <t>DG:[Delivered Demand at Primary - Expansion Factor (KW_EXP_PR)]</t>
  </si>
  <si>
    <t xml:space="preserve">     DH:[Primary 12CP at Generator]</t>
  </si>
  <si>
    <t>DI:[]</t>
  </si>
  <si>
    <t>DJ:[12 CP Average (CP_12)]</t>
  </si>
  <si>
    <t>DK:[Load Control Impact on CP (ADJ_CP12)]</t>
  </si>
  <si>
    <t>DL:[% Secondary - KW (KW_SEC)]</t>
  </si>
  <si>
    <t>DM:[Delivered Demand at Secondary - Expansion Factor (KW_EXP_SEC)]</t>
  </si>
  <si>
    <t xml:space="preserve">     DN:[Secondary 12CP at Generator]</t>
  </si>
  <si>
    <t>DO:[Total 12CP at Generator:]</t>
  </si>
  <si>
    <t>DP:[Transmission 12CP at Generator]</t>
  </si>
  <si>
    <t>DQ:[Primary 12CP at Generator]</t>
  </si>
  <si>
    <t>DR:[Secondary 12CP at Generator]</t>
  </si>
  <si>
    <t>DS:[Average 12CP Demand Adjusted for Certain Contracts]</t>
  </si>
  <si>
    <t>DT:[Total Retail/Wholesale]</t>
  </si>
  <si>
    <t>DU:[Total Company]</t>
  </si>
  <si>
    <t>DV:[Adjusted 12CP at Generator:]</t>
  </si>
  <si>
    <t>DW:[if]</t>
  </si>
  <si>
    <t>DX:[Contract Adjusted 12CP @ Generation]</t>
  </si>
  <si>
    <t>DY:[else]</t>
  </si>
  <si>
    <t>DZ:[Transmission 12CP at Generator]</t>
  </si>
  <si>
    <t>EA:[end if]</t>
  </si>
  <si>
    <t>EB:[Primary 12CP at Generator]</t>
  </si>
  <si>
    <t>EC:[Secondary 12CP at Generator]</t>
  </si>
  <si>
    <t>ED:[Average 12CP Demand Adjusted for Certain Contracts]</t>
  </si>
  <si>
    <t>EE:[Total Retail/Wholesale]</t>
  </si>
  <si>
    <t>EF:[Total Company]</t>
  </si>
  <si>
    <t>EG:[]</t>
  </si>
  <si>
    <t>EH:[External Factor - FPL103]</t>
  </si>
  <si>
    <t>EI:[% to Total System]</t>
  </si>
  <si>
    <t>EJ:[]</t>
  </si>
  <si>
    <t>EK:[FPL104]</t>
  </si>
  <si>
    <t>EL:[Max GCP (GCP_1)]</t>
  </si>
  <si>
    <t>EM:[Adjustment to GCP]</t>
  </si>
  <si>
    <t>EN:[Adjusted GCP]</t>
  </si>
  <si>
    <t>EO:[% Primary- KW  (KW_PRI)]</t>
  </si>
  <si>
    <t>EP:[Delivered Demand at Primary - Expansion Factor (KW_EXP_PR)]</t>
  </si>
  <si>
    <t xml:space="preserve">     EQ:[Primary GCP at Generator]</t>
  </si>
  <si>
    <t>ER:[]</t>
  </si>
  <si>
    <t>ES:[Max GCP (GCP_1)]</t>
  </si>
  <si>
    <t>ET:[Adjustment to Max GCP]</t>
  </si>
  <si>
    <t>EU:[Adjusted Max GCP]</t>
  </si>
  <si>
    <t>EV:[% Secondary - KW (KW_SEC)]</t>
  </si>
  <si>
    <t>EW:[Delivered Demand at Secondary - Expansion Factor (KW_EXP_SEC)]</t>
  </si>
  <si>
    <t xml:space="preserve">     EX:[Secondary GCP at Generator]</t>
  </si>
  <si>
    <t>EY:[]</t>
  </si>
  <si>
    <t>EZ:[Primary GCP at Generator]</t>
  </si>
  <si>
    <t>FA:[Secondary GCP at Generator]</t>
  </si>
  <si>
    <t>FB:[Distribution Group Non-Coincident Peak Demand]</t>
  </si>
  <si>
    <t>FC:[Total Retail/Wholesale]</t>
  </si>
  <si>
    <t>FD:[Total Company]</t>
  </si>
  <si>
    <t>FE:[]</t>
  </si>
  <si>
    <t>FF:[External Factor - FPL104]</t>
  </si>
  <si>
    <t>FG:[% to Total System]</t>
  </si>
  <si>
    <t>FH:[]</t>
  </si>
  <si>
    <t>FI:[FPL105]</t>
  </si>
  <si>
    <t>FJ:[Adjustment Flag]</t>
  </si>
  <si>
    <t>FK:[Max GCP (GCP_1)]</t>
  </si>
  <si>
    <t>FL:[Adjustment to Max GCP (Exclusion of Transmission Classes)]</t>
  </si>
  <si>
    <t>FM:[Adjusted Max GCP]</t>
  </si>
  <si>
    <t>FN:[% Secondary - KW (KW_SEC)]</t>
  </si>
  <si>
    <t>FO:[Delivered Demand at Secondary - Expansion Factor (KW_EXP_SEC)]</t>
  </si>
  <si>
    <t>FP:[Secondary Group Non-Coincident Peak Demand]</t>
  </si>
  <si>
    <t>FQ:[Total Non-Coincident Peak Demand]</t>
  </si>
  <si>
    <t>FR:[Total Retail/Wholesale]</t>
  </si>
  <si>
    <t>FS:[Total Company]</t>
  </si>
  <si>
    <t>FT:[]</t>
  </si>
  <si>
    <t>FU:[External Factor - FPL105]</t>
  </si>
  <si>
    <t>FV:[% to Total System]</t>
  </si>
  <si>
    <t>FW:[]</t>
  </si>
  <si>
    <t>FX:[FPL106]</t>
  </si>
  <si>
    <t>FY:[Retail/Wholesale Factor]</t>
  </si>
  <si>
    <t>FZ:[]</t>
  </si>
  <si>
    <t>GA:[12 CP Average (CP_12)]</t>
  </si>
  <si>
    <t>GB:[Load Control Impact on CP (ADJ_CP12)]</t>
  </si>
  <si>
    <t>GC:[Retail/Wholesale Adjustment]</t>
  </si>
  <si>
    <t>GD:[Adjusted 12 CP]</t>
  </si>
  <si>
    <t>GE:[% Transmission - KW (KW_TRANS)]</t>
  </si>
  <si>
    <t>GF:[Delivered Demand at Transmission - Expansion Factor (KW_EXP_TR)]</t>
  </si>
  <si>
    <t xml:space="preserve">     GG:[Transmission 12CP at Generator]</t>
  </si>
  <si>
    <t>GH:[]</t>
  </si>
  <si>
    <t>GI:[12 CP Average (CP_12)]</t>
  </si>
  <si>
    <t>GJ:[Load Control Impact on CP (ADJ_CP12)]</t>
  </si>
  <si>
    <t>GK:[Retail/Wholesale Adjustment]</t>
  </si>
  <si>
    <t>GL:[Adjusted 12 CP]</t>
  </si>
  <si>
    <t>GM:[% Primary - KW (KW_PRI)]</t>
  </si>
  <si>
    <t>GN:[Delivered Demand at Primary - Expansion Factor (KW_EXP_PR)]</t>
  </si>
  <si>
    <t xml:space="preserve">     GO:[Primary 12CP at Generator]</t>
  </si>
  <si>
    <t>GP:[]</t>
  </si>
  <si>
    <t>GQ:[12 CP Average (CP_12)]</t>
  </si>
  <si>
    <t>GR:[Load Control Impact on CP (ADJ_CP12)]</t>
  </si>
  <si>
    <t>GS:[Retail/Wholesale Adjustment]</t>
  </si>
  <si>
    <t>GT:[Adjusted 12 CP]</t>
  </si>
  <si>
    <t>GU:[% Secondary - KW (KW_SEC)]</t>
  </si>
  <si>
    <t>GV:[Delivered Demand at Secondary - Expansion Factor (KW_EXP_SEC)]</t>
  </si>
  <si>
    <t xml:space="preserve">     GW:[Secondary 12CP at Generator]</t>
  </si>
  <si>
    <t>GX:[]</t>
  </si>
  <si>
    <t>GY:[Transmission 12CP at Generator]</t>
  </si>
  <si>
    <t>GZ:[Primary 12CP at Generator]</t>
  </si>
  <si>
    <t>HA:[Secondary 12CP at Generator]</t>
  </si>
  <si>
    <t>HB:[Average 12CP Demand at Generator (Retail Only)]</t>
  </si>
  <si>
    <t>HC:[Total Retail/Wholesale]</t>
  </si>
  <si>
    <t>HD:[]</t>
  </si>
  <si>
    <t>HE:[External Factor - FPL106]</t>
  </si>
  <si>
    <t>HF:[% to Total System]</t>
  </si>
  <si>
    <t>HG:[]</t>
  </si>
  <si>
    <t>HH:[FPL109]</t>
  </si>
  <si>
    <t>HI:[Adjustment Flag]</t>
  </si>
  <si>
    <t>HJ:[Adjusted Max NCP]</t>
  </si>
  <si>
    <t>HK:[Adjustment to NCP]</t>
  </si>
  <si>
    <t>HL:[Adjusted Max NCP]</t>
  </si>
  <si>
    <t>HM:[% Secondary - KW (KW_SEC)]</t>
  </si>
  <si>
    <t>HN:[Delivered Demand at Secondary - Expansion Factor (KW_EXP_SEC)]</t>
  </si>
  <si>
    <t>HO:[Secondary Customer Non-Coincident Peak Demand]</t>
  </si>
  <si>
    <t>HP:[Total Retail/Wholesale]</t>
  </si>
  <si>
    <t>HQ:[Total Company]</t>
  </si>
  <si>
    <t>HR:[]</t>
  </si>
  <si>
    <t>HS:[External Factor - FPL109]</t>
  </si>
  <si>
    <t>HT:[% to Total System]</t>
  </si>
  <si>
    <t>HU:[]</t>
  </si>
  <si>
    <t>HV:[FPL120]</t>
  </si>
  <si>
    <t>HW:[Adjusted 12 CP Average (Adjusted CP_12)]</t>
  </si>
  <si>
    <t>HX:[% Transmission - KW (KW_TRANS)]</t>
  </si>
  <si>
    <t>HY:[Delivered Demand at Transmission - Expansion Factor (KW_EXP_TR)]</t>
  </si>
  <si>
    <t xml:space="preserve">     HZ:[Transmission 12CP at Generator]</t>
  </si>
  <si>
    <t>IA:[]</t>
  </si>
  <si>
    <t>IB:[Adjusted 12 CP Average (Adjusted CP_12)]</t>
  </si>
  <si>
    <t>IC:[% Primary - KW (KW_PRI)]</t>
  </si>
  <si>
    <t>ID:[Delivered Demand at Primary - Expansion Factor (KW_EXP_PR)]</t>
  </si>
  <si>
    <t xml:space="preserve">     IE:[Primary 12CP at Generator]</t>
  </si>
  <si>
    <t>IG:[]</t>
  </si>
  <si>
    <t>IH:[Adjusted 12 CP Average (Adjusted CP_12)]</t>
  </si>
  <si>
    <t>II:[% Secondary - KW (KW_SEC)]</t>
  </si>
  <si>
    <t>IJ:[Delivered Demand at Secondary - Expansion Factor (KW_EXP_SEC)]</t>
  </si>
  <si>
    <t xml:space="preserve">     IK:[Secondary 12CP at Generator]</t>
  </si>
  <si>
    <t>IL:[]</t>
  </si>
  <si>
    <t>IM:[Transmission 12CP at Generator]</t>
  </si>
  <si>
    <t>IN:[Primary 12CP at Generator]</t>
  </si>
  <si>
    <t>IO:[Secondary 12CP at Generator]</t>
  </si>
  <si>
    <t>IP:[Average 12CP Demand (Capacity Clause)]</t>
  </si>
  <si>
    <t>IQ:[Total Retail/Wholesale]</t>
  </si>
  <si>
    <t>IR:[Total Company]</t>
  </si>
  <si>
    <t>IS:[]</t>
  </si>
  <si>
    <t>IT:[External Factor - FPL120]</t>
  </si>
  <si>
    <t>IU:[% to Total System]</t>
  </si>
  <si>
    <t>IV:[]</t>
  </si>
  <si>
    <t>IW:[FPL151]</t>
  </si>
  <si>
    <t>IX:[Adjusted Summer CP]</t>
  </si>
  <si>
    <t>IY:[Load Control Impact on CP (ADJ_CP12)]</t>
  </si>
  <si>
    <t>IZ:[Firm Transmission Service for Others (Trans Service Peak Adj)]</t>
  </si>
  <si>
    <t>JA:[Summer CP Adjusted]</t>
  </si>
  <si>
    <t>JB:[% Transmission (KW_TRANS)]</t>
  </si>
  <si>
    <t>JC:[Delivered Demand at Transmission - Expansion Factor (KW_EXP_TR)]</t>
  </si>
  <si>
    <t xml:space="preserve">     JD:[Transmission Summer CP at Generator]</t>
  </si>
  <si>
    <t>JE:[]</t>
  </si>
  <si>
    <t>JF:[Adjusted Summer CP]</t>
  </si>
  <si>
    <t>JG:[Load COntrol Impact on CP (ADJ_CP12)]</t>
  </si>
  <si>
    <t>JH:[% Primary - KW (KW_PRI)]</t>
  </si>
  <si>
    <t>JI:[Delivered Demand at Primary - Expansion Factor (KW_EXP_PR)]</t>
  </si>
  <si>
    <t xml:space="preserve">     JJ:[Primary Summer CP at Generator]</t>
  </si>
  <si>
    <t>JK:[]</t>
  </si>
  <si>
    <t>JL:[Adjusted Summer CP]</t>
  </si>
  <si>
    <t>JM:[Load COntrol Impact on CP (ADJ_CP12)]</t>
  </si>
  <si>
    <t>JN:[% Secondary - KW (KW_SEC)]</t>
  </si>
  <si>
    <t>JO:[Delivered Demand at Secondary - Expansion Factor (KW_EXP_SEC)]</t>
  </si>
  <si>
    <t xml:space="preserve">     JP:[Secondary Summer CP at Generator]</t>
  </si>
  <si>
    <t>JQ:[]</t>
  </si>
  <si>
    <t>JR:[Transmission Summer CP at Generator]</t>
  </si>
  <si>
    <t>JS:[Primary Summer CP at Generator]</t>
  </si>
  <si>
    <t>JT:[Secondary Summer CP at Generator]</t>
  </si>
  <si>
    <t>JU:[Summer CP Demand Including Firm Transmission Service at Generator]</t>
  </si>
  <si>
    <t>JV:[Total Retail/Wholesale]</t>
  </si>
  <si>
    <t>JW:[Total Company]</t>
  </si>
  <si>
    <t>JX:[]</t>
  </si>
  <si>
    <t>JY:[External Factor - FPL151]</t>
  </si>
  <si>
    <t>JZ:[% to Total System]</t>
  </si>
  <si>
    <t>KA:[]</t>
  </si>
  <si>
    <t>KB:[FPL201]</t>
  </si>
  <si>
    <t>KC:[Retail/Wholesale Factor]</t>
  </si>
  <si>
    <t>KD:[]</t>
  </si>
  <si>
    <t>KE:[MWH Sales]</t>
  </si>
  <si>
    <t>KF:[MWH Sales Adjustment]</t>
  </si>
  <si>
    <t>KG:[Adjusted]</t>
  </si>
  <si>
    <t>KH:[KWH_TRANS]</t>
  </si>
  <si>
    <t>KI:[Energy Expansion Factor - Transmission]</t>
  </si>
  <si>
    <t xml:space="preserve">     KJ:[Transmission MWH Sales at Generator]</t>
  </si>
  <si>
    <t>KK:[]</t>
  </si>
  <si>
    <t>KL:[MWH Sales]</t>
  </si>
  <si>
    <t>KM:[MWH Sales Adjustment]</t>
  </si>
  <si>
    <t>KN:[Adjusted MWH Sales]</t>
  </si>
  <si>
    <t>KO:[% Primary - KWH (KWH_PRI)]</t>
  </si>
  <si>
    <t>KP:[Energy Expansion Factor - Primary]</t>
  </si>
  <si>
    <t xml:space="preserve">     KQ:[Primary MWH Sales at Generator]</t>
  </si>
  <si>
    <t>KR:[]</t>
  </si>
  <si>
    <t>KS:[MWH Sales]</t>
  </si>
  <si>
    <t>KT:[MWH Sales Adjustment]</t>
  </si>
  <si>
    <t>KU:[Adjusted MWH Sales]</t>
  </si>
  <si>
    <t>KV:[% Secondary - KWH (KWH_SEC)]</t>
  </si>
  <si>
    <t>KW:[Energy Expansion Factor - Secondary]</t>
  </si>
  <si>
    <t xml:space="preserve">     KX:[Secondary MWH Sales at Generator]</t>
  </si>
  <si>
    <t>KY:[]</t>
  </si>
  <si>
    <t>KZ:[Transmission MWH Sales at Generator]</t>
  </si>
  <si>
    <t>LA:[Primary MWH Sales at Generator]</t>
  </si>
  <si>
    <t>LB:[Secondary MWH Sales at Generator]</t>
  </si>
  <si>
    <t>LC:[MWH Sales]</t>
  </si>
  <si>
    <t xml:space="preserve">     BLOUNTSTOWN</t>
  </si>
  <si>
    <t xml:space="preserve">     WAUCHULA</t>
  </si>
  <si>
    <t>LD:[Total Retail/Wholesale]</t>
  </si>
  <si>
    <t>LE:[Total Company]</t>
  </si>
  <si>
    <t>LF:[]</t>
  </si>
  <si>
    <t>LG:[External Factor - FPL201]</t>
  </si>
  <si>
    <t>LH:[% to Total System]</t>
  </si>
  <si>
    <t>LI:[]</t>
  </si>
  <si>
    <t>LJ:[FPL202]</t>
  </si>
  <si>
    <t>LK:[Retail/Wholesale Factor]</t>
  </si>
  <si>
    <t>LL:[]</t>
  </si>
  <si>
    <t>LM:[MWH Sales]</t>
  </si>
  <si>
    <t>LN:[MWH Sales Adjustment]</t>
  </si>
  <si>
    <t>LO:[Adjusted MWH Sales]</t>
  </si>
  <si>
    <t>LP:[Exclude from Calc (1=Yes)]</t>
  </si>
  <si>
    <t>LQ:[% Transmission - KWH (KWH_TRANS)]</t>
  </si>
  <si>
    <t>LR:[Energy Expansion Factor - Transmission]</t>
  </si>
  <si>
    <t xml:space="preserve">     LS:[Transmission MWH Sales at Generator]</t>
  </si>
  <si>
    <t>LT:[]</t>
  </si>
  <si>
    <t>LU:[MWH Sales]</t>
  </si>
  <si>
    <t>LV:[MWH Sales Adjustment]</t>
  </si>
  <si>
    <t>LW:[Adjusted MWH Sales]</t>
  </si>
  <si>
    <t>LX:[% Primary - KWH (KWH_PRI)]</t>
  </si>
  <si>
    <t>LY:[Energy Expansion Factor - Primary]</t>
  </si>
  <si>
    <t xml:space="preserve">     LZ:[Primary MWH Sales at Generator]</t>
  </si>
  <si>
    <t>MA:[]</t>
  </si>
  <si>
    <t>MB:[MWH Sales]</t>
  </si>
  <si>
    <t>MC:[MWH Sales Adjustment]</t>
  </si>
  <si>
    <t>MD:[Adjusted MWH Sales]</t>
  </si>
  <si>
    <t>ME:[% Secondary - KWH (KWH_SEC)]</t>
  </si>
  <si>
    <t>MF:[Energy Expansion Factor - Secondary]</t>
  </si>
  <si>
    <t xml:space="preserve">     MG:[Secondary MWH Sales at Generator]</t>
  </si>
  <si>
    <t>MH:[]</t>
  </si>
  <si>
    <t>MI:[Transmission MWH Sales at Generator]</t>
  </si>
  <si>
    <t>MJ:[Primary MWH Sales at Generator]</t>
  </si>
  <si>
    <t>MK:[Secondary MWH Sales at Generator]</t>
  </si>
  <si>
    <t>ML:[MWH Sales Excluding Certain Contracts]</t>
  </si>
  <si>
    <t>MM:[Total Retail/Wholesale]</t>
  </si>
  <si>
    <t>MN:[Total Company]</t>
  </si>
  <si>
    <t>MO:[]</t>
  </si>
  <si>
    <t>MP:[External Factor - FPL202]</t>
  </si>
  <si>
    <t>MQ:[% to Total System]</t>
  </si>
  <si>
    <t>MR:[]</t>
  </si>
  <si>
    <t>MS:[FPL203]</t>
  </si>
  <si>
    <t>MT:[MWH Sales]</t>
  </si>
  <si>
    <t>MU:[MWH Sales Adjustment]</t>
  </si>
  <si>
    <t>MV:[Adjusted MWH Sales]</t>
  </si>
  <si>
    <t>MW:[% Transmission - KWH (KWH_TRANS)]</t>
  </si>
  <si>
    <t>MX:[Energy Expansion Factor - Transmission]</t>
  </si>
  <si>
    <t xml:space="preserve">     MY:[Transmission MWH Sales at Generator]</t>
  </si>
  <si>
    <t>MZ:[if]</t>
  </si>
  <si>
    <t>NA:[Contract Rate Class Summer CP]</t>
  </si>
  <si>
    <t>NB:[Non-Nuclear System Capacity Net of Reserve Margin]</t>
  </si>
  <si>
    <t>NC:[Summer System Capacity (MWH)]</t>
  </si>
  <si>
    <t>ND:[Less:  Summer Nuclear Capacity (MWH)]</t>
  </si>
  <si>
    <t>NE:[Non-Nuclear Summer Capacity (MWH)]</t>
  </si>
  <si>
    <t>NF:[Divide By:  System Capacity Including Reserve Margin  (100% + 25.2%)]</t>
  </si>
  <si>
    <t>NG:[Non-Nuclear System Capacity Net of Reserve Margin]</t>
  </si>
  <si>
    <t>NH:[Contract Rate Class Contribution to Non-Nuclear Sys Capacity Net of Reserve Marg]</t>
  </si>
  <si>
    <t>NI:[Contract Adjusted MWH Sales @ Generation]</t>
  </si>
  <si>
    <t>NJ:[Total System MWH Sales @ Generation Excluding Contract]</t>
  </si>
  <si>
    <t>NK:[Contribution (Excluding Contract) to Non-Nuclear System Capacity Net of Reserve ]</t>
  </si>
  <si>
    <t>NL:[Total System MWH Sales @ Generation Including Contract]</t>
  </si>
  <si>
    <t>NM:[Contract Adjusted MWH Sales @ Generation]</t>
  </si>
  <si>
    <t>NN:[end if]</t>
  </si>
  <si>
    <t>NO:[]</t>
  </si>
  <si>
    <t>NP:[MWH Sales]</t>
  </si>
  <si>
    <t>NQ:[MWH Sales Adjustment]</t>
  </si>
  <si>
    <t>NR:[Adjusted MWH]</t>
  </si>
  <si>
    <t>NS:[% Primary - KWH (KWH_PRI)]</t>
  </si>
  <si>
    <t>NT:[Energy Expansion Factor - Primary]</t>
  </si>
  <si>
    <t xml:space="preserve">     NU:[Primary MWH Sales at Generator]</t>
  </si>
  <si>
    <t>NV:[]</t>
  </si>
  <si>
    <t>NW:[MWH Sales]</t>
  </si>
  <si>
    <t>NX:[MWH Sales Adjustment]</t>
  </si>
  <si>
    <t>NY:[Adjusted MWH Sales]</t>
  </si>
  <si>
    <t>NZ:[% Secondary - KWH (KWH_SEC)]</t>
  </si>
  <si>
    <t>OA:[Energy Expansion Factor - Secondary]</t>
  </si>
  <si>
    <t xml:space="preserve">     OB:[Secondary MWH Sales at Generator]</t>
  </si>
  <si>
    <t>OC:[MWH Sales @ Generation:]</t>
  </si>
  <si>
    <t>OD:[Transmission MWH Sales @ Generation]</t>
  </si>
  <si>
    <t>OE:[Primary MWH Sales @ Generation]</t>
  </si>
  <si>
    <t>OF:[Secondary MWH Sales @ Generation]</t>
  </si>
  <si>
    <t>OG:[Total MWH Sales @ Generation]</t>
  </si>
  <si>
    <t>OH:[Total Retail/Wholesale]</t>
  </si>
  <si>
    <t>OI:[Total Company]</t>
  </si>
  <si>
    <t>OJ:[Adjusted MWH Sales @ Generation:]</t>
  </si>
  <si>
    <t>OK:[if]</t>
  </si>
  <si>
    <t>OL:[Contract Adjusted MWH Sales @ Generation]</t>
  </si>
  <si>
    <t>OM:[else]</t>
  </si>
  <si>
    <t>ON:[Transmission MWH Sales @ Generation]</t>
  </si>
  <si>
    <t>OO:[end if]</t>
  </si>
  <si>
    <t>OP:[Primary MWH Sales @ Generation]</t>
  </si>
  <si>
    <t>OQ:[Secondary MWH Sales @ Generation]</t>
  </si>
  <si>
    <t>OS:[MWH Sales Adjusted for Certain Contracts]</t>
  </si>
  <si>
    <t>OT:[Total Retail/Wholesale]</t>
  </si>
  <si>
    <t>OU:[Total Company]</t>
  </si>
  <si>
    <t>OV:[]</t>
  </si>
  <si>
    <t>OW:[External Factor - FPL203]</t>
  </si>
  <si>
    <t>OX:[% to Total System]</t>
  </si>
  <si>
    <t>OY:[]</t>
  </si>
  <si>
    <t>OZ:[FPL205]</t>
  </si>
  <si>
    <t>PA:[Net Uncollectibles]</t>
  </si>
  <si>
    <t>PB:[Total Retail/Wholesale]</t>
  </si>
  <si>
    <t>PC:[]</t>
  </si>
  <si>
    <t>PD:[External Factor - FPL205]</t>
  </si>
  <si>
    <t>PE:[% to Total System]</t>
  </si>
  <si>
    <t>PF:[]</t>
  </si>
  <si>
    <t>PG:[FPL206]</t>
  </si>
  <si>
    <t>PH:[Retail/Wholesale Factor]</t>
  </si>
  <si>
    <t>PI:[]</t>
  </si>
  <si>
    <t>PJ:[MWH Sales]</t>
  </si>
  <si>
    <t>PK:[MWH Sales Adjustment]</t>
  </si>
  <si>
    <t>PL:[Adjusted MWH Sales]</t>
  </si>
  <si>
    <t>PM:[MWH Sales Adjustment - MFR E-10]</t>
  </si>
  <si>
    <t>PN:[MWH Sales at Meter (Retail Only)]</t>
  </si>
  <si>
    <t>PO:[Total Retail/Wholesale]</t>
  </si>
  <si>
    <t>PP:[]</t>
  </si>
  <si>
    <t>PQ:[External Factor - FPL206]</t>
  </si>
  <si>
    <t>PR:[% to Total System]</t>
  </si>
  <si>
    <t>PS:[]</t>
  </si>
  <si>
    <t>PT:[FPL207]</t>
  </si>
  <si>
    <t>PU:[Retail/Wholesale Factor]</t>
  </si>
  <si>
    <t>PV:[]</t>
  </si>
  <si>
    <t>PW:[MWH Sales]</t>
  </si>
  <si>
    <t>PX:[MWH Sales Adjustment]</t>
  </si>
  <si>
    <t>PY:[Adjusted MWH Sales]</t>
  </si>
  <si>
    <t>PZ:[% Transmission - KWH (KWH_TRANS)]</t>
  </si>
  <si>
    <t>QA:[Energy Expansion Factor - Transmission]</t>
  </si>
  <si>
    <t xml:space="preserve">     QB:[Transmission MWH Sales at Generator]</t>
  </si>
  <si>
    <t>QC:[]</t>
  </si>
  <si>
    <t>QD:[MWH Sales]</t>
  </si>
  <si>
    <t>QE:[MWH Sales Adjustment]</t>
  </si>
  <si>
    <t>QF:[Adjusted MWH Sales]</t>
  </si>
  <si>
    <t>QG:[% Primary - KWH (KWH_PRI)]</t>
  </si>
  <si>
    <t>QH:[Energy Expansion Factor - Primary]</t>
  </si>
  <si>
    <t xml:space="preserve">     QI:[Primary MWH Sales at Generator]</t>
  </si>
  <si>
    <t>QJ:[]</t>
  </si>
  <si>
    <t>QK:[MWH Sales]</t>
  </si>
  <si>
    <t>QL:[MWH Sales Adjustment]</t>
  </si>
  <si>
    <t>QM:[Adjusted MWH Sales]</t>
  </si>
  <si>
    <t>QN:[% Secondary - KWH (KWH_SEC)]</t>
  </si>
  <si>
    <t>QO:[Energy Expansion Factor - Secondary]</t>
  </si>
  <si>
    <t xml:space="preserve">     QP:[Secondary MWH Sales at Generator]</t>
  </si>
  <si>
    <t>QQ:[]</t>
  </si>
  <si>
    <t>QR:[Transmission MWH Sales at Generator]</t>
  </si>
  <si>
    <t>QS:[Primary MWH Sales at Generator]</t>
  </si>
  <si>
    <t>QT:[Secondary MWH Sales at Generator]</t>
  </si>
  <si>
    <t>QU:[MWH Sales at Generation (Retail Only)]</t>
  </si>
  <si>
    <t>QV:[Total Retail/Wholesale]</t>
  </si>
  <si>
    <t>QW:[]</t>
  </si>
  <si>
    <t>QX:[External Factor - FPL207]</t>
  </si>
  <si>
    <t>QY:[% to Total System]</t>
  </si>
  <si>
    <t>QZ:[]</t>
  </si>
  <si>
    <t>RA:[FPL210]</t>
  </si>
  <si>
    <t>RB:[Retail/Wholesale Factor]</t>
  </si>
  <si>
    <t>RC:[]</t>
  </si>
  <si>
    <t>RD:[MWH Sales]</t>
  </si>
  <si>
    <t>RE:[MWH Sales Adjustment]</t>
  </si>
  <si>
    <t>RF:[Adjusted MWH Sales]</t>
  </si>
  <si>
    <t>RG:[MWH Sales Adjustment - MFR]</t>
  </si>
  <si>
    <t>RH:[Exclude from Calc (1=Yes)]</t>
  </si>
  <si>
    <t>RI:[MWH Sales at Meter (Clauses)]</t>
  </si>
  <si>
    <t>RJ:[Total Retail/Wholesale]</t>
  </si>
  <si>
    <t>RK:[]</t>
  </si>
  <si>
    <t>RL:[External Factor - FPL210]</t>
  </si>
  <si>
    <t>RM:[% to Total System]</t>
  </si>
  <si>
    <t>RN:[]</t>
  </si>
  <si>
    <t>RO:[FPL301]</t>
  </si>
  <si>
    <t>RP:[Retail/Wholesale Factor]</t>
  </si>
  <si>
    <t>RQ:[]</t>
  </si>
  <si>
    <t>RR:[12 Mo Avg No of Customers]</t>
  </si>
  <si>
    <t>RS:[% Transmission - KW (KW_TRANS)]</t>
  </si>
  <si>
    <t>RT:[Pull-offs - Transmission]</t>
  </si>
  <si>
    <t>RU:[Transmission Customer Pull-offs]</t>
  </si>
  <si>
    <t>RV:[Total Retail/Wholesale]</t>
  </si>
  <si>
    <t>RW:[]</t>
  </si>
  <si>
    <t>RX:[External Factor - FPL301]</t>
  </si>
  <si>
    <t>RY:[% to Total System]</t>
  </si>
  <si>
    <t>RZ:[]</t>
  </si>
  <si>
    <t>SA:[FPL302]</t>
  </si>
  <si>
    <t>SB:[Retail/Wholesale Factor]</t>
  </si>
  <si>
    <t>SC:[]</t>
  </si>
  <si>
    <t>SD:[12 Mo Avg No of Customers]</t>
  </si>
  <si>
    <t>SE:[% Primary - Meter Count (CUST_PRI)]</t>
  </si>
  <si>
    <t>SF:[Pull-offs - Primary]</t>
  </si>
  <si>
    <t>SG:[Primary Customer Pull-offs]</t>
  </si>
  <si>
    <t>SH:[Total Retail/Wholesale]</t>
  </si>
  <si>
    <t>SI:[]</t>
  </si>
  <si>
    <t>SJ:[External Factor - FPL302]</t>
  </si>
  <si>
    <t>SK:[% to Total System]</t>
  </si>
  <si>
    <t>SL:[]</t>
  </si>
  <si>
    <t>SM:[FPL303]</t>
  </si>
  <si>
    <t>SN:[12 Mo Avg No of Customers]</t>
  </si>
  <si>
    <t>SO:[% Secondary - Meter Count (CUST_SEC)]</t>
  </si>
  <si>
    <t>SP:[Average Secondary Customers]</t>
  </si>
  <si>
    <t>SQ:[Total Retail/Wholesale]</t>
  </si>
  <si>
    <t>SR:[]</t>
  </si>
  <si>
    <t>SS:[External Factor - FPL303]</t>
  </si>
  <si>
    <t>ST:[% to Total System]</t>
  </si>
  <si>
    <t>SU:[]</t>
  </si>
  <si>
    <t>SV:[FPL304]</t>
  </si>
  <si>
    <t>SW:[12 Mo Avg No of Customers]</t>
  </si>
  <si>
    <t>SX:[TOTAL (Loaded Costs + Labor) Cost / Unit - Adjusted]</t>
  </si>
  <si>
    <t>SY:[Total Meter Costs]</t>
  </si>
  <si>
    <t>SZ:[Energy Smart Florida Grant]</t>
  </si>
  <si>
    <t>TA:[Total Meter Costs - adjusted]</t>
  </si>
  <si>
    <t>TB:[Total Retail/Wholesale]</t>
  </si>
  <si>
    <t>TC:[Total Company]</t>
  </si>
  <si>
    <t>TD:[]</t>
  </si>
  <si>
    <t>TE:[External Factor - FPL304]</t>
  </si>
  <si>
    <t>TF:[% to Total System]</t>
  </si>
  <si>
    <t>TG:[]</t>
  </si>
  <si>
    <t>TH:[FPL309]</t>
  </si>
  <si>
    <t>TI:[Remove SL-1 - Street Lights]</t>
  </si>
  <si>
    <t>TJ:[Remove SL-2 - Traffic Signals]</t>
  </si>
  <si>
    <t>TK:[Remove OL-1 - Outdoor Lighting]</t>
  </si>
  <si>
    <t>TL:[]</t>
  </si>
  <si>
    <t>TM:[% Primary - KW (KW_PRI)]</t>
  </si>
  <si>
    <t>TN:[% Secondary - KW (KW_SEC)]</t>
  </si>
  <si>
    <t>TO:[]</t>
  </si>
  <si>
    <t>TP:[12 Mo Avg No of Customers]</t>
  </si>
  <si>
    <t>TQ:[Adjustment]</t>
  </si>
  <si>
    <t>TR:[Average Distribution Customers (Retail Only)]</t>
  </si>
  <si>
    <t>TS:[Total Retail/Wholesale]</t>
  </si>
  <si>
    <t>TT:[]</t>
  </si>
  <si>
    <t>TU:[External Factor - FPL309]</t>
  </si>
  <si>
    <t>TV:[% to Total System]</t>
  </si>
  <si>
    <t>TW:[]</t>
  </si>
  <si>
    <t>TX:[FPL310]</t>
  </si>
  <si>
    <t>TY:[Remove SL-1 - Street Lights]</t>
  </si>
  <si>
    <t>TZ:[Remove SL-2 - Traffic Signals]</t>
  </si>
  <si>
    <t>UA:[]</t>
  </si>
  <si>
    <t>UB:[12 Mo Avg No of Customers]</t>
  </si>
  <si>
    <t>UC:[Adjustment]</t>
  </si>
  <si>
    <t>UD:[Adjusted Avg No of Customers]</t>
  </si>
  <si>
    <t>UE:[% Primary - KW (KW_PRI)]</t>
  </si>
  <si>
    <t xml:space="preserve">     UF:[Primary Average Distribution Customers (Retail Only)]</t>
  </si>
  <si>
    <t>UG:[]</t>
  </si>
  <si>
    <t>UH:[12 Mo Avg No of Customers]</t>
  </si>
  <si>
    <t>UI:[Adjustment]</t>
  </si>
  <si>
    <t>UJ:[Adjusted Avg No of Customers]</t>
  </si>
  <si>
    <t>UK:[% Secondary - KW (KW_SEC)]</t>
  </si>
  <si>
    <t xml:space="preserve">     UL:[Secondary Average Distribution Customers (Retail Only)]</t>
  </si>
  <si>
    <t>UM:[]</t>
  </si>
  <si>
    <t>UN:[Primary Average Distribution Customers (Retail Only)]</t>
  </si>
  <si>
    <t>UO:[Secondary Average Distribution Customers (Retail Only)]</t>
  </si>
  <si>
    <t>UP:[Weighted Average Distribution Customers (Retail Only)]</t>
  </si>
  <si>
    <t>UQ:[Total Retail/Wholesale]</t>
  </si>
  <si>
    <t>UR:[]</t>
  </si>
  <si>
    <t>US:[External Factor - FPL310]</t>
  </si>
  <si>
    <t>UT:[% to Total System]</t>
  </si>
  <si>
    <t>UU:[]</t>
  </si>
  <si>
    <t>UV:[FPL311]</t>
  </si>
  <si>
    <t>UW:[Misc Service Rev - Late Payment Charges]</t>
  </si>
  <si>
    <t>UX:[Total Retail/Wholesale]</t>
  </si>
  <si>
    <t>UY:[Total Company]</t>
  </si>
  <si>
    <t>UZ:[]</t>
  </si>
  <si>
    <t>VA:[External Factor - FPL311]</t>
  </si>
  <si>
    <t>VB:[% to Total System]</t>
  </si>
  <si>
    <t>VC:[]</t>
  </si>
  <si>
    <t>VD:[FPL312]</t>
  </si>
  <si>
    <t>VE:[Misc Service Rev - Initial Connection Charges]</t>
  </si>
  <si>
    <t>VF:[Total Retail/Wholesale]</t>
  </si>
  <si>
    <t>VG:[Total Company]</t>
  </si>
  <si>
    <t>VH:[]</t>
  </si>
  <si>
    <t>VI:[External Factor - FPL312]</t>
  </si>
  <si>
    <t>VJ:[% to Total System]</t>
  </si>
  <si>
    <t>VK:[]</t>
  </si>
  <si>
    <t>VL:[FPL313]</t>
  </si>
  <si>
    <t>VM:[Misc Service Rev - Reconnection After Non-Payment]</t>
  </si>
  <si>
    <t>VN:[Total Retail/Wholesale]</t>
  </si>
  <si>
    <t>VO:[Total Company]</t>
  </si>
  <si>
    <t>VP:[]</t>
  </si>
  <si>
    <t>VQ:[External Factor - FPL313]</t>
  </si>
  <si>
    <t>VR:[% to Total System]</t>
  </si>
  <si>
    <t>VS:[]</t>
  </si>
  <si>
    <t>VT:[FPL314]</t>
  </si>
  <si>
    <t>VU:[Misc Service Rev - Connection of Existing Accounts]</t>
  </si>
  <si>
    <t>VV:[Total Retail/Wholesale]</t>
  </si>
  <si>
    <t>VW:[Total Company]</t>
  </si>
  <si>
    <t>VX:[]</t>
  </si>
  <si>
    <t>VY:[External Factor - FPL314]</t>
  </si>
  <si>
    <t>VZ:[% to Total System]</t>
  </si>
  <si>
    <t>WA:[]</t>
  </si>
  <si>
    <t>WB:[FPL315]</t>
  </si>
  <si>
    <t>WC:[Misc Service Rev - Returned Check Charges]</t>
  </si>
  <si>
    <t>WD:[Total Retail/Wholesale]</t>
  </si>
  <si>
    <t>WE:[Total Company]</t>
  </si>
  <si>
    <t>WF:[]</t>
  </si>
  <si>
    <t>WG:[External Factor - FPL315]</t>
  </si>
  <si>
    <t>WH:[% to Total System]</t>
  </si>
  <si>
    <t>WI:[]</t>
  </si>
  <si>
    <t>WJ:[FPL316]</t>
  </si>
  <si>
    <t>WK:[Misc Service Rev - Current Diversion Charges]</t>
  </si>
  <si>
    <t>WL:[Total Retail/Wholesale]</t>
  </si>
  <si>
    <t>WM:[Total Company]</t>
  </si>
  <si>
    <t>WN:[]</t>
  </si>
  <si>
    <t>WO:[External Factor - FPL316]</t>
  </si>
  <si>
    <t>WP:[% to Total Company]</t>
  </si>
  <si>
    <t>WQ:[]</t>
  </si>
  <si>
    <t>WR:[FPL320]</t>
  </si>
  <si>
    <t>WS:[Avg No of Accounts]</t>
  </si>
  <si>
    <t>WT:[Total M&amp;S Meter Cost/Unit - Adjusted]</t>
  </si>
  <si>
    <t>WU:[RS-1 - Total M&amp;S Meter Cost/Unit - Adjusted]</t>
  </si>
  <si>
    <t>WV:[if]</t>
  </si>
  <si>
    <t>WW:[Customer Weight - force to 1]</t>
  </si>
  <si>
    <t>WX:[else]</t>
  </si>
  <si>
    <t>WY:[Customer Weight - calc]</t>
  </si>
  <si>
    <t>WZ:[end if]</t>
  </si>
  <si>
    <t>XA:[Customer Weight - to use]</t>
  </si>
  <si>
    <t>XB:[Weighted Average Customers - Meter and Material Cost (Retail Only)]</t>
  </si>
  <si>
    <t>XC:[Total Retail/Wholesale]</t>
  </si>
  <si>
    <t>XD:[]</t>
  </si>
  <si>
    <t>XE:[External Factor - FPL320]</t>
  </si>
  <si>
    <t>XF:[% to Total System]</t>
  </si>
  <si>
    <t>XG:[]</t>
  </si>
  <si>
    <t>XH:[FPL325]</t>
  </si>
  <si>
    <t>XI:[Average Number of Meters]</t>
  </si>
  <si>
    <t>XJ:[TOTAL (Loaded Costs + Labor) Cost / Unit - Adjusted]</t>
  </si>
  <si>
    <t>XK:[Meter Costs]</t>
  </si>
  <si>
    <t>XL:[Energy Smart Florida Grant]</t>
  </si>
  <si>
    <t>XM:[Meter Costs - adjusted]</t>
  </si>
  <si>
    <t>XN:[Total Retail/Wholesale]</t>
  </si>
  <si>
    <t>XO:[Total Company]</t>
  </si>
  <si>
    <t>XP:[]</t>
  </si>
  <si>
    <t>XQ:[External Factor - FPL325]</t>
  </si>
  <si>
    <t>XR:[% to Total System]</t>
  </si>
  <si>
    <t>XS:[]</t>
  </si>
  <si>
    <t>XT:[FPL330]</t>
  </si>
  <si>
    <t>XU:[Meter Reading Expenses]</t>
  </si>
  <si>
    <t>XV:[Total Retail/Wholesale]</t>
  </si>
  <si>
    <t>XW:[Total Company]</t>
  </si>
  <si>
    <t>XX:[]</t>
  </si>
  <si>
    <t>XY:[External Factor - FPL330]</t>
  </si>
  <si>
    <t>XZ:[% to Total System]</t>
  </si>
  <si>
    <t>YA:[]</t>
  </si>
  <si>
    <t>YB:[FPL355]</t>
  </si>
  <si>
    <t>YC:[Avg No of Customers]</t>
  </si>
  <si>
    <t>YD:[Fully Loaded (Stores,EO) Cost / Unit - Adjusted]</t>
  </si>
  <si>
    <t>YE:[RS-1 - Fully Loaded (Stores,EO) Cost / Unit - Adjusted]</t>
  </si>
  <si>
    <t>YF:[if]</t>
  </si>
  <si>
    <t>YG:[Customer Weight - force to 1]</t>
  </si>
  <si>
    <t>YH:[else]</t>
  </si>
  <si>
    <t>YI:[Customer Weight - calc]</t>
  </si>
  <si>
    <t>YJ:[end if]</t>
  </si>
  <si>
    <t>YK:[Customer Weight - to use]</t>
  </si>
  <si>
    <t>YL:[Weighted Average Customers - Material Cost Only]</t>
  </si>
  <si>
    <t>YM:[Total Retail/Wholesale]</t>
  </si>
  <si>
    <t>YN:[Total Company]</t>
  </si>
  <si>
    <t>YO:[]</t>
  </si>
  <si>
    <t>YP:[External Factor - FPL355]</t>
  </si>
  <si>
    <t>YQ:[% to Total System]</t>
  </si>
  <si>
    <t>YR:[]</t>
  </si>
  <si>
    <t>YS:[FPL356]</t>
  </si>
  <si>
    <t>YT:[Retail/Wholesale Factor]</t>
  </si>
  <si>
    <t>YU:[]</t>
  </si>
  <si>
    <t>YV:[Avg No of Customers]</t>
  </si>
  <si>
    <t>YW:[Avg No of Customers]</t>
  </si>
  <si>
    <t>YX:[Total Retail/Wholesale]</t>
  </si>
  <si>
    <t>YY:[]</t>
  </si>
  <si>
    <t>YZ:[External Factor - FPL356]</t>
  </si>
  <si>
    <t>ZA:[% to Total System]</t>
  </si>
  <si>
    <t>ZB:[]</t>
  </si>
  <si>
    <t>ZC:[FPL360]</t>
  </si>
  <si>
    <t>ZD:[New Service Accounts (NSAs)]</t>
  </si>
  <si>
    <t>ZE:[Total Retail/Wholesale]</t>
  </si>
  <si>
    <t>ZF:[]</t>
  </si>
  <si>
    <t>ZG:[External Factor - FPL360]</t>
  </si>
  <si>
    <t>ZH:[% to Total System]</t>
  </si>
  <si>
    <t>ZI:[]</t>
  </si>
  <si>
    <t>ZJ:[FPL401]</t>
  </si>
  <si>
    <t>ZK:[Base Revenues]</t>
  </si>
  <si>
    <t>ZL:[Total Retail/Wholesale]</t>
  </si>
  <si>
    <t>ZM:[]</t>
  </si>
  <si>
    <t>ZN:[External Factor - FPL401]</t>
  </si>
  <si>
    <t>ZO:[% to Total System]</t>
  </si>
  <si>
    <t>ZP:[]</t>
  </si>
  <si>
    <t>ZQ:[FPL402]</t>
  </si>
  <si>
    <t>ZR:[Load Control Incentive Offset]</t>
  </si>
  <si>
    <t>ZS:[Total Retail/Wholesale]</t>
  </si>
  <si>
    <t>ZT:[]</t>
  </si>
  <si>
    <t>ZU:[External Factor - FPL402]</t>
  </si>
  <si>
    <t>ZV:[% to Total System]</t>
  </si>
  <si>
    <t>ZW:[]</t>
  </si>
  <si>
    <t>ZX:[FPL505]</t>
  </si>
  <si>
    <t>ZY:[Wholesale Rate Classes]</t>
  </si>
  <si>
    <t>ZZ:[Wholesale Rate Classes - Adj to remove TRANS-Serv]</t>
  </si>
  <si>
    <t>AAA:[Wholesale Rate Classes - Adjusted]</t>
  </si>
  <si>
    <t xml:space="preserve">     KWEST</t>
  </si>
  <si>
    <t xml:space="preserve">     MDCSWM</t>
  </si>
  <si>
    <t>AAB:[Total Company]</t>
  </si>
  <si>
    <t>AAC:[]</t>
  </si>
  <si>
    <t>AAD:[External Factor - FPL505]</t>
  </si>
  <si>
    <t>AAE:[% to Total System]</t>
  </si>
  <si>
    <t>AAF:[]</t>
  </si>
  <si>
    <t>AAG:[FPL508]</t>
  </si>
  <si>
    <t>AAH:[Street Lights and Traffic Signals (SL-1 and SL-2)]</t>
  </si>
  <si>
    <t>AAI:[Total Retail/Wholesale]</t>
  </si>
  <si>
    <t>AAJ:[]</t>
  </si>
  <si>
    <t>AAK:[External Factor - FPL508]</t>
  </si>
  <si>
    <t>AAL:[% to Total System]</t>
  </si>
  <si>
    <t>AAM:[]</t>
  </si>
  <si>
    <t>AAN:[FPL509]</t>
  </si>
  <si>
    <t>AAO:[Outdoor Lighting (OL-1)]</t>
  </si>
  <si>
    <t>AAP:[Total Retail/Wholesale]</t>
  </si>
  <si>
    <t>AAQ:[]</t>
  </si>
  <si>
    <t>AAR:[External Factor - FPL509]</t>
  </si>
  <si>
    <t>AAS:[% to Total System]</t>
  </si>
  <si>
    <t>AAT:[]</t>
  </si>
  <si>
    <t>AAU:[FPL600]</t>
  </si>
  <si>
    <t>AAV:[External Factor - FPL600]</t>
  </si>
  <si>
    <t>AAW:[]</t>
  </si>
  <si>
    <t>Dec 2018 </t>
  </si>
  <si>
    <t>FLORIDA PUBLIC SERVICE COMMISSION</t>
  </si>
  <si>
    <t>EXPLANATION: Provide the load data below by rate schedule. Any other load</t>
  </si>
  <si>
    <t>Type of Data Shown:</t>
  </si>
  <si>
    <t>   data used to develop demand allocation factors for cost of </t>
  </si>
  <si>
    <t>X Projected Test Year Ended 12/31/17 </t>
  </si>
  <si>
    <t>COMPANY: FLORIDA POWER &amp; LIGHT COMPANY</t>
  </si>
  <si>
    <t>   service studies submitted must also be provided. The average </t>
  </si>
  <si>
    <t>_ Prior Year Ended __/__/__</t>
  </si>
  <si>
    <t>         AND SUBSIDIARIES</t>
  </si>
  <si>
    <t>   number of customers and annual MWH should be in </t>
  </si>
  <si>
    <t>_ Historical Test Year Ended __/__/__</t>
  </si>
  <si>
    <t>   agreement with the company's forecast in Schedule E-15.</t>
  </si>
  <si>
    <t>Witness: Renae B. Deaton, Dr. Rosemary Morley,</t>
  </si>
  <si>
    <t>($000 WHERE APPLICABLE)</t>
  </si>
  <si>
    <t>Sub-Total WHOLESALE</t>
  </si>
  <si>
    <t>Total</t>
  </si>
  <si>
    <t>30</t>
  </si>
  <si>
    <t>31</t>
  </si>
  <si>
    <t>FE:[CP @ Meter - Forecasted]</t>
  </si>
  <si>
    <t>2017 - TEST YEAR</t>
  </si>
  <si>
    <t>INDEX</t>
  </si>
  <si>
    <t>City of Blountstown</t>
  </si>
  <si>
    <t>City of Homestead</t>
  </si>
  <si>
    <t>City of New Smryna Beach</t>
  </si>
  <si>
    <t>City of Quincy</t>
  </si>
  <si>
    <t>City of Seminole</t>
  </si>
  <si>
    <t>City of Winter Park</t>
  </si>
  <si>
    <t>12CP Average at Meter</t>
  </si>
  <si>
    <t>2017 TEST YEAR</t>
  </si>
  <si>
    <t>Check</t>
  </si>
  <si>
    <t>Transmission GCP at Generator  (A)</t>
  </si>
  <si>
    <t>Primary GCP at Generator  (B)</t>
  </si>
  <si>
    <t xml:space="preserve">Secondary GCP at Generator  </t>
  </si>
  <si>
    <t xml:space="preserve">     Transmission GCP at Generator  (A)</t>
  </si>
  <si>
    <t xml:space="preserve">     Primary GCP at Generator  (B)</t>
  </si>
  <si>
    <t xml:space="preserve">     Secondary GCP at Generator  (C)</t>
  </si>
  <si>
    <t>Total GCP Demand at Generation</t>
  </si>
  <si>
    <t>Group Non-Coincident Peak Demand at Generation</t>
  </si>
  <si>
    <t>a-Jan 2012</t>
  </si>
  <si>
    <t>a-Feb 2012</t>
  </si>
  <si>
    <t>a-Mar 2012</t>
  </si>
  <si>
    <t>a-Apr 2012</t>
  </si>
  <si>
    <t>a-May 2012</t>
  </si>
  <si>
    <t>a-Jun 2012</t>
  </si>
  <si>
    <t>a-Jul 2012</t>
  </si>
  <si>
    <t>a-Aug 2012</t>
  </si>
  <si>
    <t>a-Sep 2012</t>
  </si>
  <si>
    <t>a-Oct 2012</t>
  </si>
  <si>
    <t>a-Nov 2012</t>
  </si>
  <si>
    <t>a-Dec 2012</t>
  </si>
  <si>
    <t>a-Jan 2013</t>
  </si>
  <si>
    <t>a-Feb 2013</t>
  </si>
  <si>
    <t>a-Mar 2013</t>
  </si>
  <si>
    <t>a-Apr 2013</t>
  </si>
  <si>
    <t>a-May 2013</t>
  </si>
  <si>
    <t>a-Jun 2013</t>
  </si>
  <si>
    <t>a-Jul 2013</t>
  </si>
  <si>
    <t>a-Aug 2013</t>
  </si>
  <si>
    <t>a-Sep 2013</t>
  </si>
  <si>
    <t>a-Oct 2013</t>
  </si>
  <si>
    <t>a-Nov 2013</t>
  </si>
  <si>
    <t>a-Dec 2013</t>
  </si>
  <si>
    <t>a-Jan 2014</t>
  </si>
  <si>
    <t>a-Feb 2014</t>
  </si>
  <si>
    <t>a-Mar 2014</t>
  </si>
  <si>
    <t>a-Apr 2014</t>
  </si>
  <si>
    <t>a-May 2014</t>
  </si>
  <si>
    <t>a-Jun 2014</t>
  </si>
  <si>
    <t>a-Jul 2014</t>
  </si>
  <si>
    <t>a-Aug 2014</t>
  </si>
  <si>
    <t>a-Sep 2014</t>
  </si>
  <si>
    <t>a-Oct 2014</t>
  </si>
  <si>
    <t>a-Nov 2014</t>
  </si>
  <si>
    <t>a-Dec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</si>
  <si>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</si>
  <si>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</si>
  <si>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</si>
  <si>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</si>
  <si>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</si>
  <si>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</si>
  <si>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</si>
  <si>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</si>
  <si>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</si>
  <si>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</si>
  <si>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</si>
  <si>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</si>
  <si>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</si>
  <si>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</si>
  <si>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</si>
  <si>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</si>
  <si>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</si>
  <si>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</si>
  <si>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</si>
  <si>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</si>
  <si>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</si>
  <si>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</si>
  <si>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</si>
  <si>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</si>
  <si>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</si>
  <si>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</si>
  <si>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</si>
  <si>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</si>
  <si>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</si>
  <si>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</si>
  <si>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</si>
  <si>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</si>
  <si>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</si>
  <si>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</si>
  <si>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</si>
  <si>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</si>
  <si>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</si>
  <si>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</si>
  <si>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</si>
  <si>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</si>
  <si>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</si>
  <si>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</si>
  <si>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</si>
  <si>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</si>
  <si>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</si>
  <si>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</si>
  <si>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</si>
  <si>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</si>
  <si>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Summer 2017</t>
  </si>
  <si>
    <t>Winter 2017</t>
  </si>
  <si>
    <t>Winter 2018</t>
  </si>
  <si>
    <t>Summer 2018</t>
  </si>
  <si>
    <t>Max 2017</t>
  </si>
  <si>
    <t>Max 2018</t>
  </si>
  <si>
    <t>BLOUNTSTOWN </t>
  </si>
  <si>
    <t>FF:[CP @ Meter - Forecasted]</t>
  </si>
  <si>
    <t>FG:[GNCP - Forecasted]</t>
  </si>
  <si>
    <t>FH:[NCP - Forecasted]</t>
  </si>
  <si>
    <t>FI:[NCP ONPK - Forecasted]</t>
  </si>
  <si>
    <t>CILC-1D </t>
  </si>
  <si>
    <t>CILC-1G </t>
  </si>
  <si>
    <t>CILC-1T </t>
  </si>
  <si>
    <t>FKEC </t>
  </si>
  <si>
    <t>GS(T)-1 </t>
  </si>
  <si>
    <t>GSCU-1 </t>
  </si>
  <si>
    <t>GSD(T)-1 </t>
  </si>
  <si>
    <t>GSLD(T)-1 </t>
  </si>
  <si>
    <t>GSLD(T)-2 </t>
  </si>
  <si>
    <t>GSLD(T)-3 </t>
  </si>
  <si>
    <t>HOMESTEAD </t>
  </si>
  <si>
    <t>KWEST </t>
  </si>
  <si>
    <t>LCEC </t>
  </si>
  <si>
    <t>MDCSWM </t>
  </si>
  <si>
    <t>MET </t>
  </si>
  <si>
    <t>NEW SMRYNA BEACH </t>
  </si>
  <si>
    <t>OL-1 </t>
  </si>
  <si>
    <t>OS-2 </t>
  </si>
  <si>
    <t>QUINCY </t>
  </si>
  <si>
    <t>RS(T)-1 </t>
  </si>
  <si>
    <t>SEMINOLE </t>
  </si>
  <si>
    <t>SL-1 </t>
  </si>
  <si>
    <t>SL-2 </t>
  </si>
  <si>
    <t>SST-DST </t>
  </si>
  <si>
    <t>SST-TST </t>
  </si>
  <si>
    <t>WAUCHULA </t>
  </si>
  <si>
    <t>WINTER PARK </t>
  </si>
  <si>
    <t>DOCKET NO.: 160021-EI</t>
  </si>
  <si>
    <t>Tiffany C. Cohen</t>
  </si>
  <si>
    <t xml:space="preserve">BILLED SALES, UNBILLED SALES, NET ENERGY FOR LOAD, </t>
  </si>
  <si>
    <t>DELIVERED SALES AND FORECASTS OF LOSSES.</t>
  </si>
  <si>
    <t>(Based on 20 Year Normals)</t>
  </si>
  <si>
    <t>BILLED</t>
  </si>
  <si>
    <t xml:space="preserve">DELIVERED </t>
  </si>
  <si>
    <t>LINE</t>
  </si>
  <si>
    <t>COMPANY</t>
  </si>
  <si>
    <t>TOTAL LOSS</t>
  </si>
  <si>
    <t>MONTH</t>
  </si>
  <si>
    <t>NEL</t>
  </si>
  <si>
    <t>SALES</t>
  </si>
  <si>
    <t>UNBILLED</t>
  </si>
  <si>
    <t>LOSS</t>
  </si>
  <si>
    <t>USE</t>
  </si>
  <si>
    <t>% OF NEL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</si>
  <si>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</si>
  <si>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</si>
  <si>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</si>
  <si>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</si>
  <si>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</si>
  <si>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</si>
  <si>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</si>
  <si>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</si>
  <si>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</si>
  <si>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</si>
  <si>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</si>
  <si>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</si>
  <si>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Validate</t>
  </si>
  <si>
    <t>Col</t>
  </si>
  <si>
    <t>Annual Billed Sales (MWH)</t>
  </si>
  <si>
    <t>Description</t>
  </si>
  <si>
    <t>Annual Unbilled Sales (MWH)</t>
  </si>
  <si>
    <t>Total Delivered Sales (MWH)</t>
  </si>
  <si>
    <t>Energy %:</t>
  </si>
  <si>
    <t>GNCP</t>
  </si>
  <si>
    <t>%GNCP</t>
  </si>
  <si>
    <t>12 COINCIDENT PEAK (12CP) FORECAST - KW AT METER</t>
  </si>
  <si>
    <t>GROUP NON-COINCIDENT PEAK (GNCP) FORECAST - KW AT METER</t>
  </si>
  <si>
    <t>OPC 015001</t>
  </si>
  <si>
    <t>FPL RC-16</t>
  </si>
  <si>
    <t>OPC 015002</t>
  </si>
  <si>
    <t>OPC 015003</t>
  </si>
  <si>
    <t>OPC 015004</t>
  </si>
  <si>
    <t>OPC 015005</t>
  </si>
  <si>
    <t>OPC 015006</t>
  </si>
  <si>
    <t>OPC 015007</t>
  </si>
  <si>
    <t>OPC 015008</t>
  </si>
  <si>
    <t>OPC 015009</t>
  </si>
  <si>
    <t>OPC 015010</t>
  </si>
  <si>
    <t>OPC 015011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</si>
</sst>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#,##0.00000_);[Red]\(#,##0.00000\);&quot; &quot;"/>
    <numFmt numFmtId="166" formatCode="0.000000"/>
    <numFmt numFmtId="167" formatCode="#,##0.00%_);[Red]\(#,##0.00%\);&quot; &quot;"/>
    <numFmt numFmtId="168" formatCode="#,##0.00_);[Red]\(#,##0.00\);&quot; &quot;"/>
    <numFmt numFmtId="169" formatCode="_(* #,##0_);_(* \(#,##0\);_(* &quot;-&quot;??_);_(@_)"/>
    <numFmt numFmtId="170" formatCode="mmmm\ yyyy"/>
    <numFmt numFmtId="171" formatCode="0.0%"/>
    <numFmt numFmtId="172" formatCode="0.0000%"/>
    <numFmt numFmtId="173" formatCode="0.000%"/>
  </numFmts>
  <fonts count="58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4Arial"/>
    </font>
    <font>
      <sz val="10"/>
      <name val="2Arial"/>
    </font>
    <font>
      <sz val="10"/>
      <name val="2null"/>
    </font>
    <font>
      <sz val="10"/>
      <name val="4nul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ourier"/>
      <family val="3"/>
    </font>
    <font>
      <sz val="11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8"/>
      <name val="Tms Rmn"/>
    </font>
    <font>
      <b/>
      <sz val="8"/>
      <name val="Tms Rmn"/>
    </font>
    <font>
      <sz val="8"/>
      <name val="Arial"/>
      <family val="2"/>
    </font>
    <font>
      <b/>
      <u/>
      <sz val="8"/>
      <name val="Tms Rmn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ms Rmn"/>
    </font>
    <font>
      <sz val="8"/>
      <color indexed="8"/>
      <name val="Times New Roman"/>
      <family val="1"/>
    </font>
    <font>
      <sz val="8"/>
      <color indexed="10"/>
      <name val="Tms Rmn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color rgb="FFFF000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</borders>
  <cellStyleXfs count="127">
    <xf numFmtId="0" fontId="0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>
      <alignment horizontal="left" wrapText="1"/>
    </xf>
    <xf numFmtId="43" fontId="2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31" fillId="8" borderId="28" applyNumberFormat="0" applyProtection="0">
      <alignment vertical="center"/>
    </xf>
    <xf numFmtId="4" fontId="32" fillId="9" borderId="28" applyNumberFormat="0" applyProtection="0">
      <alignment vertical="center"/>
    </xf>
    <xf numFmtId="4" fontId="31" fillId="9" borderId="28" applyNumberFormat="0" applyProtection="0">
      <alignment horizontal="left" vertical="center" indent="1"/>
    </xf>
    <xf numFmtId="0" fontId="31" fillId="9" borderId="28" applyNumberFormat="0" applyProtection="0">
      <alignment horizontal="left" vertical="top" indent="1"/>
    </xf>
    <xf numFmtId="4" fontId="33" fillId="0" borderId="0" applyNumberFormat="0" applyProtection="0">
      <alignment horizontal="left"/>
    </xf>
    <xf numFmtId="4" fontId="34" fillId="10" borderId="28" applyNumberFormat="0" applyProtection="0">
      <alignment horizontal="right" vertical="center"/>
    </xf>
    <xf numFmtId="4" fontId="34" fillId="10" borderId="28" applyNumberFormat="0" applyProtection="0">
      <alignment horizontal="right" vertical="center"/>
    </xf>
    <xf numFmtId="4" fontId="34" fillId="11" borderId="28" applyNumberFormat="0" applyProtection="0">
      <alignment horizontal="right" vertical="center"/>
    </xf>
    <xf numFmtId="4" fontId="34" fillId="11" borderId="28" applyNumberFormat="0" applyProtection="0">
      <alignment horizontal="right" vertical="center"/>
    </xf>
    <xf numFmtId="4" fontId="34" fillId="12" borderId="28" applyNumberFormat="0" applyProtection="0">
      <alignment horizontal="right" vertical="center"/>
    </xf>
    <xf numFmtId="4" fontId="34" fillId="12" borderId="28" applyNumberFormat="0" applyProtection="0">
      <alignment horizontal="right" vertical="center"/>
    </xf>
    <xf numFmtId="4" fontId="34" fillId="13" borderId="28" applyNumberFormat="0" applyProtection="0">
      <alignment horizontal="right" vertical="center"/>
    </xf>
    <xf numFmtId="4" fontId="34" fillId="13" borderId="28" applyNumberFormat="0" applyProtection="0">
      <alignment horizontal="right" vertical="center"/>
    </xf>
    <xf numFmtId="4" fontId="34" fillId="14" borderId="28" applyNumberFormat="0" applyProtection="0">
      <alignment horizontal="right" vertical="center"/>
    </xf>
    <xf numFmtId="4" fontId="34" fillId="14" borderId="28" applyNumberFormat="0" applyProtection="0">
      <alignment horizontal="right" vertical="center"/>
    </xf>
    <xf numFmtId="4" fontId="34" fillId="15" borderId="28" applyNumberFormat="0" applyProtection="0">
      <alignment horizontal="right" vertical="center"/>
    </xf>
    <xf numFmtId="4" fontId="34" fillId="15" borderId="28" applyNumberFormat="0" applyProtection="0">
      <alignment horizontal="right" vertical="center"/>
    </xf>
    <xf numFmtId="4" fontId="34" fillId="16" borderId="28" applyNumberFormat="0" applyProtection="0">
      <alignment horizontal="right" vertical="center"/>
    </xf>
    <xf numFmtId="4" fontId="34" fillId="16" borderId="28" applyNumberFormat="0" applyProtection="0">
      <alignment horizontal="right" vertical="center"/>
    </xf>
    <xf numFmtId="4" fontId="34" fillId="17" borderId="28" applyNumberFormat="0" applyProtection="0">
      <alignment horizontal="right" vertical="center"/>
    </xf>
    <xf numFmtId="4" fontId="34" fillId="17" borderId="28" applyNumberFormat="0" applyProtection="0">
      <alignment horizontal="right" vertical="center"/>
    </xf>
    <xf numFmtId="4" fontId="34" fillId="18" borderId="28" applyNumberFormat="0" applyProtection="0">
      <alignment horizontal="right" vertical="center"/>
    </xf>
    <xf numFmtId="4" fontId="34" fillId="18" borderId="28" applyNumberFormat="0" applyProtection="0">
      <alignment horizontal="right" vertical="center"/>
    </xf>
    <xf numFmtId="4" fontId="31" fillId="19" borderId="29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5" fillId="20" borderId="0" applyNumberFormat="0" applyProtection="0">
      <alignment horizontal="left" vertical="center" indent="1"/>
    </xf>
    <xf numFmtId="4" fontId="34" fillId="21" borderId="28" applyNumberFormat="0" applyProtection="0">
      <alignment horizontal="right" vertical="center"/>
    </xf>
    <xf numFmtId="4" fontId="34" fillId="21" borderId="28" applyNumberFormat="0" applyProtection="0">
      <alignment horizontal="right" vertical="center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0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0" fontId="36" fillId="20" borderId="28" applyNumberFormat="0" applyProtection="0">
      <alignment horizontal="left" vertical="center" indent="1"/>
    </xf>
    <xf numFmtId="0" fontId="7" fillId="20" borderId="28" applyNumberFormat="0" applyProtection="0">
      <alignment horizontal="left" vertical="top" indent="1"/>
    </xf>
    <xf numFmtId="0" fontId="7" fillId="22" borderId="28" applyNumberFormat="0" applyProtection="0">
      <alignment horizontal="left" vertical="center" indent="1"/>
    </xf>
    <xf numFmtId="0" fontId="37" fillId="0" borderId="0" applyNumberFormat="0" applyProtection="0">
      <alignment horizontal="left" vertical="center" indent="1"/>
    </xf>
    <xf numFmtId="0" fontId="37" fillId="0" borderId="0" applyNumberFormat="0" applyProtection="0">
      <alignment horizontal="left" vertical="center" indent="1"/>
    </xf>
    <xf numFmtId="0" fontId="7" fillId="22" borderId="28" applyNumberFormat="0" applyProtection="0">
      <alignment horizontal="left" vertical="top" indent="1"/>
    </xf>
    <xf numFmtId="0" fontId="7" fillId="23" borderId="28" applyNumberFormat="0" applyProtection="0">
      <alignment horizontal="left" vertical="center" indent="1"/>
    </xf>
    <xf numFmtId="0" fontId="7" fillId="0" borderId="0" applyNumberFormat="0" applyProtection="0">
      <alignment horizontal="left" vertical="center" indent="1"/>
    </xf>
    <xf numFmtId="0" fontId="7" fillId="23" borderId="28" applyNumberFormat="0" applyProtection="0">
      <alignment horizontal="left" vertical="center" indent="1"/>
    </xf>
    <xf numFmtId="0" fontId="7" fillId="0" borderId="0" applyNumberFormat="0" applyProtection="0">
      <alignment horizontal="left" vertical="center" indent="1"/>
    </xf>
    <xf numFmtId="0" fontId="7" fillId="23" borderId="28" applyNumberFormat="0" applyProtection="0">
      <alignment horizontal="left" vertical="top" indent="1"/>
    </xf>
    <xf numFmtId="0" fontId="7" fillId="24" borderId="28" applyNumberFormat="0" applyProtection="0">
      <alignment horizontal="left" vertical="center" indent="1"/>
    </xf>
    <xf numFmtId="0" fontId="7" fillId="24" borderId="28" applyNumberFormat="0" applyProtection="0">
      <alignment horizontal="left" vertical="top" indent="1"/>
    </xf>
    <xf numFmtId="0" fontId="7" fillId="0" borderId="0"/>
    <xf numFmtId="4" fontId="34" fillId="25" borderId="28" applyNumberFormat="0" applyProtection="0">
      <alignment vertical="center"/>
    </xf>
    <xf numFmtId="4" fontId="34" fillId="25" borderId="28" applyNumberFormat="0" applyProtection="0">
      <alignment vertical="center"/>
    </xf>
    <xf numFmtId="4" fontId="38" fillId="25" borderId="28" applyNumberFormat="0" applyProtection="0">
      <alignment vertical="center"/>
    </xf>
    <xf numFmtId="4" fontId="34" fillId="25" borderId="28" applyNumberFormat="0" applyProtection="0">
      <alignment horizontal="left" vertical="center" indent="1"/>
    </xf>
    <xf numFmtId="4" fontId="34" fillId="25" borderId="28" applyNumberFormat="0" applyProtection="0">
      <alignment horizontal="left" vertical="center" indent="1"/>
    </xf>
    <xf numFmtId="0" fontId="34" fillId="25" borderId="28" applyNumberFormat="0" applyProtection="0">
      <alignment horizontal="left" vertical="top" indent="1"/>
    </xf>
    <xf numFmtId="0" fontId="34" fillId="25" borderId="28" applyNumberFormat="0" applyProtection="0">
      <alignment horizontal="left" vertical="top" indent="1"/>
    </xf>
    <xf numFmtId="4" fontId="34" fillId="0" borderId="0" applyNumberFormat="0" applyProtection="0">
      <alignment horizontal="right"/>
    </xf>
    <xf numFmtId="4" fontId="34" fillId="0" borderId="0" applyNumberFormat="0" applyProtection="0">
      <alignment horizontal="right" vertical="justify"/>
    </xf>
    <xf numFmtId="4" fontId="34" fillId="0" borderId="0" applyNumberFormat="0" applyProtection="0">
      <alignment horizontal="right"/>
    </xf>
    <xf numFmtId="4" fontId="34" fillId="0" borderId="0" applyNumberFormat="0" applyProtection="0">
      <alignment horizontal="right" vertical="justify"/>
    </xf>
    <xf numFmtId="4" fontId="31" fillId="0" borderId="30" applyNumberFormat="0" applyProtection="0">
      <alignment horizontal="right" vertical="center"/>
    </xf>
    <xf numFmtId="4" fontId="31" fillId="0" borderId="0" applyNumberFormat="0" applyProtection="0">
      <alignment horizontal="left" vertical="center" wrapText="1" indent="1"/>
    </xf>
    <xf numFmtId="0" fontId="33" fillId="0" borderId="0" applyNumberFormat="0" applyProtection="0">
      <alignment horizontal="center" wrapText="1"/>
    </xf>
    <xf numFmtId="4" fontId="39" fillId="0" borderId="0" applyNumberFormat="0" applyProtection="0">
      <alignment horizontal="left"/>
    </xf>
    <xf numFmtId="4" fontId="40" fillId="0" borderId="0" applyNumberFormat="0" applyProtection="0">
      <alignment horizontal="right"/>
    </xf>
    <xf numFmtId="4" fontId="40" fillId="0" borderId="0" applyNumberFormat="0" applyProtection="0">
      <alignment horizontal="right"/>
    </xf>
    <xf numFmtId="0" fontId="1" fillId="0" borderId="0"/>
  </cellStyleXfs>
  <cellXfs count="232">
    <xf numFmtId="0" fontId="0" fillId="0" borderId="0" xfId="0"/>
    <xf numFmtId="0" fontId="7" fillId="0" borderId="0" xfId="0" applyFont="1"/>
    <xf numFmtId="164" fontId="13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left"/>
    </xf>
    <xf numFmtId="164" fontId="13" fillId="0" borderId="5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left" indent="1"/>
    </xf>
    <xf numFmtId="164" fontId="13" fillId="0" borderId="0" xfId="1" applyNumberFormat="1" applyFont="1" applyAlignment="1">
      <alignment horizontal="left" indent="1"/>
    </xf>
    <xf numFmtId="164" fontId="15" fillId="0" borderId="0" xfId="1" applyNumberFormat="1" applyFont="1" applyAlignment="1">
      <alignment horizontal="left"/>
    </xf>
    <xf numFmtId="164" fontId="14" fillId="0" borderId="5" xfId="1" applyNumberFormat="1" applyFont="1" applyBorder="1" applyAlignment="1">
      <alignment horizontal="right"/>
    </xf>
    <xf numFmtId="165" fontId="13" fillId="0" borderId="0" xfId="1" applyNumberFormat="1" applyFont="1" applyAlignment="1">
      <alignment horizontal="right"/>
    </xf>
    <xf numFmtId="165" fontId="13" fillId="0" borderId="11" xfId="1" applyNumberFormat="1" applyFont="1" applyBorder="1" applyAlignment="1">
      <alignment horizontal="right"/>
    </xf>
    <xf numFmtId="165" fontId="13" fillId="0" borderId="0" xfId="1" applyNumberFormat="1" applyFont="1" applyAlignment="1">
      <alignment horizontal="left" indent="1"/>
    </xf>
    <xf numFmtId="49" fontId="13" fillId="0" borderId="0" xfId="1" applyNumberFormat="1" applyFont="1" applyAlignment="1">
      <alignment horizontal="right" wrapText="1"/>
    </xf>
    <xf numFmtId="49" fontId="13" fillId="0" borderId="0" xfId="1" applyNumberFormat="1" applyFont="1" applyAlignment="1">
      <alignment horizontal="left" wrapText="1"/>
    </xf>
    <xf numFmtId="49" fontId="14" fillId="0" borderId="0" xfId="1" applyNumberFormat="1" applyFont="1" applyAlignment="1">
      <alignment horizontal="center"/>
    </xf>
    <xf numFmtId="49" fontId="16" fillId="0" borderId="0" xfId="1" applyNumberFormat="1" applyFont="1" applyAlignment="1">
      <alignment horizontal="left" wrapText="1"/>
    </xf>
    <xf numFmtId="49" fontId="17" fillId="0" borderId="0" xfId="1" applyNumberFormat="1" applyFont="1" applyAlignment="1">
      <alignment horizontal="left" wrapText="1"/>
    </xf>
    <xf numFmtId="164" fontId="14" fillId="3" borderId="10" xfId="1" applyNumberFormat="1" applyFont="1" applyFill="1" applyBorder="1" applyAlignment="1">
      <alignment horizontal="center"/>
    </xf>
    <xf numFmtId="164" fontId="14" fillId="3" borderId="9" xfId="1" applyNumberFormat="1" applyFont="1" applyFill="1" applyBorder="1" applyAlignment="1">
      <alignment horizontal="center"/>
    </xf>
    <xf numFmtId="164" fontId="14" fillId="3" borderId="8" xfId="1" applyNumberFormat="1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horizontal="center"/>
    </xf>
    <xf numFmtId="164" fontId="14" fillId="3" borderId="1" xfId="1" applyNumberFormat="1" applyFont="1" applyFill="1" applyBorder="1" applyAlignment="1">
      <alignment horizontal="center"/>
    </xf>
    <xf numFmtId="164" fontId="14" fillId="3" borderId="6" xfId="1" applyNumberFormat="1" applyFont="1" applyFill="1" applyBorder="1" applyAlignment="1">
      <alignment horizontal="center"/>
    </xf>
    <xf numFmtId="164" fontId="14" fillId="2" borderId="10" xfId="1" applyNumberFormat="1" applyFont="1" applyFill="1" applyBorder="1" applyAlignment="1">
      <alignment horizontal="center"/>
    </xf>
    <xf numFmtId="164" fontId="14" fillId="2" borderId="9" xfId="1" applyNumberFormat="1" applyFont="1" applyFill="1" applyBorder="1" applyAlignment="1">
      <alignment horizontal="center"/>
    </xf>
    <xf numFmtId="164" fontId="14" fillId="2" borderId="8" xfId="1" applyNumberFormat="1" applyFont="1" applyFill="1" applyBorder="1" applyAlignment="1">
      <alignment horizontal="center"/>
    </xf>
    <xf numFmtId="164" fontId="14" fillId="2" borderId="7" xfId="1" applyNumberFormat="1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/>
    </xf>
    <xf numFmtId="164" fontId="14" fillId="2" borderId="6" xfId="1" applyNumberFormat="1" applyFont="1" applyFill="1" applyBorder="1" applyAlignment="1">
      <alignment horizontal="center"/>
    </xf>
    <xf numFmtId="164" fontId="14" fillId="5" borderId="10" xfId="1" applyNumberFormat="1" applyFont="1" applyFill="1" applyBorder="1" applyAlignment="1">
      <alignment horizontal="center"/>
    </xf>
    <xf numFmtId="164" fontId="14" fillId="5" borderId="9" xfId="1" applyNumberFormat="1" applyFont="1" applyFill="1" applyBorder="1" applyAlignment="1">
      <alignment horizontal="center"/>
    </xf>
    <xf numFmtId="164" fontId="14" fillId="5" borderId="8" xfId="1" applyNumberFormat="1" applyFont="1" applyFill="1" applyBorder="1" applyAlignment="1">
      <alignment horizontal="center"/>
    </xf>
    <xf numFmtId="164" fontId="14" fillId="5" borderId="7" xfId="1" applyNumberFormat="1" applyFont="1" applyFill="1" applyBorder="1" applyAlignment="1">
      <alignment horizontal="center"/>
    </xf>
    <xf numFmtId="164" fontId="14" fillId="5" borderId="1" xfId="1" applyNumberFormat="1" applyFont="1" applyFill="1" applyBorder="1" applyAlignment="1">
      <alignment horizontal="center"/>
    </xf>
    <xf numFmtId="164" fontId="14" fillId="5" borderId="6" xfId="1" applyNumberFormat="1" applyFont="1" applyFill="1" applyBorder="1" applyAlignment="1">
      <alignment horizontal="center"/>
    </xf>
    <xf numFmtId="164" fontId="14" fillId="0" borderId="0" xfId="1" applyNumberFormat="1" applyFont="1" applyAlignment="1">
      <alignment horizontal="right"/>
    </xf>
    <xf numFmtId="49" fontId="24" fillId="0" borderId="0" xfId="7" applyNumberFormat="1" applyFont="1" applyAlignment="1">
      <alignment horizontal="left" wrapText="1"/>
    </xf>
    <xf numFmtId="49" fontId="24" fillId="0" borderId="0" xfId="7" applyNumberFormat="1" applyFont="1" applyAlignment="1">
      <alignment horizontal="right" wrapText="1"/>
    </xf>
    <xf numFmtId="164" fontId="25" fillId="0" borderId="0" xfId="7" applyNumberFormat="1" applyFont="1" applyAlignment="1">
      <alignment horizontal="left"/>
    </xf>
    <xf numFmtId="164" fontId="24" fillId="0" borderId="0" xfId="7" applyNumberFormat="1" applyFont="1" applyAlignment="1">
      <alignment horizontal="right"/>
    </xf>
    <xf numFmtId="164" fontId="24" fillId="0" borderId="0" xfId="7" applyNumberFormat="1" applyFont="1" applyAlignment="1">
      <alignment horizontal="left"/>
    </xf>
    <xf numFmtId="0" fontId="24" fillId="0" borderId="0" xfId="7" applyNumberFormat="1" applyFont="1" applyAlignment="1">
      <alignment horizontal="left"/>
    </xf>
    <xf numFmtId="0" fontId="24" fillId="0" borderId="0" xfId="7" applyNumberFormat="1" applyFont="1" applyAlignment="1">
      <alignment horizontal="right"/>
    </xf>
    <xf numFmtId="164" fontId="26" fillId="0" borderId="0" xfId="7" applyNumberFormat="1" applyFont="1" applyAlignment="1">
      <alignment horizontal="left"/>
    </xf>
    <xf numFmtId="165" fontId="24" fillId="0" borderId="0" xfId="7" applyNumberFormat="1" applyFont="1" applyAlignment="1">
      <alignment horizontal="left"/>
    </xf>
    <xf numFmtId="165" fontId="24" fillId="0" borderId="0" xfId="7" applyNumberFormat="1" applyFont="1" applyAlignment="1">
      <alignment horizontal="right"/>
    </xf>
    <xf numFmtId="164" fontId="26" fillId="0" borderId="0" xfId="7" applyNumberFormat="1" applyFont="1" applyAlignment="1">
      <alignment horizontal="right"/>
    </xf>
    <xf numFmtId="167" fontId="24" fillId="0" borderId="0" xfId="7" applyNumberFormat="1" applyFont="1" applyAlignment="1">
      <alignment horizontal="left"/>
    </xf>
    <xf numFmtId="167" fontId="24" fillId="0" borderId="0" xfId="7" applyNumberFormat="1" applyFont="1" applyAlignment="1">
      <alignment horizontal="right"/>
    </xf>
    <xf numFmtId="165" fontId="26" fillId="0" borderId="0" xfId="7" applyNumberFormat="1" applyFont="1" applyAlignment="1">
      <alignment horizontal="left"/>
    </xf>
    <xf numFmtId="165" fontId="26" fillId="0" borderId="0" xfId="7" applyNumberFormat="1" applyFont="1" applyAlignment="1">
      <alignment horizontal="right"/>
    </xf>
    <xf numFmtId="164" fontId="27" fillId="0" borderId="0" xfId="7" applyNumberFormat="1" applyFont="1" applyAlignment="1">
      <alignment horizontal="left"/>
    </xf>
    <xf numFmtId="168" fontId="24" fillId="0" borderId="0" xfId="7" applyNumberFormat="1" applyFont="1" applyAlignment="1">
      <alignment horizontal="left"/>
    </xf>
    <xf numFmtId="168" fontId="24" fillId="0" borderId="0" xfId="7" applyNumberFormat="1" applyFont="1" applyAlignment="1">
      <alignment horizontal="right"/>
    </xf>
    <xf numFmtId="0" fontId="0" fillId="0" borderId="24" xfId="0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37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1"/>
    </xf>
    <xf numFmtId="37" fontId="7" fillId="0" borderId="3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37" fontId="12" fillId="0" borderId="4" xfId="0" applyNumberFormat="1" applyFont="1" applyBorder="1" applyAlignment="1">
      <alignment horizontal="right"/>
    </xf>
    <xf numFmtId="0" fontId="28" fillId="4" borderId="0" xfId="7" applyFont="1" applyFill="1"/>
    <xf numFmtId="0" fontId="19" fillId="0" borderId="0" xfId="7" applyFont="1"/>
    <xf numFmtId="0" fontId="18" fillId="0" borderId="0" xfId="7" applyFont="1"/>
    <xf numFmtId="0" fontId="18" fillId="0" borderId="0" xfId="7" applyFont="1" applyAlignment="1">
      <alignment horizontal="right"/>
    </xf>
    <xf numFmtId="0" fontId="29" fillId="0" borderId="0" xfId="7" applyFont="1" applyProtection="1">
      <protection hidden="1"/>
    </xf>
    <xf numFmtId="0" fontId="16" fillId="0" borderId="0" xfId="7" applyFont="1"/>
    <xf numFmtId="0" fontId="16" fillId="3" borderId="14" xfId="7" applyFont="1" applyFill="1" applyBorder="1" applyAlignment="1">
      <alignment horizontal="center"/>
    </xf>
    <xf numFmtId="0" fontId="16" fillId="6" borderId="14" xfId="7" applyFont="1" applyFill="1" applyBorder="1" applyAlignment="1">
      <alignment horizontal="center"/>
    </xf>
    <xf numFmtId="0" fontId="16" fillId="3" borderId="13" xfId="7" applyFont="1" applyFill="1" applyBorder="1" applyAlignment="1">
      <alignment horizontal="center"/>
    </xf>
    <xf numFmtId="0" fontId="16" fillId="4" borderId="13" xfId="7" applyFont="1" applyFill="1" applyBorder="1" applyAlignment="1">
      <alignment horizontal="center"/>
    </xf>
    <xf numFmtId="0" fontId="20" fillId="4" borderId="14" xfId="7" applyFont="1" applyFill="1" applyBorder="1" applyAlignment="1">
      <alignment horizontal="center"/>
    </xf>
    <xf numFmtId="0" fontId="16" fillId="4" borderId="15" xfId="7" applyFont="1" applyFill="1" applyBorder="1" applyAlignment="1">
      <alignment horizontal="center"/>
    </xf>
    <xf numFmtId="0" fontId="21" fillId="0" borderId="16" xfId="7" applyFont="1" applyBorder="1"/>
    <xf numFmtId="0" fontId="21" fillId="0" borderId="17" xfId="7" applyFont="1" applyBorder="1"/>
    <xf numFmtId="0" fontId="18" fillId="0" borderId="0" xfId="7" applyFont="1" applyBorder="1"/>
    <xf numFmtId="0" fontId="18" fillId="0" borderId="17" xfId="7" applyFont="1" applyBorder="1"/>
    <xf numFmtId="0" fontId="22" fillId="0" borderId="0" xfId="7" applyFont="1" applyBorder="1"/>
    <xf numFmtId="0" fontId="18" fillId="0" borderId="18" xfId="7" applyFont="1" applyBorder="1"/>
    <xf numFmtId="0" fontId="18" fillId="0" borderId="16" xfId="7" applyFont="1" applyBorder="1" applyAlignment="1">
      <alignment horizontal="left" indent="1"/>
    </xf>
    <xf numFmtId="0" fontId="18" fillId="0" borderId="17" xfId="7" applyFont="1" applyBorder="1" applyAlignment="1">
      <alignment horizontal="left" indent="1"/>
    </xf>
    <xf numFmtId="3" fontId="18" fillId="0" borderId="0" xfId="7" applyNumberFormat="1" applyFont="1" applyBorder="1"/>
    <xf numFmtId="3" fontId="18" fillId="0" borderId="25" xfId="7" applyNumberFormat="1" applyFont="1" applyBorder="1"/>
    <xf numFmtId="3" fontId="22" fillId="0" borderId="0" xfId="7" applyNumberFormat="1" applyFont="1" applyBorder="1"/>
    <xf numFmtId="10" fontId="18" fillId="0" borderId="18" xfId="7" applyNumberFormat="1" applyFont="1" applyBorder="1"/>
    <xf numFmtId="0" fontId="16" fillId="0" borderId="16" xfId="7" applyFont="1" applyBorder="1" applyAlignment="1">
      <alignment horizontal="left" indent="2"/>
    </xf>
    <xf numFmtId="0" fontId="16" fillId="0" borderId="17" xfId="7" applyFont="1" applyBorder="1" applyAlignment="1">
      <alignment horizontal="left" indent="2"/>
    </xf>
    <xf numFmtId="3" fontId="18" fillId="0" borderId="19" xfId="7" applyNumberFormat="1" applyFont="1" applyBorder="1"/>
    <xf numFmtId="3" fontId="18" fillId="0" borderId="26" xfId="7" applyNumberFormat="1" applyFont="1" applyBorder="1"/>
    <xf numFmtId="3" fontId="22" fillId="0" borderId="19" xfId="7" applyNumberFormat="1" applyFont="1" applyBorder="1"/>
    <xf numFmtId="10" fontId="18" fillId="0" borderId="20" xfId="7" applyNumberFormat="1" applyFont="1" applyBorder="1"/>
    <xf numFmtId="0" fontId="18" fillId="0" borderId="16" xfId="7" applyFont="1" applyBorder="1"/>
    <xf numFmtId="0" fontId="16" fillId="0" borderId="16" xfId="7" applyFont="1" applyBorder="1"/>
    <xf numFmtId="0" fontId="16" fillId="0" borderId="17" xfId="7" applyFont="1" applyBorder="1"/>
    <xf numFmtId="3" fontId="16" fillId="0" borderId="21" xfId="7" applyNumberFormat="1" applyFont="1" applyBorder="1"/>
    <xf numFmtId="3" fontId="16" fillId="0" borderId="27" xfId="7" applyNumberFormat="1" applyFont="1" applyBorder="1"/>
    <xf numFmtId="3" fontId="20" fillId="0" borderId="21" xfId="7" applyNumberFormat="1" applyFont="1" applyBorder="1"/>
    <xf numFmtId="10" fontId="18" fillId="0" borderId="22" xfId="7" applyNumberFormat="1" applyFont="1" applyBorder="1"/>
    <xf numFmtId="0" fontId="18" fillId="0" borderId="7" xfId="7" applyFont="1" applyBorder="1"/>
    <xf numFmtId="0" fontId="18" fillId="0" borderId="23" xfId="7" applyFont="1" applyBorder="1"/>
    <xf numFmtId="3" fontId="18" fillId="0" borderId="1" xfId="7" applyNumberFormat="1" applyFont="1" applyBorder="1"/>
    <xf numFmtId="3" fontId="18" fillId="0" borderId="23" xfId="7" applyNumberFormat="1" applyFont="1" applyBorder="1"/>
    <xf numFmtId="0" fontId="18" fillId="0" borderId="6" xfId="7" applyFont="1" applyBorder="1"/>
    <xf numFmtId="3" fontId="18" fillId="0" borderId="0" xfId="7" applyNumberFormat="1" applyFont="1"/>
    <xf numFmtId="49" fontId="14" fillId="0" borderId="0" xfId="1" applyNumberFormat="1" applyFont="1" applyAlignment="1">
      <alignment horizontal="left"/>
    </xf>
    <xf numFmtId="49" fontId="14" fillId="0" borderId="0" xfId="1" applyNumberFormat="1" applyFont="1" applyAlignment="1" applyProtection="1">
      <alignment horizontal="center"/>
    </xf>
    <xf numFmtId="169" fontId="14" fillId="0" borderId="0" xfId="6" applyNumberFormat="1" applyFont="1" applyAlignment="1">
      <alignment horizontal="right"/>
    </xf>
    <xf numFmtId="43" fontId="13" fillId="0" borderId="0" xfId="6" applyFont="1" applyAlignment="1">
      <alignment horizontal="right"/>
    </xf>
    <xf numFmtId="164" fontId="14" fillId="0" borderId="0" xfId="1" applyNumberFormat="1" applyFont="1" applyAlignment="1">
      <alignment horizontal="center"/>
    </xf>
    <xf numFmtId="49" fontId="24" fillId="0" borderId="0" xfId="8" applyNumberFormat="1" applyFont="1" applyAlignment="1">
      <alignment horizontal="right" wrapText="1"/>
    </xf>
    <xf numFmtId="164" fontId="24" fillId="0" borderId="0" xfId="8" applyNumberFormat="1" applyFont="1" applyAlignment="1">
      <alignment horizontal="right"/>
    </xf>
    <xf numFmtId="164" fontId="24" fillId="7" borderId="0" xfId="8" applyNumberFormat="1" applyFont="1" applyFill="1" applyAlignment="1">
      <alignment horizontal="right"/>
    </xf>
    <xf numFmtId="49" fontId="24" fillId="7" borderId="0" xfId="8" applyNumberFormat="1" applyFont="1" applyFill="1" applyAlignment="1">
      <alignment horizontal="right" wrapText="1"/>
    </xf>
    <xf numFmtId="49" fontId="14" fillId="0" borderId="0" xfId="1" applyNumberFormat="1" applyFont="1" applyAlignment="1">
      <alignment horizontal="center" wrapText="1"/>
    </xf>
    <xf numFmtId="49" fontId="24" fillId="0" borderId="0" xfId="9" applyNumberFormat="1" applyFont="1" applyAlignment="1">
      <alignment horizontal="right" wrapText="1"/>
    </xf>
    <xf numFmtId="164" fontId="24" fillId="0" borderId="0" xfId="9" applyNumberFormat="1" applyFont="1" applyAlignment="1">
      <alignment horizontal="right"/>
    </xf>
    <xf numFmtId="164" fontId="26" fillId="0" borderId="0" xfId="9" applyNumberFormat="1" applyFont="1" applyAlignment="1">
      <alignment horizontal="left"/>
    </xf>
    <xf numFmtId="164" fontId="24" fillId="0" borderId="0" xfId="9" applyNumberFormat="1" applyFont="1" applyAlignment="1">
      <alignment horizontal="left"/>
    </xf>
    <xf numFmtId="164" fontId="26" fillId="0" borderId="0" xfId="8" applyNumberFormat="1" applyFont="1" applyAlignment="1">
      <alignment horizontal="left"/>
    </xf>
    <xf numFmtId="169" fontId="13" fillId="0" borderId="0" xfId="6" applyNumberFormat="1" applyFont="1" applyAlignment="1">
      <alignment horizontal="right"/>
    </xf>
    <xf numFmtId="49" fontId="24" fillId="0" borderId="0" xfId="0" applyNumberFormat="1" applyFont="1" applyAlignment="1">
      <alignment horizontal="left" wrapText="1"/>
    </xf>
    <xf numFmtId="49" fontId="24" fillId="0" borderId="0" xfId="0" applyNumberFormat="1" applyFont="1" applyAlignment="1">
      <alignment horizontal="right" wrapText="1"/>
    </xf>
    <xf numFmtId="164" fontId="25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left"/>
    </xf>
    <xf numFmtId="0" fontId="41" fillId="0" borderId="0" xfId="44" applyFont="1" applyAlignment="1">
      <alignment horizontal="left"/>
    </xf>
    <xf numFmtId="0" fontId="41" fillId="0" borderId="0" xfId="44" applyFont="1"/>
    <xf numFmtId="0" fontId="42" fillId="0" borderId="0" xfId="44" applyFont="1"/>
    <xf numFmtId="0" fontId="42" fillId="0" borderId="0" xfId="44" applyFont="1" applyAlignment="1">
      <alignment horizontal="center"/>
    </xf>
    <xf numFmtId="170" fontId="42" fillId="0" borderId="0" xfId="44" applyNumberFormat="1" applyFont="1" applyAlignment="1">
      <alignment horizontal="left"/>
    </xf>
    <xf numFmtId="14" fontId="42" fillId="0" borderId="0" xfId="44" applyNumberFormat="1" applyFont="1" applyAlignment="1">
      <alignment horizontal="left"/>
    </xf>
    <xf numFmtId="0" fontId="43" fillId="0" borderId="0" xfId="44" applyFont="1"/>
    <xf numFmtId="0" fontId="7" fillId="0" borderId="0" xfId="44"/>
    <xf numFmtId="0" fontId="44" fillId="0" borderId="0" xfId="44" applyFont="1"/>
    <xf numFmtId="0" fontId="44" fillId="0" borderId="0" xfId="44" applyFont="1" applyAlignment="1">
      <alignment horizontal="center"/>
    </xf>
    <xf numFmtId="0" fontId="42" fillId="0" borderId="0" xfId="44" quotePrefix="1" applyFont="1" applyAlignment="1">
      <alignment horizontal="center"/>
    </xf>
    <xf numFmtId="0" fontId="41" fillId="0" borderId="0" xfId="44" applyFont="1" applyAlignment="1">
      <alignment horizontal="center"/>
    </xf>
    <xf numFmtId="0" fontId="45" fillId="0" borderId="0" xfId="44" applyFont="1"/>
    <xf numFmtId="10" fontId="46" fillId="0" borderId="0" xfId="4" applyNumberFormat="1" applyFont="1" applyAlignment="1">
      <alignment horizontal="left"/>
    </xf>
    <xf numFmtId="10" fontId="46" fillId="0" borderId="0" xfId="4" applyNumberFormat="1" applyFont="1" applyAlignment="1">
      <alignment horizontal="center"/>
    </xf>
    <xf numFmtId="3" fontId="45" fillId="0" borderId="0" xfId="44" applyNumberFormat="1" applyFont="1" applyAlignment="1">
      <alignment horizontal="center"/>
    </xf>
    <xf numFmtId="0" fontId="43" fillId="0" borderId="0" xfId="44" applyFont="1" applyAlignment="1">
      <alignment horizontal="center"/>
    </xf>
    <xf numFmtId="0" fontId="7" fillId="0" borderId="0" xfId="44" applyAlignment="1">
      <alignment horizontal="center"/>
    </xf>
    <xf numFmtId="0" fontId="34" fillId="0" borderId="0" xfId="44" applyFont="1"/>
    <xf numFmtId="171" fontId="45" fillId="0" borderId="0" xfId="44" applyNumberFormat="1" applyFont="1" applyAlignment="1">
      <alignment horizontal="center"/>
    </xf>
    <xf numFmtId="0" fontId="40" fillId="0" borderId="0" xfId="44" applyFont="1"/>
    <xf numFmtId="0" fontId="7" fillId="0" borderId="0" xfId="44" applyAlignment="1">
      <alignment horizontal="left"/>
    </xf>
    <xf numFmtId="0" fontId="47" fillId="0" borderId="0" xfId="44" applyFont="1" applyAlignment="1">
      <alignment horizontal="center"/>
    </xf>
    <xf numFmtId="171" fontId="48" fillId="0" borderId="0" xfId="44" applyNumberFormat="1" applyFont="1" applyAlignment="1">
      <alignment horizontal="center"/>
    </xf>
    <xf numFmtId="10" fontId="48" fillId="0" borderId="0" xfId="44" applyNumberFormat="1" applyFont="1" applyAlignment="1">
      <alignment horizontal="center"/>
    </xf>
    <xf numFmtId="2" fontId="45" fillId="0" borderId="0" xfId="3" applyNumberFormat="1" applyFont="1" applyAlignment="1">
      <alignment horizontal="center"/>
    </xf>
    <xf numFmtId="172" fontId="43" fillId="0" borderId="0" xfId="44" applyNumberFormat="1" applyFont="1"/>
    <xf numFmtId="0" fontId="49" fillId="0" borderId="0" xfId="44" applyFont="1" applyAlignment="1">
      <alignment horizontal="center"/>
    </xf>
    <xf numFmtId="171" fontId="41" fillId="0" borderId="0" xfId="44" applyNumberFormat="1" applyFont="1" applyAlignment="1">
      <alignment horizontal="left"/>
    </xf>
    <xf numFmtId="171" fontId="41" fillId="0" borderId="0" xfId="44" applyNumberFormat="1" applyFont="1"/>
    <xf numFmtId="3" fontId="41" fillId="0" borderId="0" xfId="44" applyNumberFormat="1" applyFont="1" applyAlignment="1">
      <alignment horizontal="left"/>
    </xf>
    <xf numFmtId="3" fontId="41" fillId="0" borderId="0" xfId="44" applyNumberFormat="1" applyFont="1"/>
    <xf numFmtId="3" fontId="50" fillId="0" borderId="0" xfId="44" applyNumberFormat="1" applyFont="1"/>
    <xf numFmtId="3" fontId="50" fillId="0" borderId="0" xfId="44" applyNumberFormat="1" applyFont="1" applyAlignment="1">
      <alignment horizontal="center"/>
    </xf>
    <xf numFmtId="0" fontId="50" fillId="0" borderId="0" xfId="44" applyFont="1"/>
    <xf numFmtId="0" fontId="48" fillId="0" borderId="0" xfId="44" applyFont="1"/>
    <xf numFmtId="173" fontId="48" fillId="0" borderId="0" xfId="44" applyNumberFormat="1" applyFont="1" applyAlignment="1">
      <alignment horizontal="center"/>
    </xf>
    <xf numFmtId="3" fontId="48" fillId="0" borderId="0" xfId="44" applyNumberFormat="1" applyFont="1" applyAlignment="1">
      <alignment horizontal="center"/>
    </xf>
    <xf numFmtId="10" fontId="51" fillId="0" borderId="0" xfId="4" applyNumberFormat="1" applyFont="1" applyAlignment="1">
      <alignment horizontal="center"/>
    </xf>
    <xf numFmtId="10" fontId="52" fillId="0" borderId="0" xfId="4" applyNumberFormat="1" applyFont="1" applyAlignment="1">
      <alignment horizontal="center"/>
    </xf>
    <xf numFmtId="10" fontId="40" fillId="0" borderId="0" xfId="44" applyNumberFormat="1" applyFont="1"/>
    <xf numFmtId="3" fontId="45" fillId="0" borderId="0" xfId="44" applyNumberFormat="1" applyFont="1" applyFill="1" applyAlignment="1">
      <alignment horizontal="center"/>
    </xf>
    <xf numFmtId="171" fontId="48" fillId="0" borderId="0" xfId="44" applyNumberFormat="1" applyFont="1" applyFill="1" applyAlignment="1">
      <alignment horizontal="center"/>
    </xf>
    <xf numFmtId="0" fontId="7" fillId="0" borderId="0" xfId="44" applyFont="1"/>
    <xf numFmtId="3" fontId="53" fillId="0" borderId="0" xfId="44" applyNumberFormat="1" applyFont="1" applyAlignment="1">
      <alignment horizontal="center"/>
    </xf>
    <xf numFmtId="10" fontId="53" fillId="0" borderId="0" xfId="44" applyNumberFormat="1" applyFont="1" applyAlignment="1">
      <alignment horizontal="center"/>
    </xf>
    <xf numFmtId="0" fontId="36" fillId="26" borderId="0" xfId="44" applyFont="1" applyFill="1" applyAlignment="1">
      <alignment horizontal="right"/>
    </xf>
    <xf numFmtId="0" fontId="56" fillId="26" borderId="0" xfId="44" applyFont="1" applyFill="1" applyAlignment="1">
      <alignment horizontal="center"/>
    </xf>
    <xf numFmtId="0" fontId="7" fillId="26" borderId="0" xfId="44" applyFont="1" applyFill="1"/>
    <xf numFmtId="0" fontId="7" fillId="26" borderId="0" xfId="0" applyFont="1" applyFill="1" applyBorder="1" applyAlignment="1">
      <alignment horizontal="left" vertical="center"/>
    </xf>
    <xf numFmtId="37" fontId="43" fillId="26" borderId="0" xfId="44" applyNumberFormat="1" applyFont="1" applyFill="1"/>
    <xf numFmtId="43" fontId="43" fillId="26" borderId="0" xfId="6" applyFont="1" applyFill="1"/>
    <xf numFmtId="169" fontId="0" fillId="0" borderId="0" xfId="6" applyNumberFormat="1" applyFont="1"/>
    <xf numFmtId="169" fontId="0" fillId="0" borderId="0" xfId="0" applyNumberFormat="1"/>
    <xf numFmtId="0" fontId="36" fillId="26" borderId="0" xfId="0" applyFont="1" applyFill="1" applyBorder="1" applyAlignment="1">
      <alignment horizontal="center" vertical="center" wrapText="1"/>
    </xf>
    <xf numFmtId="0" fontId="57" fillId="26" borderId="0" xfId="0" applyFont="1" applyFill="1" applyAlignment="1">
      <alignment vertical="center"/>
    </xf>
    <xf numFmtId="0" fontId="28" fillId="4" borderId="0" xfId="126" applyFont="1" applyFill="1"/>
    <xf numFmtId="0" fontId="19" fillId="0" borderId="0" xfId="126" applyFont="1"/>
    <xf numFmtId="0" fontId="18" fillId="0" borderId="0" xfId="126" applyFont="1"/>
    <xf numFmtId="0" fontId="18" fillId="0" borderId="0" xfId="126" applyFont="1" applyAlignment="1">
      <alignment horizontal="right"/>
    </xf>
    <xf numFmtId="0" fontId="29" fillId="0" borderId="0" xfId="126" applyFont="1" applyProtection="1">
      <protection hidden="1"/>
    </xf>
    <xf numFmtId="0" fontId="16" fillId="0" borderId="0" xfId="126" applyFont="1"/>
    <xf numFmtId="0" fontId="16" fillId="3" borderId="14" xfId="126" applyFont="1" applyFill="1" applyBorder="1" applyAlignment="1">
      <alignment horizontal="center"/>
    </xf>
    <xf numFmtId="0" fontId="16" fillId="6" borderId="14" xfId="126" applyFont="1" applyFill="1" applyBorder="1" applyAlignment="1">
      <alignment horizontal="center"/>
    </xf>
    <xf numFmtId="0" fontId="16" fillId="3" borderId="13" xfId="126" applyFont="1" applyFill="1" applyBorder="1" applyAlignment="1">
      <alignment horizontal="center"/>
    </xf>
    <xf numFmtId="0" fontId="16" fillId="4" borderId="13" xfId="126" applyFont="1" applyFill="1" applyBorder="1" applyAlignment="1">
      <alignment horizontal="center"/>
    </xf>
    <xf numFmtId="0" fontId="20" fillId="4" borderId="14" xfId="126" applyFont="1" applyFill="1" applyBorder="1" applyAlignment="1">
      <alignment horizontal="center"/>
    </xf>
    <xf numFmtId="0" fontId="16" fillId="4" borderId="15" xfId="126" applyFont="1" applyFill="1" applyBorder="1" applyAlignment="1">
      <alignment horizontal="center"/>
    </xf>
    <xf numFmtId="0" fontId="21" fillId="0" borderId="16" xfId="126" applyFont="1" applyBorder="1"/>
    <xf numFmtId="0" fontId="21" fillId="0" borderId="17" xfId="126" applyFont="1" applyBorder="1"/>
    <xf numFmtId="0" fontId="18" fillId="0" borderId="0" xfId="126" applyFont="1" applyBorder="1"/>
    <xf numFmtId="0" fontId="18" fillId="0" borderId="17" xfId="126" applyFont="1" applyBorder="1"/>
    <xf numFmtId="0" fontId="22" fillId="0" borderId="0" xfId="126" applyFont="1" applyBorder="1"/>
    <xf numFmtId="0" fontId="18" fillId="0" borderId="18" xfId="126" applyFont="1" applyBorder="1"/>
    <xf numFmtId="0" fontId="18" fillId="0" borderId="16" xfId="126" applyFont="1" applyBorder="1" applyAlignment="1">
      <alignment horizontal="left" indent="1"/>
    </xf>
    <xf numFmtId="0" fontId="18" fillId="0" borderId="17" xfId="126" applyFont="1" applyBorder="1" applyAlignment="1">
      <alignment horizontal="left" indent="1"/>
    </xf>
    <xf numFmtId="3" fontId="18" fillId="0" borderId="0" xfId="126" applyNumberFormat="1" applyFont="1" applyBorder="1"/>
    <xf numFmtId="3" fontId="18" fillId="0" borderId="25" xfId="126" applyNumberFormat="1" applyFont="1" applyBorder="1"/>
    <xf numFmtId="3" fontId="22" fillId="0" borderId="0" xfId="126" applyNumberFormat="1" applyFont="1" applyBorder="1"/>
    <xf numFmtId="10" fontId="18" fillId="0" borderId="18" xfId="126" applyNumberFormat="1" applyFont="1" applyBorder="1"/>
    <xf numFmtId="0" fontId="16" fillId="0" borderId="16" xfId="126" applyFont="1" applyBorder="1" applyAlignment="1">
      <alignment horizontal="left" indent="2"/>
    </xf>
    <xf numFmtId="0" fontId="16" fillId="0" borderId="17" xfId="126" applyFont="1" applyBorder="1" applyAlignment="1">
      <alignment horizontal="left" indent="2"/>
    </xf>
    <xf numFmtId="3" fontId="18" fillId="0" borderId="19" xfId="126" applyNumberFormat="1" applyFont="1" applyBorder="1"/>
    <xf numFmtId="3" fontId="18" fillId="0" borderId="26" xfId="126" applyNumberFormat="1" applyFont="1" applyBorder="1"/>
    <xf numFmtId="3" fontId="22" fillId="0" borderId="19" xfId="126" applyNumberFormat="1" applyFont="1" applyBorder="1"/>
    <xf numFmtId="10" fontId="18" fillId="0" borderId="20" xfId="126" applyNumberFormat="1" applyFont="1" applyBorder="1"/>
    <xf numFmtId="0" fontId="18" fillId="0" borderId="16" xfId="126" applyFont="1" applyBorder="1"/>
    <xf numFmtId="0" fontId="16" fillId="0" borderId="16" xfId="126" applyFont="1" applyBorder="1"/>
    <xf numFmtId="0" fontId="16" fillId="0" borderId="17" xfId="126" applyFont="1" applyBorder="1"/>
    <xf numFmtId="3" fontId="16" fillId="0" borderId="21" xfId="126" applyNumberFormat="1" applyFont="1" applyBorder="1"/>
    <xf numFmtId="3" fontId="16" fillId="0" borderId="27" xfId="126" applyNumberFormat="1" applyFont="1" applyBorder="1"/>
    <xf numFmtId="3" fontId="20" fillId="0" borderId="21" xfId="126" applyNumberFormat="1" applyFont="1" applyBorder="1"/>
    <xf numFmtId="10" fontId="18" fillId="0" borderId="22" xfId="126" applyNumberFormat="1" applyFont="1" applyBorder="1"/>
    <xf numFmtId="0" fontId="18" fillId="0" borderId="7" xfId="126" applyFont="1" applyBorder="1"/>
    <xf numFmtId="0" fontId="18" fillId="0" borderId="23" xfId="126" applyFont="1" applyBorder="1"/>
    <xf numFmtId="3" fontId="18" fillId="0" borderId="1" xfId="126" applyNumberFormat="1" applyFont="1" applyBorder="1"/>
    <xf numFmtId="3" fontId="18" fillId="0" borderId="23" xfId="126" applyNumberFormat="1" applyFont="1" applyBorder="1"/>
    <xf numFmtId="0" fontId="18" fillId="0" borderId="6" xfId="126" applyFont="1" applyBorder="1"/>
    <xf numFmtId="3" fontId="18" fillId="0" borderId="0" xfId="126" applyNumberFormat="1" applyFont="1"/>
    <xf numFmtId="0" fontId="16" fillId="4" borderId="12" xfId="7" applyFont="1" applyFill="1" applyBorder="1" applyAlignment="1">
      <alignment horizontal="center"/>
    </xf>
    <xf numFmtId="0" fontId="16" fillId="4" borderId="13" xfId="7" applyFont="1" applyFill="1" applyBorder="1" applyAlignment="1">
      <alignment horizontal="center"/>
    </xf>
    <xf numFmtId="0" fontId="16" fillId="4" borderId="12" xfId="126" applyFont="1" applyFill="1" applyBorder="1" applyAlignment="1">
      <alignment horizontal="center"/>
    </xf>
    <xf numFmtId="0" fontId="16" fillId="4" borderId="13" xfId="126" applyFont="1" applyFill="1" applyBorder="1" applyAlignment="1">
      <alignment horizontal="center"/>
    </xf>
    <xf numFmtId="0" fontId="57" fillId="0" borderId="0" xfId="0" applyFont="1"/>
  </cellXfs>
  <cellStyles count="127">
    <cellStyle name="Comma" xfId="6" builtinId="3"/>
    <cellStyle name="Comma 2" xfId="3"/>
    <cellStyle name="Comma 2 2" xfId="12"/>
    <cellStyle name="Comma 3" xfId="11"/>
    <cellStyle name="Comma 3 2" xfId="13"/>
    <cellStyle name="Comma 4" xfId="14"/>
    <cellStyle name="Comma 5" xfId="15"/>
    <cellStyle name="Comma 6" xfId="16"/>
    <cellStyle name="Comma 7" xfId="17"/>
    <cellStyle name="Comma 8" xfId="18"/>
    <cellStyle name="Currency 2" xfId="19"/>
    <cellStyle name="Currency 3" xfId="20"/>
    <cellStyle name="Currency 4" xfId="21"/>
    <cellStyle name="Currency 5" xfId="22"/>
    <cellStyle name="Currency 6" xfId="23"/>
    <cellStyle name="Currency 7" xfId="24"/>
    <cellStyle name="Normal" xfId="0" builtinId="0"/>
    <cellStyle name="Normal 10" xfId="25"/>
    <cellStyle name="Normal 11" xfId="26"/>
    <cellStyle name="Normal 12" xfId="27"/>
    <cellStyle name="Normal 13" xfId="28"/>
    <cellStyle name="Normal 14" xfId="29"/>
    <cellStyle name="Normal 15" xfId="126"/>
    <cellStyle name="Normal 2" xfId="1"/>
    <cellStyle name="Normal 2 2" xfId="30"/>
    <cellStyle name="Normal 2 3" xfId="31"/>
    <cellStyle name="Normal 3" xfId="2"/>
    <cellStyle name="Normal 3 2" xfId="32"/>
    <cellStyle name="Normal 3 3" xfId="33"/>
    <cellStyle name="Normal 4" xfId="7"/>
    <cellStyle name="Normal 4 2" xfId="34"/>
    <cellStyle name="Normal 4 3" xfId="35"/>
    <cellStyle name="Normal 5" xfId="8"/>
    <cellStyle name="Normal 5 2" xfId="36"/>
    <cellStyle name="Normal 5 3" xfId="37"/>
    <cellStyle name="Normal 6" xfId="9"/>
    <cellStyle name="Normal 6 2" xfId="38"/>
    <cellStyle name="Normal 6 3" xfId="39"/>
    <cellStyle name="Normal 7" xfId="10"/>
    <cellStyle name="Normal 8" xfId="40"/>
    <cellStyle name="Normal 9" xfId="41"/>
    <cellStyle name="Normal 9 2" xfId="42"/>
    <cellStyle name="Normal 9 3" xfId="43"/>
    <cellStyle name="Normal_2007 BUDGET FORECAST (Aug 24)" xfId="44"/>
    <cellStyle name="Percent 2" xfId="4"/>
    <cellStyle name="Percent 2 2" xfId="45"/>
    <cellStyle name="Percent 3" xfId="46"/>
    <cellStyle name="Percent 3 2" xfId="47"/>
    <cellStyle name="SAPBEXaggData" xfId="48"/>
    <cellStyle name="SAPBEXaggDataEmph" xfId="49"/>
    <cellStyle name="SAPBEXaggItem" xfId="50"/>
    <cellStyle name="SAPBEXaggItemX" xfId="51"/>
    <cellStyle name="SAPBEXchaText" xfId="52"/>
    <cellStyle name="SAPBEXexcBad7" xfId="53"/>
    <cellStyle name="SAPBEXexcBad7 2" xfId="54"/>
    <cellStyle name="SAPBEXexcBad8" xfId="55"/>
    <cellStyle name="SAPBEXexcBad8 2" xfId="56"/>
    <cellStyle name="SAPBEXexcBad9" xfId="57"/>
    <cellStyle name="SAPBEXexcBad9 2" xfId="58"/>
    <cellStyle name="SAPBEXexcCritical4" xfId="59"/>
    <cellStyle name="SAPBEXexcCritical4 2" xfId="60"/>
    <cellStyle name="SAPBEXexcCritical5" xfId="61"/>
    <cellStyle name="SAPBEXexcCritical5 2" xfId="62"/>
    <cellStyle name="SAPBEXexcCritical6" xfId="63"/>
    <cellStyle name="SAPBEXexcCritical6 2" xfId="64"/>
    <cellStyle name="SAPBEXexcGood1" xfId="65"/>
    <cellStyle name="SAPBEXexcGood1 2" xfId="66"/>
    <cellStyle name="SAPBEXexcGood2" xfId="67"/>
    <cellStyle name="SAPBEXexcGood2 2" xfId="68"/>
    <cellStyle name="SAPBEXexcGood3" xfId="69"/>
    <cellStyle name="SAPBEXexcGood3 2" xfId="70"/>
    <cellStyle name="SAPBEXfilterDrill" xfId="71"/>
    <cellStyle name="SAPBEXfilterDrill 2" xfId="72"/>
    <cellStyle name="SAPBEXfilterDrill_Feb 12 Revenue Trend (2)" xfId="73"/>
    <cellStyle name="SAPBEXfilterItem" xfId="74"/>
    <cellStyle name="SAPBEXfilterItem 2" xfId="75"/>
    <cellStyle name="SAPBEXfilterText" xfId="76"/>
    <cellStyle name="SAPBEXformats" xfId="77"/>
    <cellStyle name="SAPBEXformats 2" xfId="78"/>
    <cellStyle name="SAPBEXheaderItem" xfId="79"/>
    <cellStyle name="SAPBEXheaderItem 2" xfId="80"/>
    <cellStyle name="SAPBEXheaderItem 3" xfId="81"/>
    <cellStyle name="SAPBEXheaderItem 4" xfId="82"/>
    <cellStyle name="SAPBEXheaderItem 5" xfId="83"/>
    <cellStyle name="SAPBEXheaderItem 6" xfId="84"/>
    <cellStyle name="SAPBEXheaderItem 7" xfId="85"/>
    <cellStyle name="SAPBEXheaderItem 8" xfId="86"/>
    <cellStyle name="SAPBEXheaderText" xfId="87"/>
    <cellStyle name="SAPBEXheaderText 2" xfId="88"/>
    <cellStyle name="SAPBEXheaderText 3" xfId="89"/>
    <cellStyle name="SAPBEXheaderText 4" xfId="90"/>
    <cellStyle name="SAPBEXheaderText 5" xfId="91"/>
    <cellStyle name="SAPBEXheaderText 6" xfId="92"/>
    <cellStyle name="SAPBEXheaderText 7" xfId="93"/>
    <cellStyle name="SAPBEXheaderText 8" xfId="94"/>
    <cellStyle name="SAPBEXHLevel0" xfId="95"/>
    <cellStyle name="SAPBEXHLevel0X" xfId="96"/>
    <cellStyle name="SAPBEXHLevel1" xfId="97"/>
    <cellStyle name="SAPBEXHLevel1 2" xfId="98"/>
    <cellStyle name="SAPBEXHLevel1_Feb 12 Revenue Trend (2)" xfId="99"/>
    <cellStyle name="SAPBEXHLevel1X" xfId="100"/>
    <cellStyle name="SAPBEXHLevel2" xfId="101"/>
    <cellStyle name="SAPBEXHLevel2 2" xfId="102"/>
    <cellStyle name="SAPBEXHLevel2 3" xfId="103"/>
    <cellStyle name="SAPBEXHLevel2_Feb 12 Revenue Trend (2)" xfId="104"/>
    <cellStyle name="SAPBEXHLevel2X" xfId="105"/>
    <cellStyle name="SAPBEXHLevel3" xfId="106"/>
    <cellStyle name="SAPBEXHLevel3X" xfId="107"/>
    <cellStyle name="SAPBEXinputData" xfId="108"/>
    <cellStyle name="SAPBEXresData" xfId="109"/>
    <cellStyle name="SAPBEXresData 2" xfId="110"/>
    <cellStyle name="SAPBEXresDataEmph" xfId="111"/>
    <cellStyle name="SAPBEXresItem" xfId="112"/>
    <cellStyle name="SAPBEXresItem 2" xfId="113"/>
    <cellStyle name="SAPBEXresItemX" xfId="114"/>
    <cellStyle name="SAPBEXresItemX 2" xfId="115"/>
    <cellStyle name="SAPBEXstdData" xfId="116"/>
    <cellStyle name="SAPBEXstdData 2" xfId="117"/>
    <cellStyle name="SAPBEXstdData 3" xfId="118"/>
    <cellStyle name="SAPBEXstdData_Feb 12 Revenue Trend (2)" xfId="119"/>
    <cellStyle name="SAPBEXstdDataEmph" xfId="120"/>
    <cellStyle name="SAPBEXstdItem" xfId="121"/>
    <cellStyle name="SAPBEXstdItemX" xfId="122"/>
    <cellStyle name="SAPBEXtitle" xfId="123"/>
    <cellStyle name="SAPBEXundefined" xfId="124"/>
    <cellStyle name="SAPBEXundefined 2" xfId="125"/>
    <cellStyle name="Style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IN_RPT\FRM\02%20CLAUSWK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Base"/>
      <sheetName val="NI Variances"/>
      <sheetName val="Clause Link"/>
      <sheetName val="Brd Rpt Other"/>
      <sheetName val="Clause Budget"/>
      <sheetName val="SOEF"/>
      <sheetName val="ER_SOEF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4">
          <cell r="L14">
            <v>13349</v>
          </cell>
          <cell r="P14">
            <v>48097</v>
          </cell>
        </row>
        <row r="16">
          <cell r="L16">
            <v>13384</v>
          </cell>
          <cell r="P16">
            <v>41066</v>
          </cell>
        </row>
        <row r="17">
          <cell r="L17">
            <v>4834</v>
          </cell>
          <cell r="P17">
            <v>794</v>
          </cell>
        </row>
        <row r="21">
          <cell r="L21">
            <v>-37289</v>
          </cell>
          <cell r="P21">
            <v>-82721</v>
          </cell>
        </row>
        <row r="22">
          <cell r="L22">
            <v>23146</v>
          </cell>
          <cell r="P22">
            <v>66878</v>
          </cell>
        </row>
        <row r="23">
          <cell r="L23">
            <v>1148</v>
          </cell>
          <cell r="P23">
            <v>12267</v>
          </cell>
        </row>
        <row r="28">
          <cell r="L28">
            <v>589</v>
          </cell>
          <cell r="P28">
            <v>-1979</v>
          </cell>
        </row>
        <row r="29">
          <cell r="L29">
            <v>6871</v>
          </cell>
          <cell r="P29">
            <v>-7355</v>
          </cell>
        </row>
        <row r="32">
          <cell r="L32">
            <v>1800</v>
          </cell>
          <cell r="P32">
            <v>-5057</v>
          </cell>
        </row>
        <row r="33">
          <cell r="L33">
            <v>-473</v>
          </cell>
          <cell r="P33">
            <v>-3109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tabSelected="1" zoomScaleNormal="100" workbookViewId="0">
      <selection sqref="A1:A2"/>
    </sheetView>
  </sheetViews>
  <sheetFormatPr defaultRowHeight="14.4"/>
  <cols>
    <col min="1" max="1" width="5.44140625" customWidth="1"/>
    <col min="2" max="2" width="30.88671875" customWidth="1"/>
    <col min="3" max="13" width="12.109375" customWidth="1"/>
  </cols>
  <sheetData>
    <row r="1" spans="1:13" s="231" customFormat="1">
      <c r="A1" s="231" t="s">
        <v>1123</v>
      </c>
    </row>
    <row r="2" spans="1:13" s="231" customFormat="1">
      <c r="A2" s="231" t="s">
        <v>1124</v>
      </c>
    </row>
    <row r="3" spans="1:13" s="231" customFormat="1"/>
    <row r="4" spans="1:13" ht="15" thickBo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>
      <c r="A5" s="1" t="s">
        <v>923</v>
      </c>
      <c r="D5" s="1" t="s">
        <v>924</v>
      </c>
      <c r="J5" s="1" t="s">
        <v>925</v>
      </c>
    </row>
    <row r="6" spans="1:13">
      <c r="E6" s="1" t="s">
        <v>926</v>
      </c>
      <c r="J6" s="1" t="s">
        <v>927</v>
      </c>
    </row>
    <row r="7" spans="1:13">
      <c r="A7" s="1" t="s">
        <v>928</v>
      </c>
      <c r="E7" s="1" t="s">
        <v>929</v>
      </c>
      <c r="J7" s="1" t="s">
        <v>930</v>
      </c>
    </row>
    <row r="8" spans="1:13">
      <c r="B8" s="1" t="s">
        <v>931</v>
      </c>
      <c r="E8" s="1" t="s">
        <v>932</v>
      </c>
      <c r="J8" s="1" t="s">
        <v>933</v>
      </c>
    </row>
    <row r="9" spans="1:13">
      <c r="E9" s="1" t="s">
        <v>934</v>
      </c>
      <c r="J9" s="1" t="s">
        <v>935</v>
      </c>
    </row>
    <row r="10" spans="1:13">
      <c r="A10" s="1" t="s">
        <v>1083</v>
      </c>
      <c r="F10" s="1" t="s">
        <v>936</v>
      </c>
      <c r="K10" s="1" t="s">
        <v>1084</v>
      </c>
    </row>
    <row r="11" spans="1:13" ht="15" thickBo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3">
      <c r="B12" s="55" t="s">
        <v>0</v>
      </c>
      <c r="C12" s="55" t="s">
        <v>1</v>
      </c>
      <c r="D12" s="55" t="s">
        <v>2</v>
      </c>
      <c r="E12" s="55" t="s">
        <v>3</v>
      </c>
      <c r="F12" s="55" t="s">
        <v>4</v>
      </c>
      <c r="G12" s="55" t="s">
        <v>5</v>
      </c>
      <c r="H12" s="55" t="s">
        <v>6</v>
      </c>
      <c r="I12" s="55" t="s">
        <v>7</v>
      </c>
      <c r="J12" s="55" t="s">
        <v>8</v>
      </c>
      <c r="K12" s="55" t="s">
        <v>9</v>
      </c>
      <c r="L12" s="55" t="s">
        <v>10</v>
      </c>
      <c r="M12" s="55" t="s">
        <v>11</v>
      </c>
    </row>
    <row r="13" spans="1:13" ht="15" thickBo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ht="69" thickBot="1">
      <c r="A14" s="56" t="s">
        <v>12</v>
      </c>
      <c r="B14" s="56" t="s">
        <v>13</v>
      </c>
      <c r="C14" s="56" t="s">
        <v>14</v>
      </c>
      <c r="D14" s="56" t="s">
        <v>15</v>
      </c>
      <c r="E14" s="56" t="s">
        <v>16</v>
      </c>
      <c r="F14" s="56" t="s">
        <v>17</v>
      </c>
      <c r="G14" s="56" t="s">
        <v>18</v>
      </c>
      <c r="H14" s="56" t="s">
        <v>19</v>
      </c>
      <c r="I14" s="56" t="s">
        <v>20</v>
      </c>
      <c r="J14" s="56" t="s">
        <v>21</v>
      </c>
      <c r="K14" s="56" t="s">
        <v>22</v>
      </c>
      <c r="L14" s="56" t="s">
        <v>23</v>
      </c>
      <c r="M14" s="56" t="s">
        <v>24</v>
      </c>
    </row>
    <row r="15" spans="1:13">
      <c r="A15" s="55" t="s">
        <v>25</v>
      </c>
      <c r="B15" s="57" t="s">
        <v>26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1:13">
      <c r="A16" s="55" t="s">
        <v>27</v>
      </c>
      <c r="B16" s="59" t="s">
        <v>28</v>
      </c>
      <c r="C16" s="58">
        <v>2687420.3909999998</v>
      </c>
      <c r="D16" s="58">
        <v>371.00581877632067</v>
      </c>
      <c r="E16" s="58">
        <v>2687791.3968187761</v>
      </c>
      <c r="F16" s="58">
        <v>2795948.1315976172</v>
      </c>
      <c r="G16" s="58">
        <v>395.38718250240561</v>
      </c>
      <c r="H16" s="58">
        <v>391.45030418304168</v>
      </c>
      <c r="I16" s="58">
        <v>395.38718250240561</v>
      </c>
      <c r="J16" s="58">
        <v>370.93726501187228</v>
      </c>
      <c r="K16" s="58">
        <v>319.17216114128053</v>
      </c>
      <c r="L16" s="58">
        <v>366.95533394490371</v>
      </c>
      <c r="M16" s="58">
        <v>278</v>
      </c>
    </row>
    <row r="17" spans="1:13">
      <c r="A17" s="55" t="s">
        <v>29</v>
      </c>
      <c r="B17" s="59" t="s">
        <v>30</v>
      </c>
      <c r="C17" s="58">
        <v>101623.50199999999</v>
      </c>
      <c r="D17" s="58">
        <v>14.029405556604615</v>
      </c>
      <c r="E17" s="58">
        <v>101637.5314055566</v>
      </c>
      <c r="F17" s="58">
        <v>106550.11869300745</v>
      </c>
      <c r="G17" s="58">
        <v>15.446381417019273</v>
      </c>
      <c r="H17" s="58">
        <v>15.362190294450603</v>
      </c>
      <c r="I17" s="58">
        <v>15.446381417019273</v>
      </c>
      <c r="J17" s="58">
        <v>14.50072243741918</v>
      </c>
      <c r="K17" s="58">
        <v>12.163255558562494</v>
      </c>
      <c r="L17" s="58">
        <v>14.320917292891743</v>
      </c>
      <c r="M17" s="58">
        <v>62</v>
      </c>
    </row>
    <row r="18" spans="1:13">
      <c r="A18" s="55" t="s">
        <v>31</v>
      </c>
      <c r="B18" s="59" t="s">
        <v>32</v>
      </c>
      <c r="C18" s="58">
        <v>1508335.314</v>
      </c>
      <c r="D18" s="58">
        <v>208.22986237425357</v>
      </c>
      <c r="E18" s="58">
        <v>1508543.5438623743</v>
      </c>
      <c r="F18" s="58">
        <v>1534196.5988115883</v>
      </c>
      <c r="G18" s="58">
        <v>220.58346419503428</v>
      </c>
      <c r="H18" s="58">
        <v>217.65025829124852</v>
      </c>
      <c r="I18" s="58">
        <v>220.58346419503428</v>
      </c>
      <c r="J18" s="58">
        <v>193.50828238967748</v>
      </c>
      <c r="K18" s="58">
        <v>175.13659803785254</v>
      </c>
      <c r="L18" s="58">
        <v>192.09507590107557</v>
      </c>
      <c r="M18" s="58">
        <v>17</v>
      </c>
    </row>
    <row r="19" spans="1:13">
      <c r="A19" s="55" t="s">
        <v>33</v>
      </c>
      <c r="B19" s="59" t="s">
        <v>34</v>
      </c>
      <c r="C19" s="58">
        <v>5968792.1220000004</v>
      </c>
      <c r="D19" s="58">
        <v>824.0082629956305</v>
      </c>
      <c r="E19" s="58">
        <v>5969616.1302629961</v>
      </c>
      <c r="F19" s="58">
        <v>6259912.4933327138</v>
      </c>
      <c r="G19" s="58">
        <v>1386.3727030506684</v>
      </c>
      <c r="H19" s="58">
        <v>1172.4751327470615</v>
      </c>
      <c r="I19" s="58">
        <v>1386.3727030506684</v>
      </c>
      <c r="J19" s="58">
        <v>1119.3133384914611</v>
      </c>
      <c r="K19" s="58">
        <v>714.60188280053808</v>
      </c>
      <c r="L19" s="58">
        <v>1088.1816880536978</v>
      </c>
      <c r="M19" s="58">
        <v>430456.33333333331</v>
      </c>
    </row>
    <row r="20" spans="1:13">
      <c r="A20" s="55" t="s">
        <v>35</v>
      </c>
      <c r="B20" s="59" t="s">
        <v>36</v>
      </c>
      <c r="C20" s="58">
        <v>70241.817999999999</v>
      </c>
      <c r="D20" s="58">
        <v>9.6970772740605753</v>
      </c>
      <c r="E20" s="58">
        <v>70251.51507727406</v>
      </c>
      <c r="F20" s="58">
        <v>73667.774830339898</v>
      </c>
      <c r="G20" s="58">
        <v>9.4534043054182106</v>
      </c>
      <c r="H20" s="58">
        <v>9.4534043054182106</v>
      </c>
      <c r="I20" s="58">
        <v>9.2426971003381393</v>
      </c>
      <c r="J20" s="58">
        <v>9.0027945197075407</v>
      </c>
      <c r="K20" s="58">
        <v>8.4095633367967917</v>
      </c>
      <c r="L20" s="58">
        <v>8.9571613517913296</v>
      </c>
      <c r="M20" s="58">
        <v>10880.083333333334</v>
      </c>
    </row>
    <row r="21" spans="1:13">
      <c r="A21" s="55" t="s">
        <v>37</v>
      </c>
      <c r="B21" s="59" t="s">
        <v>38</v>
      </c>
      <c r="C21" s="58">
        <v>25825428.784000002</v>
      </c>
      <c r="D21" s="58">
        <v>3565.2718805484474</v>
      </c>
      <c r="E21" s="58">
        <v>25828994.05588055</v>
      </c>
      <c r="F21" s="58">
        <v>27083389.481949031</v>
      </c>
      <c r="G21" s="58">
        <v>4985.7397159346101</v>
      </c>
      <c r="H21" s="58">
        <v>4511.4599874415608</v>
      </c>
      <c r="I21" s="58">
        <v>4985.7397159346101</v>
      </c>
      <c r="J21" s="58">
        <v>4327.4779165277077</v>
      </c>
      <c r="K21" s="58">
        <v>3091.7111280763734</v>
      </c>
      <c r="L21" s="58">
        <v>4232.4189328006823</v>
      </c>
      <c r="M21" s="58">
        <v>106794.25</v>
      </c>
    </row>
    <row r="22" spans="1:13">
      <c r="A22" s="55" t="s">
        <v>39</v>
      </c>
      <c r="B22" s="59" t="s">
        <v>40</v>
      </c>
      <c r="C22" s="58">
        <v>10507497.706</v>
      </c>
      <c r="D22" s="58">
        <v>1450.5891235917807</v>
      </c>
      <c r="E22" s="58">
        <v>10508948.295123592</v>
      </c>
      <c r="F22" s="58">
        <v>11011130.832477853</v>
      </c>
      <c r="G22" s="58">
        <v>2049.0966957708079</v>
      </c>
      <c r="H22" s="58">
        <v>1965.9143611305981</v>
      </c>
      <c r="I22" s="58">
        <v>2049.0966957708079</v>
      </c>
      <c r="J22" s="58">
        <v>1747.0645358029096</v>
      </c>
      <c r="K22" s="58">
        <v>1256.9784055340015</v>
      </c>
      <c r="L22" s="58">
        <v>1709.3656027053014</v>
      </c>
      <c r="M22" s="58">
        <v>3093.8333333333335</v>
      </c>
    </row>
    <row r="23" spans="1:13">
      <c r="A23" s="55" t="s">
        <v>41</v>
      </c>
      <c r="B23" s="59" t="s">
        <v>42</v>
      </c>
      <c r="C23" s="58">
        <v>2515470.9249999998</v>
      </c>
      <c r="D23" s="58">
        <v>347.26771935774013</v>
      </c>
      <c r="E23" s="58">
        <v>2515818.1927193576</v>
      </c>
      <c r="F23" s="58">
        <v>2619299.1693414557</v>
      </c>
      <c r="G23" s="58">
        <v>389.2350047566224</v>
      </c>
      <c r="H23" s="58">
        <v>384.87905276447032</v>
      </c>
      <c r="I23" s="58">
        <v>389.2350047566224</v>
      </c>
      <c r="J23" s="58">
        <v>346.7667956903461</v>
      </c>
      <c r="K23" s="58">
        <v>299.00675449103375</v>
      </c>
      <c r="L23" s="58">
        <v>343.0929463673221</v>
      </c>
      <c r="M23" s="58">
        <v>157.5</v>
      </c>
    </row>
    <row r="24" spans="1:13">
      <c r="A24" s="55" t="s">
        <v>43</v>
      </c>
      <c r="B24" s="59" t="s">
        <v>44</v>
      </c>
      <c r="C24" s="58">
        <v>172992.26</v>
      </c>
      <c r="D24" s="58">
        <v>23.882060014933813</v>
      </c>
      <c r="E24" s="58">
        <v>173016.14206001494</v>
      </c>
      <c r="F24" s="58">
        <v>175958.31275003217</v>
      </c>
      <c r="G24" s="58">
        <v>36.973702214222556</v>
      </c>
      <c r="H24" s="58">
        <v>36.973702214222556</v>
      </c>
      <c r="I24" s="58">
        <v>34.7176803438579</v>
      </c>
      <c r="J24" s="58">
        <v>23.521977729529002</v>
      </c>
      <c r="K24" s="58">
        <v>20.086565382423764</v>
      </c>
      <c r="L24" s="58">
        <v>23.257715241290139</v>
      </c>
      <c r="M24" s="58">
        <v>7</v>
      </c>
    </row>
    <row r="25" spans="1:13">
      <c r="A25" s="55" t="s">
        <v>45</v>
      </c>
      <c r="B25" s="59" t="s">
        <v>46</v>
      </c>
      <c r="C25" s="58">
        <v>91208.296000000002</v>
      </c>
      <c r="D25" s="58">
        <v>12.591557558305794</v>
      </c>
      <c r="E25" s="58">
        <v>91220.887557558308</v>
      </c>
      <c r="F25" s="58">
        <v>93655.766844521218</v>
      </c>
      <c r="G25" s="58">
        <v>17.736038887575976</v>
      </c>
      <c r="H25" s="58">
        <v>17.306074179906528</v>
      </c>
      <c r="I25" s="58">
        <v>17.736038887575976</v>
      </c>
      <c r="J25" s="58">
        <v>15.086389210724503</v>
      </c>
      <c r="K25" s="58">
        <v>10.691297584991007</v>
      </c>
      <c r="L25" s="58">
        <v>14.748305239514234</v>
      </c>
      <c r="M25" s="58">
        <v>27</v>
      </c>
    </row>
    <row r="26" spans="1:13">
      <c r="A26" s="55" t="s">
        <v>47</v>
      </c>
      <c r="B26" s="59" t="s">
        <v>48</v>
      </c>
      <c r="C26" s="58">
        <v>97899.983999999997</v>
      </c>
      <c r="D26" s="58">
        <v>13.515363596903626</v>
      </c>
      <c r="E26" s="58">
        <v>97913.4993635969</v>
      </c>
      <c r="F26" s="58">
        <v>102674.93328839922</v>
      </c>
      <c r="G26" s="58">
        <v>28.09351496393586</v>
      </c>
      <c r="H26" s="58">
        <v>24.438904643049636</v>
      </c>
      <c r="I26" s="58">
        <v>28.09351496393586</v>
      </c>
      <c r="J26" s="58">
        <v>1.9883641572071862</v>
      </c>
      <c r="K26" s="58">
        <v>11.720882795479362</v>
      </c>
      <c r="L26" s="58">
        <v>2.7370194370742773</v>
      </c>
      <c r="M26" s="58">
        <v>5407.5</v>
      </c>
    </row>
    <row r="27" spans="1:13">
      <c r="A27" s="55" t="s">
        <v>49</v>
      </c>
      <c r="B27" s="59" t="s">
        <v>50</v>
      </c>
      <c r="C27" s="58">
        <v>10793.313</v>
      </c>
      <c r="D27" s="58">
        <v>1.4900467155348451</v>
      </c>
      <c r="E27" s="58">
        <v>10794.803046715535</v>
      </c>
      <c r="F27" s="58">
        <v>11082.939273505777</v>
      </c>
      <c r="G27" s="58">
        <v>12.43826727591099</v>
      </c>
      <c r="H27" s="58">
        <v>12.43826727591099</v>
      </c>
      <c r="I27" s="58">
        <v>9.6918412738594704</v>
      </c>
      <c r="J27" s="58">
        <v>1.4169362392805989</v>
      </c>
      <c r="K27" s="58">
        <v>1.2651757161536274</v>
      </c>
      <c r="L27" s="58">
        <v>1.4052623528862165</v>
      </c>
      <c r="M27" s="58">
        <v>181.91666666666666</v>
      </c>
    </row>
    <row r="28" spans="1:13">
      <c r="A28" s="55" t="s">
        <v>51</v>
      </c>
      <c r="B28" s="59" t="s">
        <v>52</v>
      </c>
      <c r="C28" s="58">
        <v>56993678.506999999</v>
      </c>
      <c r="D28" s="58">
        <v>7868.134970754385</v>
      </c>
      <c r="E28" s="58">
        <v>57001546.641970754</v>
      </c>
      <c r="F28" s="58">
        <v>59773473.901351169</v>
      </c>
      <c r="G28" s="58">
        <v>14036.756625236509</v>
      </c>
      <c r="H28" s="58">
        <v>13056.519395841082</v>
      </c>
      <c r="I28" s="58">
        <v>14036.756625236509</v>
      </c>
      <c r="J28" s="58">
        <v>11750.22664247467</v>
      </c>
      <c r="K28" s="58">
        <v>6823.4559248117775</v>
      </c>
      <c r="L28" s="58">
        <v>11371.244279577524</v>
      </c>
      <c r="M28" s="58">
        <v>4349628</v>
      </c>
    </row>
    <row r="29" spans="1:13">
      <c r="A29" s="55" t="s">
        <v>53</v>
      </c>
      <c r="B29" s="59" t="s">
        <v>54</v>
      </c>
      <c r="C29" s="58">
        <v>560806.95799999998</v>
      </c>
      <c r="D29" s="58">
        <v>77.420951826148666</v>
      </c>
      <c r="E29" s="58">
        <v>560884.37895182613</v>
      </c>
      <c r="F29" s="58">
        <v>588159.61604569922</v>
      </c>
      <c r="G29" s="58">
        <v>164.08623477065345</v>
      </c>
      <c r="H29" s="58">
        <v>135.84159953533589</v>
      </c>
      <c r="I29" s="58">
        <v>164.08623477065345</v>
      </c>
      <c r="J29" s="58">
        <v>11.692278128930251</v>
      </c>
      <c r="K29" s="58">
        <v>67.141508681015893</v>
      </c>
      <c r="L29" s="58">
        <v>15.957603556013765</v>
      </c>
      <c r="M29" s="58">
        <v>9104.0833333333339</v>
      </c>
    </row>
    <row r="30" spans="1:13">
      <c r="A30" s="55" t="s">
        <v>55</v>
      </c>
      <c r="B30" s="59" t="s">
        <v>56</v>
      </c>
      <c r="C30" s="58">
        <v>32762.626</v>
      </c>
      <c r="D30" s="58">
        <v>4.5229711455249344</v>
      </c>
      <c r="E30" s="58">
        <v>32767.148971145525</v>
      </c>
      <c r="F30" s="58">
        <v>34360.582111052987</v>
      </c>
      <c r="G30" s="58">
        <v>4.3443794697970981</v>
      </c>
      <c r="H30" s="58">
        <v>4.3443794697970981</v>
      </c>
      <c r="I30" s="58">
        <v>4.3369297105412921</v>
      </c>
      <c r="J30" s="58">
        <v>4.1960463208714067</v>
      </c>
      <c r="K30" s="58">
        <v>3.9224408802571902</v>
      </c>
      <c r="L30" s="58">
        <v>4.1749997485164672</v>
      </c>
      <c r="M30" s="58">
        <v>914.83333333333337</v>
      </c>
    </row>
    <row r="31" spans="1:13">
      <c r="A31" s="55" t="s">
        <v>57</v>
      </c>
      <c r="B31" s="59" t="s">
        <v>58</v>
      </c>
      <c r="C31" s="58">
        <v>11856.925999999999</v>
      </c>
      <c r="D31" s="58">
        <v>1.6368814322959224</v>
      </c>
      <c r="E31" s="58">
        <v>11858.562881432295</v>
      </c>
      <c r="F31" s="58">
        <v>12175.093118160454</v>
      </c>
      <c r="G31" s="58">
        <v>8.4868463436136672</v>
      </c>
      <c r="H31" s="58">
        <v>8.4868463436136672</v>
      </c>
      <c r="I31" s="58">
        <v>5.1863760199551452</v>
      </c>
      <c r="J31" s="58">
        <v>1.7957695427281111</v>
      </c>
      <c r="K31" s="58">
        <v>1.3898508125753943</v>
      </c>
      <c r="L31" s="58">
        <v>1.764545025024056</v>
      </c>
      <c r="M31" s="58">
        <v>6</v>
      </c>
    </row>
    <row r="32" spans="1:13" ht="15" thickBot="1">
      <c r="A32" s="55" t="s">
        <v>59</v>
      </c>
      <c r="B32" s="59" t="s">
        <v>60</v>
      </c>
      <c r="C32" s="58">
        <v>89667.754000000001</v>
      </c>
      <c r="D32" s="58">
        <v>12.378881473850925</v>
      </c>
      <c r="E32" s="58">
        <v>89680.132881473852</v>
      </c>
      <c r="F32" s="58">
        <v>91205.159710179796</v>
      </c>
      <c r="G32" s="58">
        <v>58.883925906219439</v>
      </c>
      <c r="H32" s="58">
        <v>58.883925906219439</v>
      </c>
      <c r="I32" s="58">
        <v>53.095732898589013</v>
      </c>
      <c r="J32" s="58">
        <v>9.7725874122990408</v>
      </c>
      <c r="K32" s="58">
        <v>10.411547912120982</v>
      </c>
      <c r="L32" s="58">
        <v>9.821738219977652</v>
      </c>
      <c r="M32" s="58">
        <v>14</v>
      </c>
    </row>
    <row r="33" spans="1:13">
      <c r="A33" s="55" t="s">
        <v>61</v>
      </c>
      <c r="B33" s="59" t="s">
        <v>62</v>
      </c>
      <c r="C33" s="60">
        <v>107246477.18599999</v>
      </c>
      <c r="D33" s="60">
        <v>14805.672834992722</v>
      </c>
      <c r="E33" s="60">
        <v>107261282.85883498</v>
      </c>
      <c r="F33" s="60">
        <v>112366840.90552633</v>
      </c>
      <c r="G33" s="60">
        <v>23819.11408700102</v>
      </c>
      <c r="H33" s="60">
        <v>22023.877786566987</v>
      </c>
      <c r="I33" s="60">
        <v>23804.804818832985</v>
      </c>
      <c r="J33" s="60">
        <v>19948.26864208734</v>
      </c>
      <c r="K33" s="60">
        <v>12827.264943553231</v>
      </c>
      <c r="L33" s="60">
        <v>19400.499126815484</v>
      </c>
      <c r="M33" s="60">
        <v>4917029.333333333</v>
      </c>
    </row>
    <row r="34" spans="1:13">
      <c r="A34" s="55" t="s">
        <v>63</v>
      </c>
      <c r="B34" s="57" t="s">
        <v>64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1:13" ht="15" thickBot="1">
      <c r="A35" s="55" t="s">
        <v>65</v>
      </c>
      <c r="B35" s="59" t="s">
        <v>64</v>
      </c>
      <c r="C35" s="58">
        <v>5987512.1768282158</v>
      </c>
      <c r="D35" s="58">
        <v>-39639.399670796709</v>
      </c>
      <c r="E35" s="58">
        <v>5947872.7771574194</v>
      </c>
      <c r="F35" s="58">
        <v>6049017.4261164386</v>
      </c>
      <c r="G35" s="58">
        <v>1338.8597245914475</v>
      </c>
      <c r="H35" s="58">
        <v>1264.1064094022945</v>
      </c>
      <c r="I35" s="58">
        <v>1338.8597245914475</v>
      </c>
      <c r="J35" s="58">
        <v>1036.7565454375431</v>
      </c>
      <c r="K35" s="58">
        <v>690.52710343794968</v>
      </c>
      <c r="L35" s="58">
        <v>1010.1235114375743</v>
      </c>
      <c r="M35" s="58">
        <v>7</v>
      </c>
    </row>
    <row r="36" spans="1:13" ht="15" thickBot="1">
      <c r="A36" s="55" t="s">
        <v>66</v>
      </c>
      <c r="B36" s="59" t="s">
        <v>937</v>
      </c>
      <c r="C36" s="60">
        <v>5987512.1768282158</v>
      </c>
      <c r="D36" s="60">
        <v>-39639.399670796709</v>
      </c>
      <c r="E36" s="60">
        <v>5947872.7771574194</v>
      </c>
      <c r="F36" s="60">
        <v>6049017.4261164386</v>
      </c>
      <c r="G36" s="60">
        <v>1338.8597245914475</v>
      </c>
      <c r="H36" s="60">
        <v>1264.1064094022945</v>
      </c>
      <c r="I36" s="60">
        <v>1338.8597245914475</v>
      </c>
      <c r="J36" s="60">
        <v>1036.7565454375431</v>
      </c>
      <c r="K36" s="60">
        <v>690.52710343794968</v>
      </c>
      <c r="L36" s="60">
        <v>1010.1235114375743</v>
      </c>
      <c r="M36" s="60">
        <v>7</v>
      </c>
    </row>
    <row r="37" spans="1:13" ht="15" thickBot="1">
      <c r="A37" s="55" t="s">
        <v>67</v>
      </c>
      <c r="B37" s="61" t="s">
        <v>938</v>
      </c>
      <c r="C37" s="62">
        <v>113233989.36282821</v>
      </c>
      <c r="D37" s="62">
        <v>-24833.726835803987</v>
      </c>
      <c r="E37" s="62">
        <v>113209155.63599241</v>
      </c>
      <c r="F37" s="62">
        <v>118415858.33164276</v>
      </c>
      <c r="G37" s="62">
        <v>25157.973811592467</v>
      </c>
      <c r="H37" s="62">
        <v>23287.984195969282</v>
      </c>
      <c r="I37" s="62">
        <v>25143.664543424431</v>
      </c>
      <c r="J37" s="62">
        <v>20985.025187524883</v>
      </c>
      <c r="K37" s="62">
        <v>13517.792046991181</v>
      </c>
      <c r="L37" s="62">
        <v>20410.622638253059</v>
      </c>
      <c r="M37" s="62">
        <v>4917036.333333333</v>
      </c>
    </row>
    <row r="38" spans="1:13" ht="15" thickTop="1">
      <c r="A38" s="55" t="s">
        <v>69</v>
      </c>
      <c r="B38" s="1" t="s">
        <v>68</v>
      </c>
    </row>
    <row r="39" spans="1:13" ht="16.2">
      <c r="A39" s="55" t="s">
        <v>71</v>
      </c>
      <c r="B39" s="1" t="s">
        <v>70</v>
      </c>
    </row>
    <row r="40" spans="1:13">
      <c r="A40" s="55" t="s">
        <v>73</v>
      </c>
      <c r="B40" s="1" t="s">
        <v>72</v>
      </c>
    </row>
    <row r="41" spans="1:13" ht="16.2">
      <c r="A41" s="55" t="s">
        <v>75</v>
      </c>
      <c r="B41" s="1" t="s">
        <v>74</v>
      </c>
    </row>
    <row r="42" spans="1:13" ht="16.2">
      <c r="A42" s="55" t="s">
        <v>77</v>
      </c>
      <c r="B42" s="1" t="s">
        <v>76</v>
      </c>
    </row>
    <row r="43" spans="1:13" ht="16.2">
      <c r="A43" s="55" t="s">
        <v>79</v>
      </c>
      <c r="B43" s="1" t="s">
        <v>78</v>
      </c>
    </row>
    <row r="44" spans="1:13" ht="409.6">
      <c r="A44" s="55" t="s">
        <v>939</v>
      </c>
      <c r="B44" s="1" t="s">
        <v>80</v>
      </c>
    </row>
    <row r="45" spans="1:13" ht="409.6">
      <c r="A45" s="55" t="s">
        <v>940</v>
      </c>
    </row>
    <row r="46" spans="1:13" ht="15" thickBot="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</sheetData>
  <phoneticPr fontId="0" type="noConversion"/>
  <pageMargins left="0.5" right="0.5" top="0.75" bottom="0.5" header="0.75" footer="0.5"/>
  <pageSetup scale="75" orientation="landscape" r:id="rId1"/>
  <headerFooter>
    <oddHeader>&amp;C&amp;10&amp;"Arial,Plain"COST OF SERVICE - LOAD DATA&amp;L&amp;10&amp;"Arial,Plain"Schedule E-9&amp;R&amp;10&amp;"Arial,Plain"Page &amp;P of &amp;N</oddHeader>
    <oddFooter>&amp;L&amp;10&amp;"Arial,Plain"Supporting Schedules: E-11&amp;R&amp;10&amp;"Arial,Plain"Recap Schedules: E-15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53"/>
  <sheetViews>
    <sheetView workbookViewId="0">
      <pane xSplit="9" ySplit="6" topLeftCell="J7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0.199999999999999"/>
  <cols>
    <col min="1" max="1" width="26.5546875" style="112" bestFit="1" customWidth="1"/>
    <col min="2" max="7" width="10.6640625" style="112" customWidth="1"/>
    <col min="8" max="8" width="5.6640625" style="113" customWidth="1"/>
    <col min="9" max="9" width="30.6640625" style="119" customWidth="1"/>
    <col min="10" max="69" width="10.6640625" style="117" hidden="1" customWidth="1"/>
    <col min="70" max="93" width="10.6640625" style="117" customWidth="1"/>
    <col min="94" max="16384" width="9.109375" style="117"/>
  </cols>
  <sheetData>
    <row r="1" spans="1:93" ht="14.4">
      <c r="A1" s="231" t="s">
        <v>1133</v>
      </c>
    </row>
    <row r="2" spans="1:93" ht="14.4">
      <c r="A2" s="231" t="s">
        <v>1124</v>
      </c>
    </row>
    <row r="4" spans="1:93" s="116" customFormat="1">
      <c r="A4" s="112"/>
      <c r="B4" s="112"/>
      <c r="C4" s="112"/>
      <c r="D4" s="112"/>
      <c r="E4" s="112"/>
      <c r="F4" s="112"/>
      <c r="G4" s="112"/>
      <c r="H4" s="113"/>
      <c r="I4" s="122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</row>
    <row r="5" spans="1:93" s="116" customFormat="1">
      <c r="A5" s="111"/>
      <c r="B5" s="111"/>
      <c r="C5" s="111"/>
      <c r="D5" s="111"/>
      <c r="E5" s="111"/>
      <c r="F5" s="111"/>
      <c r="G5" s="111"/>
      <c r="H5" s="114"/>
      <c r="I5" s="122" t="s">
        <v>162</v>
      </c>
      <c r="J5" s="123" t="s">
        <v>961</v>
      </c>
      <c r="K5" s="123" t="s">
        <v>962</v>
      </c>
      <c r="L5" s="123" t="s">
        <v>963</v>
      </c>
      <c r="M5" s="123" t="s">
        <v>964</v>
      </c>
      <c r="N5" s="123" t="s">
        <v>965</v>
      </c>
      <c r="O5" s="123" t="s">
        <v>966</v>
      </c>
      <c r="P5" s="123" t="s">
        <v>967</v>
      </c>
      <c r="Q5" s="123" t="s">
        <v>968</v>
      </c>
      <c r="R5" s="123" t="s">
        <v>969</v>
      </c>
      <c r="S5" s="123" t="s">
        <v>970</v>
      </c>
      <c r="T5" s="123" t="s">
        <v>971</v>
      </c>
      <c r="U5" s="123" t="s">
        <v>972</v>
      </c>
      <c r="V5" s="123" t="s">
        <v>973</v>
      </c>
      <c r="W5" s="123" t="s">
        <v>974</v>
      </c>
      <c r="X5" s="123" t="s">
        <v>975</v>
      </c>
      <c r="Y5" s="123" t="s">
        <v>976</v>
      </c>
      <c r="Z5" s="123" t="s">
        <v>977</v>
      </c>
      <c r="AA5" s="123" t="s">
        <v>978</v>
      </c>
      <c r="AB5" s="123" t="s">
        <v>979</v>
      </c>
      <c r="AC5" s="123" t="s">
        <v>980</v>
      </c>
      <c r="AD5" s="123" t="s">
        <v>981</v>
      </c>
      <c r="AE5" s="123" t="s">
        <v>982</v>
      </c>
      <c r="AF5" s="123" t="s">
        <v>983</v>
      </c>
      <c r="AG5" s="123" t="s">
        <v>984</v>
      </c>
      <c r="AH5" s="123" t="s">
        <v>985</v>
      </c>
      <c r="AI5" s="123" t="s">
        <v>986</v>
      </c>
      <c r="AJ5" s="123" t="s">
        <v>987</v>
      </c>
      <c r="AK5" s="123" t="s">
        <v>988</v>
      </c>
      <c r="AL5" s="123" t="s">
        <v>989</v>
      </c>
      <c r="AM5" s="123" t="s">
        <v>990</v>
      </c>
      <c r="AN5" s="123" t="s">
        <v>991</v>
      </c>
      <c r="AO5" s="123" t="s">
        <v>992</v>
      </c>
      <c r="AP5" s="123" t="s">
        <v>993</v>
      </c>
      <c r="AQ5" s="123" t="s">
        <v>994</v>
      </c>
      <c r="AR5" s="123" t="s">
        <v>995</v>
      </c>
      <c r="AS5" s="123" t="s">
        <v>996</v>
      </c>
      <c r="AT5" s="123" t="s">
        <v>997</v>
      </c>
      <c r="AU5" s="123" t="s">
        <v>998</v>
      </c>
      <c r="AV5" s="123" t="s">
        <v>999</v>
      </c>
      <c r="AW5" s="123" t="s">
        <v>1000</v>
      </c>
      <c r="AX5" s="123" t="s">
        <v>1001</v>
      </c>
      <c r="AY5" s="123" t="s">
        <v>1002</v>
      </c>
      <c r="AZ5" s="123" t="s">
        <v>1003</v>
      </c>
      <c r="BA5" s="123" t="s">
        <v>1004</v>
      </c>
      <c r="BB5" s="123" t="s">
        <v>1005</v>
      </c>
      <c r="BC5" s="123" t="s">
        <v>1006</v>
      </c>
      <c r="BD5" s="123" t="s">
        <v>1007</v>
      </c>
      <c r="BE5" s="123" t="s">
        <v>1008</v>
      </c>
      <c r="BF5" s="123" t="s">
        <v>1009</v>
      </c>
      <c r="BG5" s="123" t="s">
        <v>1010</v>
      </c>
      <c r="BH5" s="123" t="s">
        <v>1011</v>
      </c>
      <c r="BI5" s="123" t="s">
        <v>1012</v>
      </c>
      <c r="BJ5" s="123" t="s">
        <v>1013</v>
      </c>
      <c r="BK5" s="123" t="s">
        <v>1014</v>
      </c>
      <c r="BL5" s="123" t="s">
        <v>1015</v>
      </c>
      <c r="BM5" s="123" t="s">
        <v>1016</v>
      </c>
      <c r="BN5" s="123" t="s">
        <v>1017</v>
      </c>
      <c r="BO5" s="123" t="s">
        <v>1018</v>
      </c>
      <c r="BP5" s="123" t="s">
        <v>1019</v>
      </c>
      <c r="BQ5" s="123" t="s">
        <v>1020</v>
      </c>
      <c r="BR5" s="123" t="s">
        <v>1021</v>
      </c>
      <c r="BS5" s="123" t="s">
        <v>1022</v>
      </c>
      <c r="BT5" s="123" t="s">
        <v>1023</v>
      </c>
      <c r="BU5" s="123" t="s">
        <v>1024</v>
      </c>
      <c r="BV5" s="123" t="s">
        <v>1025</v>
      </c>
      <c r="BW5" s="123" t="s">
        <v>1026</v>
      </c>
      <c r="BX5" s="123" t="s">
        <v>1027</v>
      </c>
      <c r="BY5" s="123" t="s">
        <v>1028</v>
      </c>
      <c r="BZ5" s="123" t="s">
        <v>1029</v>
      </c>
      <c r="CA5" s="123" t="s">
        <v>1030</v>
      </c>
      <c r="CB5" s="123" t="s">
        <v>1031</v>
      </c>
      <c r="CC5" s="123" t="s">
        <v>1032</v>
      </c>
      <c r="CD5" s="123" t="s">
        <v>1033</v>
      </c>
      <c r="CE5" s="123" t="s">
        <v>1034</v>
      </c>
      <c r="CF5" s="123" t="s">
        <v>1035</v>
      </c>
      <c r="CG5" s="123" t="s">
        <v>1036</v>
      </c>
      <c r="CH5" s="123" t="s">
        <v>1037</v>
      </c>
      <c r="CI5" s="123" t="s">
        <v>1038</v>
      </c>
      <c r="CJ5" s="123" t="s">
        <v>1039</v>
      </c>
      <c r="CK5" s="123" t="s">
        <v>1040</v>
      </c>
      <c r="CL5" s="123" t="s">
        <v>1041</v>
      </c>
      <c r="CM5" s="123" t="s">
        <v>1042</v>
      </c>
      <c r="CN5" s="123" t="s">
        <v>1043</v>
      </c>
      <c r="CO5" s="123" t="s">
        <v>1044</v>
      </c>
    </row>
    <row r="6" spans="1:93" s="116" customFormat="1">
      <c r="A6" s="111" t="s">
        <v>13</v>
      </c>
      <c r="B6" s="111" t="s">
        <v>1049</v>
      </c>
      <c r="C6" s="111" t="s">
        <v>1046</v>
      </c>
      <c r="D6" s="111" t="s">
        <v>1045</v>
      </c>
      <c r="E6" s="111" t="s">
        <v>1050</v>
      </c>
      <c r="F6" s="111" t="s">
        <v>1047</v>
      </c>
      <c r="G6" s="111" t="s">
        <v>1048</v>
      </c>
      <c r="H6" s="114"/>
      <c r="I6" s="122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</row>
    <row r="7" spans="1:93">
      <c r="A7" s="111"/>
      <c r="B7" s="111"/>
      <c r="C7" s="111"/>
      <c r="D7" s="111"/>
      <c r="E7" s="111"/>
      <c r="F7" s="111"/>
      <c r="G7" s="111"/>
      <c r="H7" s="114"/>
      <c r="I7" s="124" t="s">
        <v>1051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</row>
    <row r="8" spans="1:93">
      <c r="A8" s="112" t="str">
        <f>CONCATENATE(I7,"-",I8)</f>
        <v>BLOUNTSTOWN -FF:[CP @ Meter - Forecasted]</v>
      </c>
      <c r="B8" s="112">
        <f>MAX(BR8:CC8)</f>
        <v>0</v>
      </c>
      <c r="C8" s="112">
        <f>MAX(BR8:BT8,CB8:CC8)</f>
        <v>0</v>
      </c>
      <c r="D8" s="112">
        <f>MAX(BU8:CA8)</f>
        <v>0</v>
      </c>
      <c r="E8" s="112">
        <f>MAX(CD8:CO8)</f>
        <v>0</v>
      </c>
      <c r="F8" s="112">
        <f>MAX(CD8:CF8,CN8:CO8)</f>
        <v>0</v>
      </c>
      <c r="G8" s="112">
        <f>MAX(CG8:CM8)</f>
        <v>0</v>
      </c>
      <c r="I8" s="126" t="s">
        <v>1052</v>
      </c>
      <c r="J8" s="125">
        <v>0</v>
      </c>
      <c r="K8" s="125">
        <v>0</v>
      </c>
      <c r="L8" s="125">
        <v>0</v>
      </c>
      <c r="M8" s="125">
        <v>0</v>
      </c>
      <c r="N8" s="125">
        <v>8313</v>
      </c>
      <c r="O8" s="125">
        <v>7717</v>
      </c>
      <c r="P8" s="125">
        <v>7540</v>
      </c>
      <c r="Q8" s="125">
        <v>6239</v>
      </c>
      <c r="R8" s="125">
        <v>6691</v>
      </c>
      <c r="S8" s="125">
        <v>5957</v>
      </c>
      <c r="T8" s="125">
        <v>4439</v>
      </c>
      <c r="U8" s="125">
        <v>4700</v>
      </c>
      <c r="V8" s="125">
        <v>4302</v>
      </c>
      <c r="W8" s="125">
        <v>4307</v>
      </c>
      <c r="X8" s="125">
        <v>6742</v>
      </c>
      <c r="Y8" s="125">
        <v>4318</v>
      </c>
      <c r="Z8" s="125">
        <v>6673</v>
      </c>
      <c r="AA8" s="125">
        <v>7798</v>
      </c>
      <c r="AB8" s="125">
        <v>7539</v>
      </c>
      <c r="AC8" s="125">
        <v>6256</v>
      </c>
      <c r="AD8" s="125">
        <v>7974</v>
      </c>
      <c r="AE8" s="125">
        <v>4534</v>
      </c>
      <c r="AF8" s="125">
        <v>4625</v>
      </c>
      <c r="AG8" s="125">
        <v>4302</v>
      </c>
      <c r="AH8" s="125">
        <v>7005</v>
      </c>
      <c r="AI8" s="125">
        <v>4416</v>
      </c>
      <c r="AJ8" s="125">
        <v>3073</v>
      </c>
      <c r="AK8" s="125">
        <v>6515</v>
      </c>
      <c r="AL8" s="125">
        <v>6900</v>
      </c>
      <c r="AM8" s="125">
        <v>7066</v>
      </c>
      <c r="AN8" s="125">
        <v>8358</v>
      </c>
      <c r="AO8" s="125">
        <v>8412</v>
      </c>
      <c r="AP8" s="125">
        <v>8215</v>
      </c>
      <c r="AQ8" s="125">
        <v>5359</v>
      </c>
      <c r="AR8" s="125">
        <v>4212</v>
      </c>
      <c r="AS8" s="125">
        <v>3874</v>
      </c>
      <c r="AT8" s="125">
        <v>2938.3627330445602</v>
      </c>
      <c r="AU8" s="125">
        <v>7835.6339547854895</v>
      </c>
      <c r="AV8" s="125">
        <v>3917.8169773927398</v>
      </c>
      <c r="AW8" s="125">
        <v>4897.2712217409298</v>
      </c>
      <c r="AX8" s="125">
        <v>6856.17971043731</v>
      </c>
      <c r="AY8" s="125">
        <v>7835.6339547854895</v>
      </c>
      <c r="AZ8" s="125">
        <v>6789.7237920923098</v>
      </c>
      <c r="BA8" s="125">
        <v>7471.4585241048899</v>
      </c>
      <c r="BB8" s="125">
        <v>8815.0881991336992</v>
      </c>
      <c r="BC8" s="125">
        <v>8815.0881991336501</v>
      </c>
      <c r="BD8" s="125">
        <v>8815.0881991336901</v>
      </c>
      <c r="BE8" s="125">
        <v>8815.0881959729504</v>
      </c>
      <c r="BF8" s="125">
        <v>8809.4639898584901</v>
      </c>
      <c r="BG8" s="125">
        <v>8809.4639898585101</v>
      </c>
      <c r="BH8" s="125">
        <v>8809.4639898584792</v>
      </c>
      <c r="BI8" s="125">
        <v>8809.4639898584592</v>
      </c>
      <c r="BJ8" s="125">
        <v>8809.4639898584792</v>
      </c>
      <c r="BK8" s="125">
        <v>8809.4639898584901</v>
      </c>
      <c r="BL8" s="125">
        <v>8809.4639898584901</v>
      </c>
      <c r="BM8" s="125">
        <v>8809.4639898584792</v>
      </c>
      <c r="BN8" s="125">
        <v>8809.4639898584701</v>
      </c>
      <c r="BO8" s="125">
        <v>8809.4639898584501</v>
      </c>
      <c r="BP8" s="125">
        <v>8809.4639898584392</v>
      </c>
      <c r="BQ8" s="125">
        <v>8809.4639866768703</v>
      </c>
      <c r="BR8" s="125">
        <v>0</v>
      </c>
      <c r="BS8" s="125">
        <v>0</v>
      </c>
      <c r="BT8" s="125">
        <v>0</v>
      </c>
      <c r="BU8" s="125">
        <v>0</v>
      </c>
      <c r="BV8" s="125">
        <v>0</v>
      </c>
      <c r="BW8" s="125">
        <v>0</v>
      </c>
      <c r="BX8" s="125">
        <v>0</v>
      </c>
      <c r="BY8" s="125">
        <v>0</v>
      </c>
      <c r="BZ8" s="125">
        <v>0</v>
      </c>
      <c r="CA8" s="125">
        <v>0</v>
      </c>
      <c r="CB8" s="125">
        <v>0</v>
      </c>
      <c r="CC8" s="125">
        <v>0</v>
      </c>
      <c r="CD8" s="125">
        <v>0</v>
      </c>
      <c r="CE8" s="125">
        <v>0</v>
      </c>
      <c r="CF8" s="125">
        <v>0</v>
      </c>
      <c r="CG8" s="125">
        <v>0</v>
      </c>
      <c r="CH8" s="125">
        <v>0</v>
      </c>
      <c r="CI8" s="125">
        <v>0</v>
      </c>
      <c r="CJ8" s="125">
        <v>0</v>
      </c>
      <c r="CK8" s="125">
        <v>0</v>
      </c>
      <c r="CL8" s="125">
        <v>0</v>
      </c>
      <c r="CM8" s="125">
        <v>0</v>
      </c>
      <c r="CN8" s="125">
        <v>0</v>
      </c>
      <c r="CO8" s="125">
        <v>0</v>
      </c>
    </row>
    <row r="9" spans="1:93">
      <c r="A9" s="112" t="str">
        <f>CONCATENATE(I7,"-",I9)</f>
        <v>BLOUNTSTOWN -FG:[GNCP - Forecasted]</v>
      </c>
      <c r="B9" s="112">
        <f>MAX(BR9:CC9)</f>
        <v>2886</v>
      </c>
      <c r="C9" s="112">
        <f>MAX(BR9:BT9,CB9:CC9)</f>
        <v>2835</v>
      </c>
      <c r="D9" s="112">
        <f>MAX(BU9:CA9)</f>
        <v>2886</v>
      </c>
      <c r="E9" s="112">
        <f>MAX(CD9:CO9)</f>
        <v>0</v>
      </c>
      <c r="F9" s="112">
        <f>MAX(CD9:CF9,CN9:CO9)</f>
        <v>0</v>
      </c>
      <c r="G9" s="112">
        <f>MAX(CG9:CM9)</f>
        <v>0</v>
      </c>
      <c r="I9" s="126" t="s">
        <v>1053</v>
      </c>
      <c r="J9" s="125">
        <v>0</v>
      </c>
      <c r="K9" s="125">
        <v>0</v>
      </c>
      <c r="L9" s="125">
        <v>0</v>
      </c>
      <c r="M9" s="125">
        <v>0</v>
      </c>
      <c r="N9" s="125">
        <v>8313</v>
      </c>
      <c r="O9" s="125">
        <v>8105</v>
      </c>
      <c r="P9" s="125">
        <v>8571</v>
      </c>
      <c r="Q9" s="125">
        <v>8455</v>
      </c>
      <c r="R9" s="125">
        <v>7681</v>
      </c>
      <c r="S9" s="125">
        <v>6442</v>
      </c>
      <c r="T9" s="125">
        <v>6021</v>
      </c>
      <c r="U9" s="125">
        <v>6464</v>
      </c>
      <c r="V9" s="125">
        <v>6529</v>
      </c>
      <c r="W9" s="125">
        <v>6727</v>
      </c>
      <c r="X9" s="125">
        <v>6742</v>
      </c>
      <c r="Y9" s="125">
        <v>6324</v>
      </c>
      <c r="Z9" s="125">
        <v>7555</v>
      </c>
      <c r="AA9" s="125">
        <v>7987</v>
      </c>
      <c r="AB9" s="125">
        <v>8255</v>
      </c>
      <c r="AC9" s="125">
        <v>8389</v>
      </c>
      <c r="AD9" s="125">
        <v>8163</v>
      </c>
      <c r="AE9" s="125">
        <v>7220</v>
      </c>
      <c r="AF9" s="125">
        <v>5707</v>
      </c>
      <c r="AG9" s="125">
        <v>6401</v>
      </c>
      <c r="AH9" s="125">
        <v>8505</v>
      </c>
      <c r="AI9" s="125">
        <v>6861</v>
      </c>
      <c r="AJ9" s="125">
        <v>5883</v>
      </c>
      <c r="AK9" s="125">
        <v>6515</v>
      </c>
      <c r="AL9" s="125">
        <v>7297</v>
      </c>
      <c r="AM9" s="125">
        <v>8300</v>
      </c>
      <c r="AN9" s="125">
        <v>8358</v>
      </c>
      <c r="AO9" s="125">
        <v>8658</v>
      </c>
      <c r="AP9" s="125">
        <v>8237</v>
      </c>
      <c r="AQ9" s="125">
        <v>6928</v>
      </c>
      <c r="AR9" s="125">
        <v>7506</v>
      </c>
      <c r="AS9" s="125">
        <v>6384</v>
      </c>
      <c r="AT9" s="125">
        <v>5011.3333333333303</v>
      </c>
      <c r="AU9" s="125">
        <v>7835.6339547854895</v>
      </c>
      <c r="AV9" s="125">
        <v>4208.3333333333303</v>
      </c>
      <c r="AW9" s="125">
        <v>4897.2712217409298</v>
      </c>
      <c r="AX9" s="125">
        <v>7721.6666666666597</v>
      </c>
      <c r="AY9" s="125">
        <v>8130.6666666666597</v>
      </c>
      <c r="AZ9" s="125">
        <v>8394.6666666666606</v>
      </c>
      <c r="BA9" s="125">
        <v>8500.6666666666606</v>
      </c>
      <c r="BB9" s="125">
        <v>8815.0881991336992</v>
      </c>
      <c r="BC9" s="125">
        <v>8815.0881991336501</v>
      </c>
      <c r="BD9" s="125">
        <v>8815.0881991336901</v>
      </c>
      <c r="BE9" s="125">
        <v>8815.0881959729504</v>
      </c>
      <c r="BF9" s="125">
        <v>9000</v>
      </c>
      <c r="BG9" s="125">
        <v>9000</v>
      </c>
      <c r="BH9" s="125">
        <v>9000</v>
      </c>
      <c r="BI9" s="125">
        <v>9000</v>
      </c>
      <c r="BJ9" s="125">
        <v>9000</v>
      </c>
      <c r="BK9" s="125">
        <v>9000</v>
      </c>
      <c r="BL9" s="125">
        <v>9000</v>
      </c>
      <c r="BM9" s="125">
        <v>9000</v>
      </c>
      <c r="BN9" s="125">
        <v>9000</v>
      </c>
      <c r="BO9" s="125">
        <v>9000</v>
      </c>
      <c r="BP9" s="125">
        <v>9000</v>
      </c>
      <c r="BQ9" s="125">
        <v>9000</v>
      </c>
      <c r="BR9" s="125">
        <v>2835</v>
      </c>
      <c r="BS9" s="125">
        <v>2287</v>
      </c>
      <c r="BT9" s="125">
        <v>1961</v>
      </c>
      <c r="BU9" s="125">
        <v>2171.6666666666601</v>
      </c>
      <c r="BV9" s="125">
        <v>2432.3333333333298</v>
      </c>
      <c r="BW9" s="125">
        <v>2766.6666666666601</v>
      </c>
      <c r="BX9" s="125">
        <v>2786</v>
      </c>
      <c r="BY9" s="125">
        <v>2886</v>
      </c>
      <c r="BZ9" s="125">
        <v>2745.6666666666601</v>
      </c>
      <c r="CA9" s="125">
        <v>2309.3333333333298</v>
      </c>
      <c r="CB9" s="125">
        <v>2502</v>
      </c>
      <c r="CC9" s="125">
        <v>2128</v>
      </c>
      <c r="CD9" s="125">
        <v>0</v>
      </c>
      <c r="CE9" s="125">
        <v>0</v>
      </c>
      <c r="CF9" s="125">
        <v>0</v>
      </c>
      <c r="CG9" s="125">
        <v>0</v>
      </c>
      <c r="CH9" s="125">
        <v>0</v>
      </c>
      <c r="CI9" s="125">
        <v>0</v>
      </c>
      <c r="CJ9" s="125">
        <v>0</v>
      </c>
      <c r="CK9" s="125">
        <v>0</v>
      </c>
      <c r="CL9" s="125">
        <v>0</v>
      </c>
      <c r="CM9" s="125">
        <v>0</v>
      </c>
      <c r="CN9" s="125">
        <v>0</v>
      </c>
      <c r="CO9" s="125">
        <v>0</v>
      </c>
    </row>
    <row r="10" spans="1:93">
      <c r="A10" s="112" t="str">
        <f>CONCATENATE(I7,"-",I10)</f>
        <v>BLOUNTSTOWN -FH:[NCP - Forecasted]</v>
      </c>
      <c r="B10" s="112">
        <f>MAX(BR10:CC10)</f>
        <v>2886</v>
      </c>
      <c r="C10" s="112">
        <f>MAX(BR10:BT10,CB10:CC10)</f>
        <v>2835</v>
      </c>
      <c r="D10" s="112">
        <f>MAX(BU10:CA10)</f>
        <v>2886</v>
      </c>
      <c r="E10" s="112">
        <f>MAX(CD10:CO10)</f>
        <v>0</v>
      </c>
      <c r="F10" s="112">
        <f>MAX(CD10:CF10,CN10:CO10)</f>
        <v>0</v>
      </c>
      <c r="G10" s="112">
        <f>MAX(CG10:CM10)</f>
        <v>0</v>
      </c>
      <c r="I10" s="126" t="s">
        <v>1054</v>
      </c>
      <c r="J10" s="125">
        <v>0</v>
      </c>
      <c r="K10" s="125">
        <v>0</v>
      </c>
      <c r="L10" s="125">
        <v>0</v>
      </c>
      <c r="M10" s="125">
        <v>0</v>
      </c>
      <c r="N10" s="125">
        <v>8313</v>
      </c>
      <c r="O10" s="125">
        <v>8105</v>
      </c>
      <c r="P10" s="125">
        <v>8571</v>
      </c>
      <c r="Q10" s="125">
        <v>8455</v>
      </c>
      <c r="R10" s="125">
        <v>7681</v>
      </c>
      <c r="S10" s="125">
        <v>6442</v>
      </c>
      <c r="T10" s="125">
        <v>6021</v>
      </c>
      <c r="U10" s="125">
        <v>6464</v>
      </c>
      <c r="V10" s="125">
        <v>6529</v>
      </c>
      <c r="W10" s="125">
        <v>6727</v>
      </c>
      <c r="X10" s="125">
        <v>6742</v>
      </c>
      <c r="Y10" s="125">
        <v>6324</v>
      </c>
      <c r="Z10" s="125">
        <v>7555</v>
      </c>
      <c r="AA10" s="125">
        <v>7987</v>
      </c>
      <c r="AB10" s="125">
        <v>8255</v>
      </c>
      <c r="AC10" s="125">
        <v>8389</v>
      </c>
      <c r="AD10" s="125">
        <v>8163</v>
      </c>
      <c r="AE10" s="125">
        <v>7220</v>
      </c>
      <c r="AF10" s="125">
        <v>5707</v>
      </c>
      <c r="AG10" s="125">
        <v>6401</v>
      </c>
      <c r="AH10" s="125">
        <v>8505</v>
      </c>
      <c r="AI10" s="125">
        <v>6861</v>
      </c>
      <c r="AJ10" s="125">
        <v>5883</v>
      </c>
      <c r="AK10" s="125">
        <v>6515</v>
      </c>
      <c r="AL10" s="125">
        <v>7297</v>
      </c>
      <c r="AM10" s="125">
        <v>8300</v>
      </c>
      <c r="AN10" s="125">
        <v>8358</v>
      </c>
      <c r="AO10" s="125">
        <v>8658</v>
      </c>
      <c r="AP10" s="125">
        <v>8237</v>
      </c>
      <c r="AQ10" s="125">
        <v>6928</v>
      </c>
      <c r="AR10" s="125">
        <v>7506</v>
      </c>
      <c r="AS10" s="125">
        <v>6384</v>
      </c>
      <c r="AT10" s="125">
        <v>5011.3333333333303</v>
      </c>
      <c r="AU10" s="125">
        <v>7835.6339547854895</v>
      </c>
      <c r="AV10" s="125">
        <v>4208.3333333333303</v>
      </c>
      <c r="AW10" s="125">
        <v>4897.2712217409298</v>
      </c>
      <c r="AX10" s="125">
        <v>7721.6666666666597</v>
      </c>
      <c r="AY10" s="125">
        <v>8130.6666666666597</v>
      </c>
      <c r="AZ10" s="125">
        <v>8394.6666666666606</v>
      </c>
      <c r="BA10" s="125">
        <v>8500.6666666666606</v>
      </c>
      <c r="BB10" s="125">
        <v>8815.0881991336992</v>
      </c>
      <c r="BC10" s="125">
        <v>8815.0881991336501</v>
      </c>
      <c r="BD10" s="125">
        <v>8815.0881991336901</v>
      </c>
      <c r="BE10" s="125">
        <v>8815.0881959729504</v>
      </c>
      <c r="BF10" s="125">
        <v>9000</v>
      </c>
      <c r="BG10" s="125">
        <v>9000</v>
      </c>
      <c r="BH10" s="125">
        <v>9000</v>
      </c>
      <c r="BI10" s="125">
        <v>9000</v>
      </c>
      <c r="BJ10" s="125">
        <v>9000</v>
      </c>
      <c r="BK10" s="125">
        <v>9000</v>
      </c>
      <c r="BL10" s="125">
        <v>9000</v>
      </c>
      <c r="BM10" s="125">
        <v>9000</v>
      </c>
      <c r="BN10" s="125">
        <v>9000</v>
      </c>
      <c r="BO10" s="125">
        <v>9000</v>
      </c>
      <c r="BP10" s="125">
        <v>9000</v>
      </c>
      <c r="BQ10" s="125">
        <v>9000</v>
      </c>
      <c r="BR10" s="125">
        <v>2835</v>
      </c>
      <c r="BS10" s="125">
        <v>2287</v>
      </c>
      <c r="BT10" s="125">
        <v>1961</v>
      </c>
      <c r="BU10" s="125">
        <v>2171.6666666666601</v>
      </c>
      <c r="BV10" s="125">
        <v>2432.3333333333298</v>
      </c>
      <c r="BW10" s="125">
        <v>2766.6666666666601</v>
      </c>
      <c r="BX10" s="125">
        <v>2786</v>
      </c>
      <c r="BY10" s="125">
        <v>2886</v>
      </c>
      <c r="BZ10" s="125">
        <v>2745.6666666666601</v>
      </c>
      <c r="CA10" s="125">
        <v>2309.3333333333298</v>
      </c>
      <c r="CB10" s="125">
        <v>2502</v>
      </c>
      <c r="CC10" s="125">
        <v>2128</v>
      </c>
      <c r="CD10" s="125">
        <v>0</v>
      </c>
      <c r="CE10" s="125">
        <v>0</v>
      </c>
      <c r="CF10" s="125">
        <v>0</v>
      </c>
      <c r="CG10" s="125">
        <v>0</v>
      </c>
      <c r="CH10" s="125">
        <v>0</v>
      </c>
      <c r="CI10" s="125">
        <v>0</v>
      </c>
      <c r="CJ10" s="125">
        <v>0</v>
      </c>
      <c r="CK10" s="125">
        <v>0</v>
      </c>
      <c r="CL10" s="125">
        <v>0</v>
      </c>
      <c r="CM10" s="125">
        <v>0</v>
      </c>
      <c r="CN10" s="125">
        <v>0</v>
      </c>
      <c r="CO10" s="125">
        <v>0</v>
      </c>
    </row>
    <row r="11" spans="1:93">
      <c r="A11" s="112" t="str">
        <f>CONCATENATE(I7,"-",I11)</f>
        <v>BLOUNTSTOWN -FI:[NCP ONPK - Forecasted]</v>
      </c>
      <c r="B11" s="112">
        <f>MAX(BR11:CC11)</f>
        <v>2886</v>
      </c>
      <c r="C11" s="112">
        <f>MAX(BR11:BT11,CB11:CC11)</f>
        <v>2835</v>
      </c>
      <c r="D11" s="112">
        <f>MAX(BU11:CA11)</f>
        <v>2886</v>
      </c>
      <c r="E11" s="112">
        <f>MAX(CD11:CO11)</f>
        <v>0</v>
      </c>
      <c r="F11" s="112">
        <f>MAX(CD11:CF11,CN11:CO11)</f>
        <v>0</v>
      </c>
      <c r="G11" s="112">
        <f>MAX(CG11:CM11)</f>
        <v>0</v>
      </c>
      <c r="I11" s="126" t="s">
        <v>1055</v>
      </c>
      <c r="J11" s="125">
        <v>0</v>
      </c>
      <c r="K11" s="125">
        <v>0</v>
      </c>
      <c r="L11" s="125">
        <v>0</v>
      </c>
      <c r="M11" s="125">
        <v>0</v>
      </c>
      <c r="N11" s="125">
        <v>8313</v>
      </c>
      <c r="O11" s="125">
        <v>8105</v>
      </c>
      <c r="P11" s="125">
        <v>8571</v>
      </c>
      <c r="Q11" s="125">
        <v>8455</v>
      </c>
      <c r="R11" s="125">
        <v>7681</v>
      </c>
      <c r="S11" s="125">
        <v>6442</v>
      </c>
      <c r="T11" s="125">
        <v>6021</v>
      </c>
      <c r="U11" s="125">
        <v>6200</v>
      </c>
      <c r="V11" s="125">
        <v>6529</v>
      </c>
      <c r="W11" s="125">
        <v>6727</v>
      </c>
      <c r="X11" s="125">
        <v>6742</v>
      </c>
      <c r="Y11" s="125">
        <v>6324</v>
      </c>
      <c r="Z11" s="125">
        <v>7555</v>
      </c>
      <c r="AA11" s="125">
        <v>7987</v>
      </c>
      <c r="AB11" s="125">
        <v>8255</v>
      </c>
      <c r="AC11" s="125">
        <v>8389</v>
      </c>
      <c r="AD11" s="125">
        <v>8163</v>
      </c>
      <c r="AE11" s="125">
        <v>7220</v>
      </c>
      <c r="AF11" s="125">
        <v>5707</v>
      </c>
      <c r="AG11" s="125">
        <v>6401</v>
      </c>
      <c r="AH11" s="125">
        <v>8505</v>
      </c>
      <c r="AI11" s="125">
        <v>6861</v>
      </c>
      <c r="AJ11" s="125">
        <v>5883</v>
      </c>
      <c r="AK11" s="125">
        <v>6515</v>
      </c>
      <c r="AL11" s="125">
        <v>7297</v>
      </c>
      <c r="AM11" s="125">
        <v>8300</v>
      </c>
      <c r="AN11" s="125">
        <v>8358</v>
      </c>
      <c r="AO11" s="125">
        <v>8658</v>
      </c>
      <c r="AP11" s="125">
        <v>8237</v>
      </c>
      <c r="AQ11" s="125">
        <v>6928</v>
      </c>
      <c r="AR11" s="125">
        <v>7506</v>
      </c>
      <c r="AS11" s="125">
        <v>6384</v>
      </c>
      <c r="AT11" s="125">
        <v>5011.3333333333303</v>
      </c>
      <c r="AU11" s="125">
        <v>4529.3333333333303</v>
      </c>
      <c r="AV11" s="125">
        <v>4208.3333333333303</v>
      </c>
      <c r="AW11" s="125">
        <v>4279.6666666666597</v>
      </c>
      <c r="AX11" s="125">
        <v>7721.6666666666597</v>
      </c>
      <c r="AY11" s="125">
        <v>8130.6666666666597</v>
      </c>
      <c r="AZ11" s="125">
        <v>8394.6666666666606</v>
      </c>
      <c r="BA11" s="125">
        <v>8500.6666666666606</v>
      </c>
      <c r="BB11" s="125">
        <v>8027</v>
      </c>
      <c r="BC11" s="125">
        <v>6863.3333333333303</v>
      </c>
      <c r="BD11" s="125">
        <v>6411.3333333333303</v>
      </c>
      <c r="BE11" s="125">
        <v>6328.3333333333303</v>
      </c>
      <c r="BF11" s="125">
        <v>9000</v>
      </c>
      <c r="BG11" s="125">
        <v>9000</v>
      </c>
      <c r="BH11" s="125">
        <v>9000</v>
      </c>
      <c r="BI11" s="125">
        <v>9000</v>
      </c>
      <c r="BJ11" s="125">
        <v>9000</v>
      </c>
      <c r="BK11" s="125">
        <v>9000</v>
      </c>
      <c r="BL11" s="125">
        <v>9000</v>
      </c>
      <c r="BM11" s="125">
        <v>9000</v>
      </c>
      <c r="BN11" s="125">
        <v>9000</v>
      </c>
      <c r="BO11" s="125">
        <v>9000</v>
      </c>
      <c r="BP11" s="125">
        <v>9000</v>
      </c>
      <c r="BQ11" s="125">
        <v>9000</v>
      </c>
      <c r="BR11" s="125">
        <v>2835</v>
      </c>
      <c r="BS11" s="125">
        <v>2287</v>
      </c>
      <c r="BT11" s="125">
        <v>1961</v>
      </c>
      <c r="BU11" s="125">
        <v>2171.6666666666601</v>
      </c>
      <c r="BV11" s="125">
        <v>2432.3333333333298</v>
      </c>
      <c r="BW11" s="125">
        <v>2766.6666666666601</v>
      </c>
      <c r="BX11" s="125">
        <v>2786</v>
      </c>
      <c r="BY11" s="125">
        <v>2886</v>
      </c>
      <c r="BZ11" s="125">
        <v>2745.6666666666601</v>
      </c>
      <c r="CA11" s="125">
        <v>2309.3333333333298</v>
      </c>
      <c r="CB11" s="125">
        <v>2502</v>
      </c>
      <c r="CC11" s="125">
        <v>2128</v>
      </c>
      <c r="CD11" s="125">
        <v>0</v>
      </c>
      <c r="CE11" s="125">
        <v>0</v>
      </c>
      <c r="CF11" s="125">
        <v>0</v>
      </c>
      <c r="CG11" s="125">
        <v>0</v>
      </c>
      <c r="CH11" s="125">
        <v>0</v>
      </c>
      <c r="CI11" s="125">
        <v>0</v>
      </c>
      <c r="CJ11" s="125">
        <v>0</v>
      </c>
      <c r="CK11" s="125">
        <v>0</v>
      </c>
      <c r="CL11" s="125">
        <v>0</v>
      </c>
      <c r="CM11" s="125">
        <v>0</v>
      </c>
      <c r="CN11" s="125">
        <v>0</v>
      </c>
      <c r="CO11" s="125">
        <v>0</v>
      </c>
    </row>
    <row r="12" spans="1:93">
      <c r="I12" s="124" t="s">
        <v>1056</v>
      </c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</row>
    <row r="13" spans="1:93">
      <c r="A13" s="112" t="str">
        <f>CONCATENATE(I12,"-",I13)</f>
        <v>CILC-1D -FF:[CP @ Meter - Forecasted]</v>
      </c>
      <c r="B13" s="112">
        <f>MAX(BR13:CC13)</f>
        <v>375554.68982521398</v>
      </c>
      <c r="C13" s="112">
        <f>MAX(BR13:BT13,CB13:CC13)</f>
        <v>358905.03148351499</v>
      </c>
      <c r="D13" s="112">
        <f>MAX(BU13:CA13)</f>
        <v>375554.68982521398</v>
      </c>
      <c r="E13" s="112">
        <f>MAX(CD13:CO13)</f>
        <v>378101.80909889401</v>
      </c>
      <c r="F13" s="112">
        <f>MAX(CD13:CF13,CN13:CO13)</f>
        <v>361802.626351849</v>
      </c>
      <c r="G13" s="112">
        <f>MAX(CG13:CM13)</f>
        <v>378101.80909889401</v>
      </c>
      <c r="I13" s="126" t="s">
        <v>1052</v>
      </c>
      <c r="J13" s="125">
        <v>107012.52241206801</v>
      </c>
      <c r="K13" s="125">
        <v>114491.06610784</v>
      </c>
      <c r="L13" s="125">
        <v>112031.685361422</v>
      </c>
      <c r="M13" s="125">
        <v>129406.983001177</v>
      </c>
      <c r="N13" s="125">
        <v>114032.51455134799</v>
      </c>
      <c r="O13" s="125">
        <v>130784.689361718</v>
      </c>
      <c r="P13" s="125">
        <v>118962.87421280899</v>
      </c>
      <c r="Q13" s="125">
        <v>123335.699783041</v>
      </c>
      <c r="R13" s="125">
        <v>118636.764369235</v>
      </c>
      <c r="S13" s="125">
        <v>91690.221069823805</v>
      </c>
      <c r="T13" s="125">
        <v>117973.529429114</v>
      </c>
      <c r="U13" s="125">
        <v>114717.40317634201</v>
      </c>
      <c r="V13" s="125">
        <v>234465.00100053399</v>
      </c>
      <c r="W13" s="125">
        <v>265181.66887564998</v>
      </c>
      <c r="X13" s="125">
        <v>193644.088026168</v>
      </c>
      <c r="Y13" s="125">
        <v>236434.35446449</v>
      </c>
      <c r="Z13" s="125">
        <v>231700.485754628</v>
      </c>
      <c r="AA13" s="125">
        <v>257039.066330403</v>
      </c>
      <c r="AB13" s="125">
        <v>229910.545253722</v>
      </c>
      <c r="AC13" s="125">
        <v>245160.851130322</v>
      </c>
      <c r="AD13" s="125">
        <v>275381.069232543</v>
      </c>
      <c r="AE13" s="125">
        <v>232814.57498576099</v>
      </c>
      <c r="AF13" s="125">
        <v>245569.16413195501</v>
      </c>
      <c r="AG13" s="125">
        <v>228448.357039339</v>
      </c>
      <c r="AH13" s="125">
        <v>321058.85219071299</v>
      </c>
      <c r="AI13" s="125">
        <v>370342.790055866</v>
      </c>
      <c r="AJ13" s="125">
        <v>285076.03351050999</v>
      </c>
      <c r="AK13" s="125">
        <v>360098.39226861502</v>
      </c>
      <c r="AL13" s="125">
        <v>319624.08895534597</v>
      </c>
      <c r="AM13" s="125">
        <v>363824.382389276</v>
      </c>
      <c r="AN13" s="125">
        <v>348673.88988183998</v>
      </c>
      <c r="AO13" s="125">
        <v>349645.54306375602</v>
      </c>
      <c r="AP13" s="125">
        <v>378713.82572607399</v>
      </c>
      <c r="AQ13" s="125">
        <v>336936.42749672802</v>
      </c>
      <c r="AR13" s="125">
        <v>380011.49943088897</v>
      </c>
      <c r="AS13" s="125">
        <v>309450.57384419697</v>
      </c>
      <c r="AT13" s="125">
        <v>281294.91281451198</v>
      </c>
      <c r="AU13" s="125">
        <v>396457.167997866</v>
      </c>
      <c r="AV13" s="125">
        <v>306172.42693713302</v>
      </c>
      <c r="AW13" s="125">
        <v>358304.634246192</v>
      </c>
      <c r="AX13" s="125">
        <v>330771.82680226699</v>
      </c>
      <c r="AY13" s="125">
        <v>358916.59265679098</v>
      </c>
      <c r="AZ13" s="125">
        <v>328734.11520042102</v>
      </c>
      <c r="BA13" s="125">
        <v>359669.34457886103</v>
      </c>
      <c r="BB13" s="125">
        <v>334229.16677290801</v>
      </c>
      <c r="BC13" s="125">
        <v>325067.45536945999</v>
      </c>
      <c r="BD13" s="125">
        <v>319420.02985243598</v>
      </c>
      <c r="BE13" s="125">
        <v>268925.16091111698</v>
      </c>
      <c r="BF13" s="125">
        <v>337953.76807607</v>
      </c>
      <c r="BG13" s="125">
        <v>352522.81176363799</v>
      </c>
      <c r="BH13" s="125">
        <v>323622.94388491602</v>
      </c>
      <c r="BI13" s="125">
        <v>351824.34019115398</v>
      </c>
      <c r="BJ13" s="125">
        <v>350925.28766688699</v>
      </c>
      <c r="BK13" s="125">
        <v>366253.70161532197</v>
      </c>
      <c r="BL13" s="125">
        <v>360777.46381853602</v>
      </c>
      <c r="BM13" s="125">
        <v>373648.19175772701</v>
      </c>
      <c r="BN13" s="125">
        <v>346776.17985647498</v>
      </c>
      <c r="BO13" s="125">
        <v>337374.65227723401</v>
      </c>
      <c r="BP13" s="125">
        <v>332119.96709778497</v>
      </c>
      <c r="BQ13" s="125">
        <v>336584.84099084802</v>
      </c>
      <c r="BR13" s="125">
        <v>351156.50454279798</v>
      </c>
      <c r="BS13" s="125">
        <v>358905.03148351499</v>
      </c>
      <c r="BT13" s="125">
        <v>328923.11143371701</v>
      </c>
      <c r="BU13" s="125">
        <v>356040.83316593099</v>
      </c>
      <c r="BV13" s="125">
        <v>354913.10397480801</v>
      </c>
      <c r="BW13" s="125">
        <v>370328.78214794601</v>
      </c>
      <c r="BX13" s="125">
        <v>364459.43648891401</v>
      </c>
      <c r="BY13" s="125">
        <v>375554.68982521398</v>
      </c>
      <c r="BZ13" s="125">
        <v>349749.51628065202</v>
      </c>
      <c r="CA13" s="125">
        <v>340949.37676894199</v>
      </c>
      <c r="CB13" s="125">
        <v>336112.63576563902</v>
      </c>
      <c r="CC13" s="125">
        <v>340881.04519627301</v>
      </c>
      <c r="CD13" s="125">
        <v>353349.64446226601</v>
      </c>
      <c r="CE13" s="125">
        <v>361802.626351849</v>
      </c>
      <c r="CF13" s="125">
        <v>331170.134512958</v>
      </c>
      <c r="CG13" s="125">
        <v>357970.60066693602</v>
      </c>
      <c r="CH13" s="125">
        <v>356505.602203644</v>
      </c>
      <c r="CI13" s="125">
        <v>372146.09447175602</v>
      </c>
      <c r="CJ13" s="125">
        <v>366251.35201333999</v>
      </c>
      <c r="CK13" s="125">
        <v>378101.80909889401</v>
      </c>
      <c r="CL13" s="125">
        <v>351181.900747451</v>
      </c>
      <c r="CM13" s="125">
        <v>342734.72469239298</v>
      </c>
      <c r="CN13" s="125">
        <v>337864.35638912697</v>
      </c>
      <c r="CO13" s="125">
        <v>342430.219915692</v>
      </c>
    </row>
    <row r="14" spans="1:93">
      <c r="A14" s="112" t="str">
        <f>CONCATENATE(I12,"-",I14)</f>
        <v>CILC-1D -FG:[GNCP - Forecasted]</v>
      </c>
      <c r="B14" s="112">
        <f>MAX(BR14:CC14)</f>
        <v>375554.68982521398</v>
      </c>
      <c r="C14" s="112">
        <f>MAX(BR14:BT14,CB14:CC14)</f>
        <v>371815.284043897</v>
      </c>
      <c r="D14" s="112">
        <f>MAX(BU14:CA14)</f>
        <v>375554.68982521398</v>
      </c>
      <c r="E14" s="112">
        <f>MAX(CD14:CO14)</f>
        <v>378101.80909889401</v>
      </c>
      <c r="F14" s="112">
        <f>MAX(CD14:CF14,CN14:CO14)</f>
        <v>371612.70180661901</v>
      </c>
      <c r="G14" s="112">
        <f>MAX(CG14:CM14)</f>
        <v>378101.80909889401</v>
      </c>
      <c r="I14" s="126" t="s">
        <v>1053</v>
      </c>
      <c r="J14" s="125">
        <v>126764.599944823</v>
      </c>
      <c r="K14" s="125">
        <v>122038.778472764</v>
      </c>
      <c r="L14" s="125">
        <v>121641.676228319</v>
      </c>
      <c r="M14" s="125">
        <v>135112.93947827001</v>
      </c>
      <c r="N14" s="125">
        <v>116536.979286474</v>
      </c>
      <c r="O14" s="125">
        <v>140505.27907185201</v>
      </c>
      <c r="P14" s="125">
        <v>125410.13047901</v>
      </c>
      <c r="Q14" s="125">
        <v>130808.702968108</v>
      </c>
      <c r="R14" s="125">
        <v>135534.143380169</v>
      </c>
      <c r="S14" s="125">
        <v>98550.936324016395</v>
      </c>
      <c r="T14" s="125">
        <v>128514.07877198599</v>
      </c>
      <c r="U14" s="125">
        <v>121436.824394385</v>
      </c>
      <c r="V14" s="125">
        <v>249289.255218017</v>
      </c>
      <c r="W14" s="125">
        <v>269832.51949194801</v>
      </c>
      <c r="X14" s="125">
        <v>229735.17045958299</v>
      </c>
      <c r="Y14" s="125">
        <v>252852.21236531701</v>
      </c>
      <c r="Z14" s="125">
        <v>249009.83751246601</v>
      </c>
      <c r="AA14" s="125">
        <v>262142.151026573</v>
      </c>
      <c r="AB14" s="125">
        <v>248510.76379911101</v>
      </c>
      <c r="AC14" s="125">
        <v>259970.16754577399</v>
      </c>
      <c r="AD14" s="125">
        <v>284859.152624037</v>
      </c>
      <c r="AE14" s="125">
        <v>240677.82363305701</v>
      </c>
      <c r="AF14" s="125">
        <v>254152.923879201</v>
      </c>
      <c r="AG14" s="125">
        <v>247074.52889832799</v>
      </c>
      <c r="AH14" s="125">
        <v>376580.47941341699</v>
      </c>
      <c r="AI14" s="125">
        <v>388349.74107889802</v>
      </c>
      <c r="AJ14" s="125">
        <v>338069.666577089</v>
      </c>
      <c r="AK14" s="125">
        <v>384773.45924313099</v>
      </c>
      <c r="AL14" s="125">
        <v>357031.54849798803</v>
      </c>
      <c r="AM14" s="125">
        <v>374114.88175549801</v>
      </c>
      <c r="AN14" s="125">
        <v>367033.00479477801</v>
      </c>
      <c r="AO14" s="125">
        <v>373955.39625408902</v>
      </c>
      <c r="AP14" s="125">
        <v>397533.21052597702</v>
      </c>
      <c r="AQ14" s="125">
        <v>358061.60798893002</v>
      </c>
      <c r="AR14" s="125">
        <v>383621.761969983</v>
      </c>
      <c r="AS14" s="125">
        <v>340325.37612544902</v>
      </c>
      <c r="AT14" s="125">
        <v>358352.55081488099</v>
      </c>
      <c r="AU14" s="125">
        <v>396457.167997866</v>
      </c>
      <c r="AV14" s="125">
        <v>328169.46531986399</v>
      </c>
      <c r="AW14" s="125">
        <v>367485.71511771099</v>
      </c>
      <c r="AX14" s="125">
        <v>356001.660852478</v>
      </c>
      <c r="AY14" s="125">
        <v>372768.23522744101</v>
      </c>
      <c r="AZ14" s="125">
        <v>367192.71868408</v>
      </c>
      <c r="BA14" s="125">
        <v>374203.58969776699</v>
      </c>
      <c r="BB14" s="125">
        <v>372439.82388523303</v>
      </c>
      <c r="BC14" s="125">
        <v>352532.81506506802</v>
      </c>
      <c r="BD14" s="125">
        <v>356513.52950715</v>
      </c>
      <c r="BE14" s="125">
        <v>357720.38928725402</v>
      </c>
      <c r="BF14" s="125">
        <v>365236.76523739402</v>
      </c>
      <c r="BG14" s="125">
        <v>359936.312833515</v>
      </c>
      <c r="BH14" s="125">
        <v>339045.54463675502</v>
      </c>
      <c r="BI14" s="125">
        <v>351824.34019115398</v>
      </c>
      <c r="BJ14" s="125">
        <v>350925.28766688699</v>
      </c>
      <c r="BK14" s="125">
        <v>367837.80999938498</v>
      </c>
      <c r="BL14" s="125">
        <v>365493.73786702898</v>
      </c>
      <c r="BM14" s="125">
        <v>373648.19175772701</v>
      </c>
      <c r="BN14" s="125">
        <v>373655.37537047599</v>
      </c>
      <c r="BO14" s="125">
        <v>354304.56447053299</v>
      </c>
      <c r="BP14" s="125">
        <v>358843.92415362998</v>
      </c>
      <c r="BQ14" s="125">
        <v>359644.13354556501</v>
      </c>
      <c r="BR14" s="125">
        <v>365872.35045226</v>
      </c>
      <c r="BS14" s="125">
        <v>371815.284043897</v>
      </c>
      <c r="BT14" s="125">
        <v>337812.79172058502</v>
      </c>
      <c r="BU14" s="125">
        <v>356040.83316593099</v>
      </c>
      <c r="BV14" s="125">
        <v>354913.10397480801</v>
      </c>
      <c r="BW14" s="125">
        <v>370328.78214794601</v>
      </c>
      <c r="BX14" s="125">
        <v>364459.43648891401</v>
      </c>
      <c r="BY14" s="125">
        <v>375554.68982521398</v>
      </c>
      <c r="BZ14" s="125">
        <v>371903.14032821398</v>
      </c>
      <c r="CA14" s="125">
        <v>353372.20217944297</v>
      </c>
      <c r="CB14" s="125">
        <v>358176.45288412599</v>
      </c>
      <c r="CC14" s="125">
        <v>358567.41233050398</v>
      </c>
      <c r="CD14" s="125">
        <v>364867.768535082</v>
      </c>
      <c r="CE14" s="125">
        <v>371612.70180661901</v>
      </c>
      <c r="CF14" s="125">
        <v>338024.66493062099</v>
      </c>
      <c r="CG14" s="125">
        <v>357970.60066693602</v>
      </c>
      <c r="CH14" s="125">
        <v>356505.602203644</v>
      </c>
      <c r="CI14" s="125">
        <v>372146.09447175602</v>
      </c>
      <c r="CJ14" s="125">
        <v>366251.35201333999</v>
      </c>
      <c r="CK14" s="125">
        <v>378101.80909889401</v>
      </c>
      <c r="CL14" s="125">
        <v>371362.38490919297</v>
      </c>
      <c r="CM14" s="125">
        <v>353270.37603858102</v>
      </c>
      <c r="CN14" s="125">
        <v>358318.30657937698</v>
      </c>
      <c r="CO14" s="125">
        <v>358874.03234484303</v>
      </c>
    </row>
    <row r="15" spans="1:93">
      <c r="A15" s="112" t="str">
        <f>CONCATENATE(I12,"-",I15)</f>
        <v>CILC-1D -FH:[NCP - Forecasted]</v>
      </c>
      <c r="B15" s="112">
        <f>MAX(BR15:CC15)</f>
        <v>446830.92124796699</v>
      </c>
      <c r="C15" s="112">
        <f>MAX(BR15:BT15,CB15:CC15)</f>
        <v>444576.59860383102</v>
      </c>
      <c r="D15" s="112">
        <f>MAX(BU15:CA15)</f>
        <v>446830.92124796699</v>
      </c>
      <c r="E15" s="112">
        <f>MAX(CD15:CO15)</f>
        <v>446181.21917275101</v>
      </c>
      <c r="F15" s="112">
        <f>MAX(CD15:CF15,CN15:CO15)</f>
        <v>444334.37262267497</v>
      </c>
      <c r="G15" s="112">
        <f>MAX(CG15:CM15)</f>
        <v>446181.21917275101</v>
      </c>
      <c r="I15" s="126" t="s">
        <v>1054</v>
      </c>
      <c r="J15" s="125">
        <v>155097.763301748</v>
      </c>
      <c r="K15" s="125">
        <v>146634.89306452399</v>
      </c>
      <c r="L15" s="125">
        <v>144986.7701119</v>
      </c>
      <c r="M15" s="125">
        <v>163948.534472103</v>
      </c>
      <c r="N15" s="125">
        <v>143019.58913320699</v>
      </c>
      <c r="O15" s="125">
        <v>170550.45282824899</v>
      </c>
      <c r="P15" s="125">
        <v>150996.77530227299</v>
      </c>
      <c r="Q15" s="125">
        <v>159895.21837402601</v>
      </c>
      <c r="R15" s="125">
        <v>162093.172533659</v>
      </c>
      <c r="S15" s="125">
        <v>118954.40833419999</v>
      </c>
      <c r="T15" s="125">
        <v>152649.334372374</v>
      </c>
      <c r="U15" s="125">
        <v>145371.05324379599</v>
      </c>
      <c r="V15" s="125">
        <v>295768.24291752698</v>
      </c>
      <c r="W15" s="125">
        <v>319357.95812538097</v>
      </c>
      <c r="X15" s="125">
        <v>278059.402773401</v>
      </c>
      <c r="Y15" s="125">
        <v>306463.52058322</v>
      </c>
      <c r="Z15" s="125">
        <v>303771.012772449</v>
      </c>
      <c r="AA15" s="125">
        <v>316457.718772906</v>
      </c>
      <c r="AB15" s="125">
        <v>303278.979800042</v>
      </c>
      <c r="AC15" s="125">
        <v>307276.08623871399</v>
      </c>
      <c r="AD15" s="125">
        <v>344935.53554850398</v>
      </c>
      <c r="AE15" s="125">
        <v>288400.50904676999</v>
      </c>
      <c r="AF15" s="125">
        <v>305537.066902755</v>
      </c>
      <c r="AG15" s="125">
        <v>293411.29932146199</v>
      </c>
      <c r="AH15" s="125">
        <v>454661.39536827401</v>
      </c>
      <c r="AI15" s="125">
        <v>467044.94260765001</v>
      </c>
      <c r="AJ15" s="125">
        <v>405766.41777627601</v>
      </c>
      <c r="AK15" s="125">
        <v>454772.84158084198</v>
      </c>
      <c r="AL15" s="125">
        <v>424718.28311857901</v>
      </c>
      <c r="AM15" s="125">
        <v>451878.02944740403</v>
      </c>
      <c r="AN15" s="125">
        <v>439912.10218093498</v>
      </c>
      <c r="AO15" s="125">
        <v>445615.06036719901</v>
      </c>
      <c r="AP15" s="125">
        <v>475872.58082765201</v>
      </c>
      <c r="AQ15" s="125">
        <v>428790.995014566</v>
      </c>
      <c r="AR15" s="125">
        <v>457904.33029465802</v>
      </c>
      <c r="AS15" s="125">
        <v>413909.96026924299</v>
      </c>
      <c r="AT15" s="125">
        <v>432120.10943292303</v>
      </c>
      <c r="AU15" s="125">
        <v>430632.920031983</v>
      </c>
      <c r="AV15" s="125">
        <v>394009.90636481298</v>
      </c>
      <c r="AW15" s="125">
        <v>441930.59151457099</v>
      </c>
      <c r="AX15" s="125">
        <v>431603.71870981</v>
      </c>
      <c r="AY15" s="125">
        <v>450942.01642239903</v>
      </c>
      <c r="AZ15" s="125">
        <v>443473.15419448703</v>
      </c>
      <c r="BA15" s="125">
        <v>448578.30966482102</v>
      </c>
      <c r="BB15" s="125">
        <v>447475.73109816102</v>
      </c>
      <c r="BC15" s="125">
        <v>423414.99000525998</v>
      </c>
      <c r="BD15" s="125">
        <v>425858.31328042102</v>
      </c>
      <c r="BE15" s="125">
        <v>429216.38596231001</v>
      </c>
      <c r="BF15" s="125">
        <v>440421.45257350203</v>
      </c>
      <c r="BG15" s="125">
        <v>430373.00654546701</v>
      </c>
      <c r="BH15" s="125">
        <v>407068.046887081</v>
      </c>
      <c r="BI15" s="125">
        <v>420289.307074468</v>
      </c>
      <c r="BJ15" s="125">
        <v>419851.97913825</v>
      </c>
      <c r="BK15" s="125">
        <v>444977.62438453402</v>
      </c>
      <c r="BL15" s="125">
        <v>441421.227934747</v>
      </c>
      <c r="BM15" s="125">
        <v>437922.836445336</v>
      </c>
      <c r="BN15" s="125">
        <v>448936.18122906401</v>
      </c>
      <c r="BO15" s="125">
        <v>425542.97703156801</v>
      </c>
      <c r="BP15" s="125">
        <v>428641.98865677899</v>
      </c>
      <c r="BQ15" s="125">
        <v>431524.62050189998</v>
      </c>
      <c r="BR15" s="125">
        <v>441187.87422161701</v>
      </c>
      <c r="BS15" s="125">
        <v>444576.59860383102</v>
      </c>
      <c r="BT15" s="125">
        <v>405587.96750005602</v>
      </c>
      <c r="BU15" s="125">
        <v>420343.03698422899</v>
      </c>
      <c r="BV15" s="125">
        <v>418402.24621374899</v>
      </c>
      <c r="BW15" s="125">
        <v>443442.77833741403</v>
      </c>
      <c r="BX15" s="125">
        <v>439596.11102035199</v>
      </c>
      <c r="BY15" s="125">
        <v>436277.96724435303</v>
      </c>
      <c r="BZ15" s="125">
        <v>446830.92124796699</v>
      </c>
      <c r="CA15" s="125">
        <v>424423.14888141397</v>
      </c>
      <c r="CB15" s="125">
        <v>427844.68879164697</v>
      </c>
      <c r="CC15" s="125">
        <v>430232.69976587797</v>
      </c>
      <c r="CD15" s="125">
        <v>439976.49719360902</v>
      </c>
      <c r="CE15" s="125">
        <v>444334.37262267497</v>
      </c>
      <c r="CF15" s="125">
        <v>405842.34870388301</v>
      </c>
      <c r="CG15" s="125">
        <v>420958.33952216501</v>
      </c>
      <c r="CH15" s="125">
        <v>418688.51125754003</v>
      </c>
      <c r="CI15" s="125">
        <v>443525.32008949702</v>
      </c>
      <c r="CJ15" s="125">
        <v>439459.747872676</v>
      </c>
      <c r="CK15" s="125">
        <v>435990.343914697</v>
      </c>
      <c r="CL15" s="125">
        <v>446181.21917275101</v>
      </c>
      <c r="CM15" s="125">
        <v>424300.84902003099</v>
      </c>
      <c r="CN15" s="125">
        <v>428014.13418541802</v>
      </c>
      <c r="CO15" s="125">
        <v>430600.60257030203</v>
      </c>
    </row>
    <row r="16" spans="1:93">
      <c r="A16" s="112" t="str">
        <f>CONCATENATE(I12,"-",I16)</f>
        <v>CILC-1D -FI:[NCP ONPK - Forecasted]</v>
      </c>
      <c r="B16" s="112">
        <f>MAX(BR16:CC16)</f>
        <v>427826.893618303</v>
      </c>
      <c r="C16" s="112">
        <f>MAX(BR16:BT16,CB16:CC16)</f>
        <v>424182.16145899001</v>
      </c>
      <c r="D16" s="112">
        <f>MAX(BU16:CA16)</f>
        <v>427826.893618303</v>
      </c>
      <c r="E16" s="112">
        <f>MAX(CD16:CO16)</f>
        <v>427204.82382098201</v>
      </c>
      <c r="F16" s="112">
        <f>MAX(CD16:CF16,CN16:CO16)</f>
        <v>423951.047314497</v>
      </c>
      <c r="G16" s="112">
        <f>MAX(CG16:CM16)</f>
        <v>427204.82382098201</v>
      </c>
      <c r="I16" s="126" t="s">
        <v>1055</v>
      </c>
      <c r="J16" s="125">
        <v>147272.99805467101</v>
      </c>
      <c r="K16" s="125">
        <v>138945.79750799201</v>
      </c>
      <c r="L16" s="125">
        <v>136635.62563740599</v>
      </c>
      <c r="M16" s="125">
        <v>156751.35101936801</v>
      </c>
      <c r="N16" s="125">
        <v>135819.81535142101</v>
      </c>
      <c r="O16" s="125">
        <v>162011.456040688</v>
      </c>
      <c r="P16" s="125">
        <v>145047.83571427799</v>
      </c>
      <c r="Q16" s="125">
        <v>153946.26411561499</v>
      </c>
      <c r="R16" s="125">
        <v>155716.97440783601</v>
      </c>
      <c r="S16" s="125">
        <v>114339.731747761</v>
      </c>
      <c r="T16" s="125">
        <v>145214.30947523701</v>
      </c>
      <c r="U16" s="125">
        <v>138570.643539888</v>
      </c>
      <c r="V16" s="125">
        <v>283316.61414516001</v>
      </c>
      <c r="W16" s="125">
        <v>306645.72327958298</v>
      </c>
      <c r="X16" s="125">
        <v>264957.34873528301</v>
      </c>
      <c r="Y16" s="125">
        <v>295157.78977748199</v>
      </c>
      <c r="Z16" s="125">
        <v>290583.935969421</v>
      </c>
      <c r="AA16" s="125">
        <v>303095.01613017003</v>
      </c>
      <c r="AB16" s="125">
        <v>292665.65687886201</v>
      </c>
      <c r="AC16" s="125">
        <v>296385.12886946701</v>
      </c>
      <c r="AD16" s="125">
        <v>328899.53967415099</v>
      </c>
      <c r="AE16" s="125">
        <v>278664.80962560698</v>
      </c>
      <c r="AF16" s="125">
        <v>291907.03913633601</v>
      </c>
      <c r="AG16" s="125">
        <v>280523.35376078502</v>
      </c>
      <c r="AH16" s="125">
        <v>439070.21521534899</v>
      </c>
      <c r="AI16" s="125">
        <v>445709.88035463501</v>
      </c>
      <c r="AJ16" s="125">
        <v>390332.26500613499</v>
      </c>
      <c r="AK16" s="125">
        <v>437690.81317762798</v>
      </c>
      <c r="AL16" s="125">
        <v>406578.28944423801</v>
      </c>
      <c r="AM16" s="125">
        <v>435533.82303469803</v>
      </c>
      <c r="AN16" s="125">
        <v>422622.92375999503</v>
      </c>
      <c r="AO16" s="125">
        <v>426696.79775159498</v>
      </c>
      <c r="AP16" s="125">
        <v>456104.06942942197</v>
      </c>
      <c r="AQ16" s="125">
        <v>411771.98267103703</v>
      </c>
      <c r="AR16" s="125">
        <v>436426.91082862898</v>
      </c>
      <c r="AS16" s="125">
        <v>399709.16718577401</v>
      </c>
      <c r="AT16" s="125">
        <v>413831.90350843698</v>
      </c>
      <c r="AU16" s="125">
        <v>410878.13301063998</v>
      </c>
      <c r="AV16" s="125">
        <v>375188.42415752303</v>
      </c>
      <c r="AW16" s="125">
        <v>424462.12761012599</v>
      </c>
      <c r="AX16" s="125">
        <v>411970.43750721897</v>
      </c>
      <c r="AY16" s="125">
        <v>431545.622836856</v>
      </c>
      <c r="AZ16" s="125">
        <v>426676.86584498198</v>
      </c>
      <c r="BA16" s="125">
        <v>431393.54692845402</v>
      </c>
      <c r="BB16" s="125">
        <v>428444.27926030901</v>
      </c>
      <c r="BC16" s="125">
        <v>407567.305707408</v>
      </c>
      <c r="BD16" s="125">
        <v>405953.60218983702</v>
      </c>
      <c r="BE16" s="125">
        <v>411272.85602500802</v>
      </c>
      <c r="BF16" s="125">
        <v>421781.91684627999</v>
      </c>
      <c r="BG16" s="125">
        <v>410630.14275463298</v>
      </c>
      <c r="BH16" s="125">
        <v>387622.78960325097</v>
      </c>
      <c r="BI16" s="125">
        <v>403676.27160911798</v>
      </c>
      <c r="BJ16" s="125">
        <v>400753.27444097202</v>
      </c>
      <c r="BK16" s="125">
        <v>425837.77751952701</v>
      </c>
      <c r="BL16" s="125">
        <v>424702.65510151302</v>
      </c>
      <c r="BM16" s="125">
        <v>421146.27841966198</v>
      </c>
      <c r="BN16" s="125">
        <v>429842.61543866299</v>
      </c>
      <c r="BO16" s="125">
        <v>409615.64589225099</v>
      </c>
      <c r="BP16" s="125">
        <v>408607.16796774801</v>
      </c>
      <c r="BQ16" s="125">
        <v>413484.59407257597</v>
      </c>
      <c r="BR16" s="125">
        <v>422515.90196432098</v>
      </c>
      <c r="BS16" s="125">
        <v>424182.16145899001</v>
      </c>
      <c r="BT16" s="125">
        <v>386213.41221482703</v>
      </c>
      <c r="BU16" s="125">
        <v>403727.87770349497</v>
      </c>
      <c r="BV16" s="125">
        <v>399369.48861780902</v>
      </c>
      <c r="BW16" s="125">
        <v>424368.94988927402</v>
      </c>
      <c r="BX16" s="125">
        <v>422946.66343106102</v>
      </c>
      <c r="BY16" s="125">
        <v>419564.423159261</v>
      </c>
      <c r="BZ16" s="125">
        <v>427826.893618303</v>
      </c>
      <c r="CA16" s="125">
        <v>408537.73095587199</v>
      </c>
      <c r="CB16" s="125">
        <v>407847.13407341699</v>
      </c>
      <c r="CC16" s="125">
        <v>412246.682501073</v>
      </c>
      <c r="CD16" s="125">
        <v>421355.79288718197</v>
      </c>
      <c r="CE16" s="125">
        <v>423951.047314497</v>
      </c>
      <c r="CF16" s="125">
        <v>386455.64186808502</v>
      </c>
      <c r="CG16" s="125">
        <v>404318.85879733798</v>
      </c>
      <c r="CH16" s="125">
        <v>399642.731711464</v>
      </c>
      <c r="CI16" s="125">
        <v>424447.94126846502</v>
      </c>
      <c r="CJ16" s="125">
        <v>422815.46495846601</v>
      </c>
      <c r="CK16" s="125">
        <v>419287.818504764</v>
      </c>
      <c r="CL16" s="125">
        <v>427204.82382098201</v>
      </c>
      <c r="CM16" s="125">
        <v>408420.00856491103</v>
      </c>
      <c r="CN16" s="125">
        <v>408008.65955226897</v>
      </c>
      <c r="CO16" s="125">
        <v>412599.205009681</v>
      </c>
    </row>
    <row r="17" spans="1:93">
      <c r="I17" s="124" t="s">
        <v>1057</v>
      </c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</row>
    <row r="18" spans="1:93">
      <c r="A18" s="112" t="str">
        <f>CONCATENATE(I17,"-",I18)</f>
        <v>CILC-1G -FF:[CP @ Meter - Forecasted]</v>
      </c>
      <c r="B18" s="112">
        <f>MAX(BR18:CC18)</f>
        <v>14517.443850367899</v>
      </c>
      <c r="C18" s="112">
        <f>MAX(BR18:BT18,CB18:CC18)</f>
        <v>13966.291366454499</v>
      </c>
      <c r="D18" s="112">
        <f>MAX(BU18:CA18)</f>
        <v>14517.443850367899</v>
      </c>
      <c r="E18" s="112">
        <f>MAX(CD18:CO18)</f>
        <v>14605.1931810652</v>
      </c>
      <c r="F18" s="112">
        <f>MAX(CD18:CF18,CN18:CO18)</f>
        <v>14060.7904767338</v>
      </c>
      <c r="G18" s="112">
        <f>MAX(CG18:CM18)</f>
        <v>14605.1931810652</v>
      </c>
      <c r="I18" s="126" t="s">
        <v>1052</v>
      </c>
      <c r="J18" s="125">
        <v>7450.1946352369896</v>
      </c>
      <c r="K18" s="125">
        <v>7677.0981914678596</v>
      </c>
      <c r="L18" s="125">
        <v>7427.7414549627001</v>
      </c>
      <c r="M18" s="125">
        <v>8036.6228554601003</v>
      </c>
      <c r="N18" s="125">
        <v>7870.5780447411398</v>
      </c>
      <c r="O18" s="125">
        <v>8783.5547109426807</v>
      </c>
      <c r="P18" s="125">
        <v>8116.0884015663996</v>
      </c>
      <c r="Q18" s="125">
        <v>8355.7696452381697</v>
      </c>
      <c r="R18" s="125">
        <v>8094.5489223238901</v>
      </c>
      <c r="S18" s="125">
        <v>8072.9684032694504</v>
      </c>
      <c r="T18" s="125">
        <v>8072.4263242776196</v>
      </c>
      <c r="U18" s="125">
        <v>7168.1313076466504</v>
      </c>
      <c r="V18" s="125">
        <v>15250.959129185399</v>
      </c>
      <c r="W18" s="125">
        <v>17266.155137674599</v>
      </c>
      <c r="X18" s="125">
        <v>13246.5687168322</v>
      </c>
      <c r="Y18" s="125">
        <v>16505.417376154401</v>
      </c>
      <c r="Z18" s="125">
        <v>15949.1161048555</v>
      </c>
      <c r="AA18" s="125">
        <v>17309.2117796866</v>
      </c>
      <c r="AB18" s="125">
        <v>16143.140364327201</v>
      </c>
      <c r="AC18" s="125">
        <v>16327.0266539395</v>
      </c>
      <c r="AD18" s="125">
        <v>18572.0442140292</v>
      </c>
      <c r="AE18" s="125">
        <v>15967.0559874345</v>
      </c>
      <c r="AF18" s="125">
        <v>16495.632919301799</v>
      </c>
      <c r="AG18" s="125">
        <v>15600.6726564157</v>
      </c>
      <c r="AH18" s="125">
        <v>23396.0246677379</v>
      </c>
      <c r="AI18" s="125">
        <v>25798.776698510701</v>
      </c>
      <c r="AJ18" s="125">
        <v>20248.881594506402</v>
      </c>
      <c r="AK18" s="125">
        <v>24685.8173568538</v>
      </c>
      <c r="AL18" s="125">
        <v>15972.8266058669</v>
      </c>
      <c r="AM18" s="125">
        <v>18177.5597277136</v>
      </c>
      <c r="AN18" s="125">
        <v>16100.8086961635</v>
      </c>
      <c r="AO18" s="125">
        <v>17296.0642514479</v>
      </c>
      <c r="AP18" s="125">
        <v>17808.0508008617</v>
      </c>
      <c r="AQ18" s="125">
        <v>15473.9889752323</v>
      </c>
      <c r="AR18" s="125">
        <v>16901.025967579299</v>
      </c>
      <c r="AS18" s="125">
        <v>13835.985030102</v>
      </c>
      <c r="AT18" s="125">
        <v>11392.9376538898</v>
      </c>
      <c r="AU18" s="125">
        <v>16045.189108377501</v>
      </c>
      <c r="AV18" s="125">
        <v>12081.1063306369</v>
      </c>
      <c r="AW18" s="125">
        <v>13072.738137963301</v>
      </c>
      <c r="AX18" s="125">
        <v>13355.6620080026</v>
      </c>
      <c r="AY18" s="125">
        <v>13560.360490847501</v>
      </c>
      <c r="AZ18" s="125">
        <v>12583.617339909901</v>
      </c>
      <c r="BA18" s="125">
        <v>13630.9058315896</v>
      </c>
      <c r="BB18" s="125">
        <v>12960.4909606153</v>
      </c>
      <c r="BC18" s="125">
        <v>12733.8453890991</v>
      </c>
      <c r="BD18" s="125">
        <v>12085.6167096264</v>
      </c>
      <c r="BE18" s="125">
        <v>10290.297341477701</v>
      </c>
      <c r="BF18" s="125">
        <v>13155.5782597697</v>
      </c>
      <c r="BG18" s="125">
        <v>13741.2021942827</v>
      </c>
      <c r="BH18" s="125">
        <v>12710.90127065</v>
      </c>
      <c r="BI18" s="125">
        <v>13512.259748469</v>
      </c>
      <c r="BJ18" s="125">
        <v>13845.3016013047</v>
      </c>
      <c r="BK18" s="125">
        <v>14122.366654085299</v>
      </c>
      <c r="BL18" s="125">
        <v>13932.360071924701</v>
      </c>
      <c r="BM18" s="125">
        <v>14459.0895599509</v>
      </c>
      <c r="BN18" s="125">
        <v>13433.019868932901</v>
      </c>
      <c r="BO18" s="125">
        <v>13200.739262016899</v>
      </c>
      <c r="BP18" s="125">
        <v>12551.7895874353</v>
      </c>
      <c r="BQ18" s="125">
        <v>12864.663710565899</v>
      </c>
      <c r="BR18" s="125">
        <v>13652.231455733499</v>
      </c>
      <c r="BS18" s="125">
        <v>13966.291366454499</v>
      </c>
      <c r="BT18" s="125">
        <v>12895.752275631399</v>
      </c>
      <c r="BU18" s="125">
        <v>13653.812430046701</v>
      </c>
      <c r="BV18" s="125">
        <v>13981.841586553101</v>
      </c>
      <c r="BW18" s="125">
        <v>14261.680016315901</v>
      </c>
      <c r="BX18" s="125">
        <v>14059.9102394601</v>
      </c>
      <c r="BY18" s="125">
        <v>14517.443850367899</v>
      </c>
      <c r="BZ18" s="125">
        <v>13532.8860717478</v>
      </c>
      <c r="CA18" s="125">
        <v>13324.0733652086</v>
      </c>
      <c r="CB18" s="125">
        <v>12685.933755386999</v>
      </c>
      <c r="CC18" s="125">
        <v>13012.019469676699</v>
      </c>
      <c r="CD18" s="125">
        <v>13720.296170271</v>
      </c>
      <c r="CE18" s="125">
        <v>14060.7904767338</v>
      </c>
      <c r="CF18" s="125">
        <v>12967.7819678333</v>
      </c>
      <c r="CG18" s="125">
        <v>13712.6574143085</v>
      </c>
      <c r="CH18" s="125">
        <v>14030.8420642951</v>
      </c>
      <c r="CI18" s="125">
        <v>14319.677106031801</v>
      </c>
      <c r="CJ18" s="125">
        <v>14119.2594192043</v>
      </c>
      <c r="CK18" s="125">
        <v>14605.1931810652</v>
      </c>
      <c r="CL18" s="125">
        <v>13577.5001231674</v>
      </c>
      <c r="CM18" s="125">
        <v>13381.8807958256</v>
      </c>
      <c r="CN18" s="125">
        <v>12740.195440538901</v>
      </c>
      <c r="CO18" s="125">
        <v>13060.274794925201</v>
      </c>
    </row>
    <row r="19" spans="1:93">
      <c r="A19" s="112" t="str">
        <f>CONCATENATE(I17,"-",I19)</f>
        <v>CILC-1G -FG:[GNCP - Forecasted]</v>
      </c>
      <c r="B19" s="112">
        <f>MAX(BR19:CC19)</f>
        <v>14517.443850367899</v>
      </c>
      <c r="C19" s="112">
        <f>MAX(BR19:BT19,CB19:CC19)</f>
        <v>14438.3159393322</v>
      </c>
      <c r="D19" s="112">
        <f>MAX(BU19:CA19)</f>
        <v>14517.443850367899</v>
      </c>
      <c r="E19" s="112">
        <f>MAX(CD19:CO19)</f>
        <v>14605.1931810652</v>
      </c>
      <c r="F19" s="112">
        <f>MAX(CD19:CF19,CN19:CO19)</f>
        <v>14411.7592170361</v>
      </c>
      <c r="G19" s="112">
        <f>MAX(CG19:CM19)</f>
        <v>14605.1931810652</v>
      </c>
      <c r="I19" s="126" t="s">
        <v>1053</v>
      </c>
      <c r="J19" s="125">
        <v>8626.4694816814408</v>
      </c>
      <c r="K19" s="125">
        <v>8063.9653240856296</v>
      </c>
      <c r="L19" s="125">
        <v>7573.3638423928796</v>
      </c>
      <c r="M19" s="125">
        <v>8658.4607932448507</v>
      </c>
      <c r="N19" s="125">
        <v>8012.5602145907696</v>
      </c>
      <c r="O19" s="125">
        <v>9039.6190543749508</v>
      </c>
      <c r="P19" s="125">
        <v>8368.9606510959202</v>
      </c>
      <c r="Q19" s="125">
        <v>8654.3894450227799</v>
      </c>
      <c r="R19" s="125">
        <v>9170.4366879092304</v>
      </c>
      <c r="S19" s="125">
        <v>8425.8532107591709</v>
      </c>
      <c r="T19" s="125">
        <v>8686.3470136093201</v>
      </c>
      <c r="U19" s="125">
        <v>7726.7959085036</v>
      </c>
      <c r="V19" s="125">
        <v>16586.683195424801</v>
      </c>
      <c r="W19" s="125">
        <v>17842.939151520201</v>
      </c>
      <c r="X19" s="125">
        <v>15178.6796714504</v>
      </c>
      <c r="Y19" s="125">
        <v>17342.728005647601</v>
      </c>
      <c r="Z19" s="125">
        <v>16453.386735750701</v>
      </c>
      <c r="AA19" s="125">
        <v>17868.294847506</v>
      </c>
      <c r="AB19" s="125">
        <v>16840.1977291529</v>
      </c>
      <c r="AC19" s="125">
        <v>17202.643937786699</v>
      </c>
      <c r="AD19" s="125">
        <v>19068.306226785899</v>
      </c>
      <c r="AE19" s="125">
        <v>16513.4596369922</v>
      </c>
      <c r="AF19" s="125">
        <v>17124.476831272801</v>
      </c>
      <c r="AG19" s="125">
        <v>16743.016993005702</v>
      </c>
      <c r="AH19" s="125">
        <v>25506.666038404401</v>
      </c>
      <c r="AI19" s="125">
        <v>26821.782787395099</v>
      </c>
      <c r="AJ19" s="125">
        <v>23542.211766446599</v>
      </c>
      <c r="AK19" s="125">
        <v>25705.925876043901</v>
      </c>
      <c r="AL19" s="125">
        <v>17355.404254000299</v>
      </c>
      <c r="AM19" s="125">
        <v>18873.975355627001</v>
      </c>
      <c r="AN19" s="125">
        <v>17681.333461943901</v>
      </c>
      <c r="AO19" s="125">
        <v>18257.807508921702</v>
      </c>
      <c r="AP19" s="125">
        <v>18991.819986293602</v>
      </c>
      <c r="AQ19" s="125">
        <v>16516.233260806101</v>
      </c>
      <c r="AR19" s="125">
        <v>17394.4275392579</v>
      </c>
      <c r="AS19" s="125">
        <v>15641.280853361901</v>
      </c>
      <c r="AT19" s="125">
        <v>14171.403860243599</v>
      </c>
      <c r="AU19" s="125">
        <v>16045.189108377501</v>
      </c>
      <c r="AV19" s="125">
        <v>12464.996474772801</v>
      </c>
      <c r="AW19" s="125">
        <v>13358.3012950992</v>
      </c>
      <c r="AX19" s="125">
        <v>13978.2551780007</v>
      </c>
      <c r="AY19" s="125">
        <v>13972.8903378875</v>
      </c>
      <c r="AZ19" s="125">
        <v>13923.2285661353</v>
      </c>
      <c r="BA19" s="125">
        <v>13967.5842485801</v>
      </c>
      <c r="BB19" s="125">
        <v>14449.2181474475</v>
      </c>
      <c r="BC19" s="125">
        <v>13664.555370382701</v>
      </c>
      <c r="BD19" s="125">
        <v>13564.983054464299</v>
      </c>
      <c r="BE19" s="125">
        <v>13802.458017134401</v>
      </c>
      <c r="BF19" s="125">
        <v>13882.4992462969</v>
      </c>
      <c r="BG19" s="125">
        <v>14000.7731595652</v>
      </c>
      <c r="BH19" s="125">
        <v>12818.8974385645</v>
      </c>
      <c r="BI19" s="125">
        <v>13512.259748469</v>
      </c>
      <c r="BJ19" s="125">
        <v>13845.3016013047</v>
      </c>
      <c r="BK19" s="125">
        <v>14122.366654085299</v>
      </c>
      <c r="BL19" s="125">
        <v>13981.618875897</v>
      </c>
      <c r="BM19" s="125">
        <v>14459.0895599509</v>
      </c>
      <c r="BN19" s="125">
        <v>14481.3501987788</v>
      </c>
      <c r="BO19" s="125">
        <v>13717.4911725769</v>
      </c>
      <c r="BP19" s="125">
        <v>13638.130191243999</v>
      </c>
      <c r="BQ19" s="125">
        <v>13861.4824848142</v>
      </c>
      <c r="BR19" s="125">
        <v>13889.1509743227</v>
      </c>
      <c r="BS19" s="125">
        <v>14438.3159393322</v>
      </c>
      <c r="BT19" s="125">
        <v>12895.752275631399</v>
      </c>
      <c r="BU19" s="125">
        <v>13653.812430046701</v>
      </c>
      <c r="BV19" s="125">
        <v>13981.841586553101</v>
      </c>
      <c r="BW19" s="125">
        <v>14261.680016315901</v>
      </c>
      <c r="BX19" s="125">
        <v>14059.9102394601</v>
      </c>
      <c r="BY19" s="125">
        <v>14517.443850367899</v>
      </c>
      <c r="BZ19" s="125">
        <v>14397.185208889599</v>
      </c>
      <c r="CA19" s="125">
        <v>13664.465406347599</v>
      </c>
      <c r="CB19" s="125">
        <v>13594.845800257801</v>
      </c>
      <c r="CC19" s="125">
        <v>13802.147984461801</v>
      </c>
      <c r="CD19" s="125">
        <v>13833.6967343578</v>
      </c>
      <c r="CE19" s="125">
        <v>14411.7592170361</v>
      </c>
      <c r="CF19" s="125">
        <v>12967.7819678333</v>
      </c>
      <c r="CG19" s="125">
        <v>13712.6574143085</v>
      </c>
      <c r="CH19" s="125">
        <v>14030.8420642951</v>
      </c>
      <c r="CI19" s="125">
        <v>14319.677106031801</v>
      </c>
      <c r="CJ19" s="125">
        <v>14119.2594192043</v>
      </c>
      <c r="CK19" s="125">
        <v>14605.1931810652</v>
      </c>
      <c r="CL19" s="125">
        <v>14364.8298472725</v>
      </c>
      <c r="CM19" s="125">
        <v>13648.340959544001</v>
      </c>
      <c r="CN19" s="125">
        <v>13587.5991072786</v>
      </c>
      <c r="CO19" s="125">
        <v>13802.462811454099</v>
      </c>
    </row>
    <row r="20" spans="1:93">
      <c r="A20" s="112" t="str">
        <f>CONCATENATE(I17,"-",I20)</f>
        <v>CILC-1G -FH:[NCP - Forecasted]</v>
      </c>
      <c r="B20" s="112">
        <f>MAX(BR20:CC20)</f>
        <v>17734.266855229602</v>
      </c>
      <c r="C20" s="112">
        <f>MAX(BR20:BT20,CB20:CC20)</f>
        <v>17596.220364477202</v>
      </c>
      <c r="D20" s="112">
        <f>MAX(BU20:CA20)</f>
        <v>17734.266855229602</v>
      </c>
      <c r="E20" s="112">
        <f>MAX(CD20:CO20)</f>
        <v>17694.411938536501</v>
      </c>
      <c r="F20" s="112">
        <f>MAX(CD20:CF20,CN20:CO20)</f>
        <v>17563.855236879001</v>
      </c>
      <c r="G20" s="112">
        <f>MAX(CG20:CM20)</f>
        <v>17694.411938536501</v>
      </c>
      <c r="I20" s="126" t="s">
        <v>1054</v>
      </c>
      <c r="J20" s="125">
        <v>10760.7869961127</v>
      </c>
      <c r="K20" s="125">
        <v>9702.9403059587003</v>
      </c>
      <c r="L20" s="125">
        <v>9238.1909536083895</v>
      </c>
      <c r="M20" s="125">
        <v>10458.062448311401</v>
      </c>
      <c r="N20" s="125">
        <v>9901.3533225903393</v>
      </c>
      <c r="O20" s="125">
        <v>11063.4858971176</v>
      </c>
      <c r="P20" s="125">
        <v>10210.2888143367</v>
      </c>
      <c r="Q20" s="125">
        <v>10572.9148913837</v>
      </c>
      <c r="R20" s="125">
        <v>11201.0140378088</v>
      </c>
      <c r="S20" s="125">
        <v>10213.5870703538</v>
      </c>
      <c r="T20" s="125">
        <v>10606.250813180301</v>
      </c>
      <c r="U20" s="125">
        <v>9507.6199623899793</v>
      </c>
      <c r="V20" s="125">
        <v>20229.627545572101</v>
      </c>
      <c r="W20" s="125">
        <v>21841.0238646902</v>
      </c>
      <c r="X20" s="125">
        <v>19095.6076460927</v>
      </c>
      <c r="Y20" s="125">
        <v>21186.558419963501</v>
      </c>
      <c r="Z20" s="125">
        <v>20621.324486037</v>
      </c>
      <c r="AA20" s="125">
        <v>21926.899081651402</v>
      </c>
      <c r="AB20" s="125">
        <v>20622.537221452902</v>
      </c>
      <c r="AC20" s="125">
        <v>21463.1889720119</v>
      </c>
      <c r="AD20" s="125">
        <v>23117.3685750392</v>
      </c>
      <c r="AE20" s="125">
        <v>19979.482307175502</v>
      </c>
      <c r="AF20" s="125">
        <v>21019.5143377489</v>
      </c>
      <c r="AG20" s="125">
        <v>20518.261737981898</v>
      </c>
      <c r="AH20" s="125">
        <v>32276.515740338298</v>
      </c>
      <c r="AI20" s="125">
        <v>32933.510558771202</v>
      </c>
      <c r="AJ20" s="125">
        <v>28664.170015034801</v>
      </c>
      <c r="AK20" s="125">
        <v>31339.270443861002</v>
      </c>
      <c r="AL20" s="125">
        <v>22505.9510290207</v>
      </c>
      <c r="AM20" s="125">
        <v>24965.8432648202</v>
      </c>
      <c r="AN20" s="125">
        <v>22616.7182762419</v>
      </c>
      <c r="AO20" s="125">
        <v>23653.5751477212</v>
      </c>
      <c r="AP20" s="125">
        <v>24244.087442631098</v>
      </c>
      <c r="AQ20" s="125">
        <v>20611.6629883348</v>
      </c>
      <c r="AR20" s="125">
        <v>22140.3844602807</v>
      </c>
      <c r="AS20" s="125">
        <v>20103.576447184001</v>
      </c>
      <c r="AT20" s="125">
        <v>17634.053272946701</v>
      </c>
      <c r="AU20" s="125">
        <v>17727.001279995198</v>
      </c>
      <c r="AV20" s="125">
        <v>15352.577693630001</v>
      </c>
      <c r="AW20" s="125">
        <v>16245.5717878163</v>
      </c>
      <c r="AX20" s="125">
        <v>17589.600655625902</v>
      </c>
      <c r="AY20" s="125">
        <v>17479.1185099006</v>
      </c>
      <c r="AZ20" s="125">
        <v>17226.098756600699</v>
      </c>
      <c r="BA20" s="125">
        <v>17460.9709177695</v>
      </c>
      <c r="BB20" s="125">
        <v>17798.360357137</v>
      </c>
      <c r="BC20" s="125">
        <v>16674.5686073285</v>
      </c>
      <c r="BD20" s="125">
        <v>16775.7361350145</v>
      </c>
      <c r="BE20" s="125">
        <v>17139.829334191902</v>
      </c>
      <c r="BF20" s="125">
        <v>17274.5575304374</v>
      </c>
      <c r="BG20" s="125">
        <v>17062.979562432502</v>
      </c>
      <c r="BH20" s="125">
        <v>15788.4616550462</v>
      </c>
      <c r="BI20" s="125">
        <v>16263.7197453685</v>
      </c>
      <c r="BJ20" s="125">
        <v>16719.536568011201</v>
      </c>
      <c r="BK20" s="125">
        <v>17603.0252969049</v>
      </c>
      <c r="BL20" s="125">
        <v>17298.340423654099</v>
      </c>
      <c r="BM20" s="125">
        <v>17405.608726582701</v>
      </c>
      <c r="BN20" s="125">
        <v>17837.940203103299</v>
      </c>
      <c r="BO20" s="125">
        <v>16739.165049843199</v>
      </c>
      <c r="BP20" s="125">
        <v>16866.196776264202</v>
      </c>
      <c r="BQ20" s="125">
        <v>17213.125648610501</v>
      </c>
      <c r="BR20" s="125">
        <v>17282.834545722701</v>
      </c>
      <c r="BS20" s="125">
        <v>17596.220364477202</v>
      </c>
      <c r="BT20" s="125">
        <v>15702.707558153599</v>
      </c>
      <c r="BU20" s="125">
        <v>16241.580726507</v>
      </c>
      <c r="BV20" s="125">
        <v>16637.102910716301</v>
      </c>
      <c r="BW20" s="125">
        <v>17520.463002891</v>
      </c>
      <c r="BX20" s="125">
        <v>17208.942905055199</v>
      </c>
      <c r="BY20" s="125">
        <v>17321.8577376465</v>
      </c>
      <c r="BZ20" s="125">
        <v>17734.266855229602</v>
      </c>
      <c r="CA20" s="125">
        <v>16674.458826114598</v>
      </c>
      <c r="CB20" s="125">
        <v>16812.6672201244</v>
      </c>
      <c r="CC20" s="125">
        <v>17139.4443370349</v>
      </c>
      <c r="CD20" s="125">
        <v>17213.8305831375</v>
      </c>
      <c r="CE20" s="125">
        <v>17563.855236879001</v>
      </c>
      <c r="CF20" s="125">
        <v>15693.132474603801</v>
      </c>
      <c r="CG20" s="125">
        <v>16247.407313743701</v>
      </c>
      <c r="CH20" s="125">
        <v>16632.217245948399</v>
      </c>
      <c r="CI20" s="125">
        <v>17509.081160062098</v>
      </c>
      <c r="CJ20" s="125">
        <v>17191.7164532975</v>
      </c>
      <c r="CK20" s="125">
        <v>17297.776178609802</v>
      </c>
      <c r="CL20" s="125">
        <v>17694.411938536501</v>
      </c>
      <c r="CM20" s="125">
        <v>16654.782503893101</v>
      </c>
      <c r="CN20" s="125">
        <v>16803.705276804401</v>
      </c>
      <c r="CO20" s="125">
        <v>17139.835287756199</v>
      </c>
    </row>
    <row r="21" spans="1:93">
      <c r="A21" s="112" t="str">
        <f>CONCATENATE(I17,"-",I21)</f>
        <v>CILC-1G -FI:[NCP ONPK - Forecasted]</v>
      </c>
      <c r="B21" s="112">
        <f>MAX(BR21:CC21)</f>
        <v>16837.9303275985</v>
      </c>
      <c r="C21" s="112">
        <f>MAX(BR21:BT21,CB21:CC21)</f>
        <v>16722.8525290055</v>
      </c>
      <c r="D21" s="112">
        <f>MAX(BU21:CA21)</f>
        <v>16837.9303275985</v>
      </c>
      <c r="E21" s="112">
        <f>MAX(CD21:CO21)</f>
        <v>16800.089783302599</v>
      </c>
      <c r="F21" s="112">
        <f>MAX(CD21:CF21,CN21:CO21)</f>
        <v>16692.0938066948</v>
      </c>
      <c r="G21" s="112">
        <f>MAX(CG21:CM21)</f>
        <v>16800.089783302599</v>
      </c>
      <c r="I21" s="126" t="s">
        <v>1055</v>
      </c>
      <c r="J21" s="125">
        <v>10201.4180893954</v>
      </c>
      <c r="K21" s="125">
        <v>9321.2835050933609</v>
      </c>
      <c r="L21" s="125">
        <v>8810.9875195454897</v>
      </c>
      <c r="M21" s="125">
        <v>10011.6573762721</v>
      </c>
      <c r="N21" s="125">
        <v>9586.6096313852195</v>
      </c>
      <c r="O21" s="125">
        <v>10721.153887181499</v>
      </c>
      <c r="P21" s="125">
        <v>9664.3591903524502</v>
      </c>
      <c r="Q21" s="125">
        <v>10166.870807188099</v>
      </c>
      <c r="R21" s="125">
        <v>10622.4450663219</v>
      </c>
      <c r="S21" s="125">
        <v>9737.6782015374793</v>
      </c>
      <c r="T21" s="125">
        <v>10035.080308836301</v>
      </c>
      <c r="U21" s="125">
        <v>9009.2730753669002</v>
      </c>
      <c r="V21" s="125">
        <v>19231.4967503115</v>
      </c>
      <c r="W21" s="125">
        <v>20726.8592207482</v>
      </c>
      <c r="X21" s="125">
        <v>18172.9179188009</v>
      </c>
      <c r="Y21" s="125">
        <v>20284.9445231725</v>
      </c>
      <c r="Z21" s="125">
        <v>19459.338064780299</v>
      </c>
      <c r="AA21" s="125">
        <v>20785.691946854098</v>
      </c>
      <c r="AB21" s="125">
        <v>19623.181225221098</v>
      </c>
      <c r="AC21" s="125">
        <v>20496.444097537998</v>
      </c>
      <c r="AD21" s="125">
        <v>22080.596221913798</v>
      </c>
      <c r="AE21" s="125">
        <v>19107.0731188061</v>
      </c>
      <c r="AF21" s="125">
        <v>19894.642684869599</v>
      </c>
      <c r="AG21" s="125">
        <v>19394.2788488228</v>
      </c>
      <c r="AH21" s="125">
        <v>30372.839203271102</v>
      </c>
      <c r="AI21" s="125">
        <v>31033.2084470751</v>
      </c>
      <c r="AJ21" s="125">
        <v>27121.483780880601</v>
      </c>
      <c r="AK21" s="125">
        <v>29712.556264101899</v>
      </c>
      <c r="AL21" s="125">
        <v>21043.266950630699</v>
      </c>
      <c r="AM21" s="125">
        <v>23544.710648207401</v>
      </c>
      <c r="AN21" s="125">
        <v>21372.454757381001</v>
      </c>
      <c r="AO21" s="125">
        <v>22396.774776224102</v>
      </c>
      <c r="AP21" s="125">
        <v>22857.3569608283</v>
      </c>
      <c r="AQ21" s="125">
        <v>19521.032245677699</v>
      </c>
      <c r="AR21" s="125">
        <v>20671.3015019837</v>
      </c>
      <c r="AS21" s="125">
        <v>18946.208713915999</v>
      </c>
      <c r="AT21" s="125">
        <v>16690.153487062598</v>
      </c>
      <c r="AU21" s="125">
        <v>16847.142286607701</v>
      </c>
      <c r="AV21" s="125">
        <v>14592.6688900683</v>
      </c>
      <c r="AW21" s="125">
        <v>15503.0960112955</v>
      </c>
      <c r="AX21" s="125">
        <v>16710.967473008801</v>
      </c>
      <c r="AY21" s="125">
        <v>16679.2259829297</v>
      </c>
      <c r="AZ21" s="125">
        <v>16329.356586321601</v>
      </c>
      <c r="BA21" s="125">
        <v>16679.694078912798</v>
      </c>
      <c r="BB21" s="125">
        <v>16898.7843752103</v>
      </c>
      <c r="BC21" s="125">
        <v>15888.538418374799</v>
      </c>
      <c r="BD21" s="125">
        <v>15819.2257486663</v>
      </c>
      <c r="BE21" s="125">
        <v>16203.657470030301</v>
      </c>
      <c r="BF21" s="125">
        <v>16349.900510191401</v>
      </c>
      <c r="BG21" s="125">
        <v>16216.078511043899</v>
      </c>
      <c r="BH21" s="125">
        <v>15006.9778387263</v>
      </c>
      <c r="BI21" s="125">
        <v>15520.4145478182</v>
      </c>
      <c r="BJ21" s="125">
        <v>15884.3647005966</v>
      </c>
      <c r="BK21" s="125">
        <v>16797.4624546427</v>
      </c>
      <c r="BL21" s="125">
        <v>16397.837555714199</v>
      </c>
      <c r="BM21" s="125">
        <v>16626.8090236153</v>
      </c>
      <c r="BN21" s="125">
        <v>16936.363751577999</v>
      </c>
      <c r="BO21" s="125">
        <v>15950.0898193588</v>
      </c>
      <c r="BP21" s="125">
        <v>15904.528551105601</v>
      </c>
      <c r="BQ21" s="125">
        <v>16272.950363763201</v>
      </c>
      <c r="BR21" s="125">
        <v>16357.734480827001</v>
      </c>
      <c r="BS21" s="125">
        <v>16722.8525290055</v>
      </c>
      <c r="BT21" s="125">
        <v>14925.4683250216</v>
      </c>
      <c r="BU21" s="125">
        <v>15499.2873545444</v>
      </c>
      <c r="BV21" s="125">
        <v>15806.0487574035</v>
      </c>
      <c r="BW21" s="125">
        <v>16718.678438232098</v>
      </c>
      <c r="BX21" s="125">
        <v>16313.0938200744</v>
      </c>
      <c r="BY21" s="125">
        <v>16546.805404066301</v>
      </c>
      <c r="BZ21" s="125">
        <v>16837.9303275985</v>
      </c>
      <c r="CA21" s="125">
        <v>15888.433812188199</v>
      </c>
      <c r="CB21" s="125">
        <v>15854.0511159584</v>
      </c>
      <c r="CC21" s="125">
        <v>16203.293501291901</v>
      </c>
      <c r="CD21" s="125">
        <v>16292.4241004547</v>
      </c>
      <c r="CE21" s="125">
        <v>16692.0938066948</v>
      </c>
      <c r="CF21" s="125">
        <v>14916.3671807953</v>
      </c>
      <c r="CG21" s="125">
        <v>15504.8476476833</v>
      </c>
      <c r="CH21" s="125">
        <v>15801.407140654001</v>
      </c>
      <c r="CI21" s="125">
        <v>16707.817459828701</v>
      </c>
      <c r="CJ21" s="125">
        <v>16296.7641288633</v>
      </c>
      <c r="CK21" s="125">
        <v>16523.8013546599</v>
      </c>
      <c r="CL21" s="125">
        <v>16800.089783302599</v>
      </c>
      <c r="CM21" s="125">
        <v>15869.6850212053</v>
      </c>
      <c r="CN21" s="125">
        <v>15845.600160162199</v>
      </c>
      <c r="CO21" s="125">
        <v>16203.663098412801</v>
      </c>
    </row>
    <row r="22" spans="1:93">
      <c r="I22" s="124" t="s">
        <v>1058</v>
      </c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</row>
    <row r="23" spans="1:93">
      <c r="A23" s="112" t="str">
        <f>CONCATENATE(I22,"-",I23)</f>
        <v>CILC-1T -FF:[CP @ Meter - Forecasted]</v>
      </c>
      <c r="B23" s="112">
        <f>MAX(BR23:CC23)</f>
        <v>197023.827478016</v>
      </c>
      <c r="C23" s="112">
        <f>MAX(BR23:BT23,CB23:CC23)</f>
        <v>194425.51437250499</v>
      </c>
      <c r="D23" s="112">
        <f>MAX(BU23:CA23)</f>
        <v>197023.827478016</v>
      </c>
      <c r="E23" s="112">
        <f>MAX(CD23:CO23)</f>
        <v>201089.56706854599</v>
      </c>
      <c r="F23" s="112">
        <f>MAX(CD23:CF23,CN23:CO23)</f>
        <v>199103.17750913301</v>
      </c>
      <c r="G23" s="112">
        <f>MAX(CG23:CM23)</f>
        <v>201089.56706854599</v>
      </c>
      <c r="I23" s="126" t="s">
        <v>1052</v>
      </c>
      <c r="J23" s="125">
        <v>40988.007159130902</v>
      </c>
      <c r="K23" s="125">
        <v>62457.530548198403</v>
      </c>
      <c r="L23" s="125">
        <v>53670.469697684399</v>
      </c>
      <c r="M23" s="125">
        <v>44860.403911886096</v>
      </c>
      <c r="N23" s="125">
        <v>53887.831329899403</v>
      </c>
      <c r="O23" s="125">
        <v>60783.673811553803</v>
      </c>
      <c r="P23" s="125">
        <v>53510.7057275837</v>
      </c>
      <c r="Q23" s="125">
        <v>53822.776900969802</v>
      </c>
      <c r="R23" s="125">
        <v>43923.884256169898</v>
      </c>
      <c r="S23" s="125">
        <v>61289.767344930697</v>
      </c>
      <c r="T23" s="125">
        <v>58888.785904506403</v>
      </c>
      <c r="U23" s="125">
        <v>50612.164852743401</v>
      </c>
      <c r="V23" s="125">
        <v>94767.682161635807</v>
      </c>
      <c r="W23" s="125">
        <v>111040.678677847</v>
      </c>
      <c r="X23" s="125">
        <v>101596.867560952</v>
      </c>
      <c r="Y23" s="125">
        <v>108408.790305471</v>
      </c>
      <c r="Z23" s="125">
        <v>100196.7343658</v>
      </c>
      <c r="AA23" s="125">
        <v>105094.69203606799</v>
      </c>
      <c r="AB23" s="125">
        <v>94928.322024096196</v>
      </c>
      <c r="AC23" s="125">
        <v>117983.345033563</v>
      </c>
      <c r="AD23" s="125">
        <v>116197.66186778899</v>
      </c>
      <c r="AE23" s="125">
        <v>88514.197209686594</v>
      </c>
      <c r="AF23" s="125">
        <v>114723.43561309999</v>
      </c>
      <c r="AG23" s="125">
        <v>114002.13784629</v>
      </c>
      <c r="AH23" s="125">
        <v>161047.73964384801</v>
      </c>
      <c r="AI23" s="125">
        <v>151210.05426318801</v>
      </c>
      <c r="AJ23" s="125">
        <v>133970.89234512101</v>
      </c>
      <c r="AK23" s="125">
        <v>166020.38546103699</v>
      </c>
      <c r="AL23" s="125">
        <v>172358.88857148701</v>
      </c>
      <c r="AM23" s="125">
        <v>187933.920150324</v>
      </c>
      <c r="AN23" s="125">
        <v>175310.95498410999</v>
      </c>
      <c r="AO23" s="125">
        <v>159917.19394838801</v>
      </c>
      <c r="AP23" s="125">
        <v>181187.95861623</v>
      </c>
      <c r="AQ23" s="125">
        <v>151735.22165403201</v>
      </c>
      <c r="AR23" s="125">
        <v>168231.582888315</v>
      </c>
      <c r="AS23" s="125">
        <v>150618.34676286299</v>
      </c>
      <c r="AT23" s="125">
        <v>137193.02346403</v>
      </c>
      <c r="AU23" s="125">
        <v>176493.855567108</v>
      </c>
      <c r="AV23" s="125">
        <v>164308.58339966901</v>
      </c>
      <c r="AW23" s="125">
        <v>166439.15076328401</v>
      </c>
      <c r="AX23" s="125">
        <v>173177.236126598</v>
      </c>
      <c r="AY23" s="125">
        <v>173020.61880390099</v>
      </c>
      <c r="AZ23" s="125">
        <v>152462.364250935</v>
      </c>
      <c r="BA23" s="125">
        <v>166746.40169403801</v>
      </c>
      <c r="BB23" s="125">
        <v>168050.599803658</v>
      </c>
      <c r="BC23" s="125">
        <v>165435.58557963301</v>
      </c>
      <c r="BD23" s="125">
        <v>175437.17370685501</v>
      </c>
      <c r="BE23" s="125">
        <v>146366.04683160101</v>
      </c>
      <c r="BF23" s="125">
        <v>168545.82634881299</v>
      </c>
      <c r="BG23" s="125">
        <v>181895.51015859601</v>
      </c>
      <c r="BH23" s="125">
        <v>186512.31598103201</v>
      </c>
      <c r="BI23" s="125">
        <v>179887.10588351599</v>
      </c>
      <c r="BJ23" s="125">
        <v>190051.990128896</v>
      </c>
      <c r="BK23" s="125">
        <v>185540.230179793</v>
      </c>
      <c r="BL23" s="125">
        <v>184363.54689846199</v>
      </c>
      <c r="BM23" s="125">
        <v>188654.76109289701</v>
      </c>
      <c r="BN23" s="125">
        <v>178181.86547637399</v>
      </c>
      <c r="BO23" s="125">
        <v>175194.65592619899</v>
      </c>
      <c r="BP23" s="125">
        <v>185716.399497137</v>
      </c>
      <c r="BQ23" s="125">
        <v>186536.92172976601</v>
      </c>
      <c r="BR23" s="125">
        <v>178847.57828285001</v>
      </c>
      <c r="BS23" s="125">
        <v>189733.05235151801</v>
      </c>
      <c r="BT23" s="125">
        <v>194425.51437250499</v>
      </c>
      <c r="BU23" s="125">
        <v>186006.60487920299</v>
      </c>
      <c r="BV23" s="125">
        <v>197023.827478016</v>
      </c>
      <c r="BW23" s="125">
        <v>192146.06165875099</v>
      </c>
      <c r="BX23" s="125">
        <v>190789.256625309</v>
      </c>
      <c r="BY23" s="125">
        <v>194012.08609660799</v>
      </c>
      <c r="BZ23" s="125">
        <v>183900.690869374</v>
      </c>
      <c r="CA23" s="125">
        <v>180860.79899800499</v>
      </c>
      <c r="CB23" s="125">
        <v>191816.281326267</v>
      </c>
      <c r="CC23" s="125">
        <v>192914.50961390699</v>
      </c>
      <c r="CD23" s="125">
        <v>183675.684837148</v>
      </c>
      <c r="CE23" s="125">
        <v>194756.915988116</v>
      </c>
      <c r="CF23" s="125">
        <v>199103.17750913301</v>
      </c>
      <c r="CG23" s="125">
        <v>189964.031845096</v>
      </c>
      <c r="CH23" s="125">
        <v>201089.56706854599</v>
      </c>
      <c r="CI23" s="125">
        <v>196147.62872797999</v>
      </c>
      <c r="CJ23" s="125">
        <v>194765.772580274</v>
      </c>
      <c r="CK23" s="125">
        <v>198378.93601129</v>
      </c>
      <c r="CL23" s="125">
        <v>187615.30805435</v>
      </c>
      <c r="CM23" s="125">
        <v>184565.471088658</v>
      </c>
      <c r="CN23" s="125">
        <v>195555.50705709201</v>
      </c>
      <c r="CO23" s="125">
        <v>196375.01987278101</v>
      </c>
    </row>
    <row r="24" spans="1:93">
      <c r="A24" s="112" t="str">
        <f>CONCATENATE(I22,"-",I24)</f>
        <v>CILC-1T -FG:[GNCP - Forecasted]</v>
      </c>
      <c r="B24" s="112">
        <f>MAX(BR24:CC24)</f>
        <v>215869.608656397</v>
      </c>
      <c r="C24" s="112">
        <f>MAX(BR24:BT24,CB24:CC24)</f>
        <v>212999.08518869401</v>
      </c>
      <c r="D24" s="112">
        <f>MAX(BU24:CA24)</f>
        <v>215869.608656397</v>
      </c>
      <c r="E24" s="112">
        <f>MAX(CD24:CO24)</f>
        <v>219013.02650990101</v>
      </c>
      <c r="F24" s="112">
        <f>MAX(CD24:CF24,CN24:CO24)</f>
        <v>216111.12890842499</v>
      </c>
      <c r="G24" s="112">
        <f>MAX(CG24:CM24)</f>
        <v>219013.02650990101</v>
      </c>
      <c r="I24" s="126" t="s">
        <v>1053</v>
      </c>
      <c r="J24" s="125">
        <v>54749.351317229797</v>
      </c>
      <c r="K24" s="125">
        <v>62629.235902326502</v>
      </c>
      <c r="L24" s="125">
        <v>56862.5267493184</v>
      </c>
      <c r="M24" s="125">
        <v>60220.260733206203</v>
      </c>
      <c r="N24" s="125">
        <v>54553.335649241701</v>
      </c>
      <c r="O24" s="125">
        <v>67539.625799155794</v>
      </c>
      <c r="P24" s="125">
        <v>57141.804766248002</v>
      </c>
      <c r="Q24" s="125">
        <v>65588.833837137499</v>
      </c>
      <c r="R24" s="125">
        <v>55301.457566617399</v>
      </c>
      <c r="S24" s="125">
        <v>64888.235886856797</v>
      </c>
      <c r="T24" s="125">
        <v>67832.437806529095</v>
      </c>
      <c r="U24" s="125">
        <v>55695.885239693103</v>
      </c>
      <c r="V24" s="125">
        <v>118216.98593793401</v>
      </c>
      <c r="W24" s="125">
        <v>119320.734289468</v>
      </c>
      <c r="X24" s="125">
        <v>105816.679691802</v>
      </c>
      <c r="Y24" s="125">
        <v>113116.493467287</v>
      </c>
      <c r="Z24" s="125">
        <v>116086.013227498</v>
      </c>
      <c r="AA24" s="125">
        <v>124045.858388707</v>
      </c>
      <c r="AB24" s="125">
        <v>118578.11444481699</v>
      </c>
      <c r="AC24" s="125">
        <v>122460.14171544601</v>
      </c>
      <c r="AD24" s="125">
        <v>135993.56363563699</v>
      </c>
      <c r="AE24" s="125">
        <v>100732.687425877</v>
      </c>
      <c r="AF24" s="125">
        <v>117841.880691265</v>
      </c>
      <c r="AG24" s="125">
        <v>118233.630694807</v>
      </c>
      <c r="AH24" s="125">
        <v>170498.57604001201</v>
      </c>
      <c r="AI24" s="125">
        <v>191137.87299786499</v>
      </c>
      <c r="AJ24" s="125">
        <v>158908.585281084</v>
      </c>
      <c r="AK24" s="125">
        <v>185312.44496590801</v>
      </c>
      <c r="AL24" s="125">
        <v>178757.58592116699</v>
      </c>
      <c r="AM24" s="125">
        <v>204349.47625636801</v>
      </c>
      <c r="AN24" s="125">
        <v>184666.82393114301</v>
      </c>
      <c r="AO24" s="125">
        <v>177255.88526736799</v>
      </c>
      <c r="AP24" s="125">
        <v>205311.46950681799</v>
      </c>
      <c r="AQ24" s="125">
        <v>182563.87516484599</v>
      </c>
      <c r="AR24" s="125">
        <v>183481.863087751</v>
      </c>
      <c r="AS24" s="125">
        <v>179454.59170950201</v>
      </c>
      <c r="AT24" s="125">
        <v>185263.61408391001</v>
      </c>
      <c r="AU24" s="125">
        <v>176493.855567108</v>
      </c>
      <c r="AV24" s="125">
        <v>167534.21401357901</v>
      </c>
      <c r="AW24" s="125">
        <v>185667.659883752</v>
      </c>
      <c r="AX24" s="125">
        <v>185333.79182552101</v>
      </c>
      <c r="AY24" s="125">
        <v>194185.18325408199</v>
      </c>
      <c r="AZ24" s="125">
        <v>178756.80372592501</v>
      </c>
      <c r="BA24" s="125">
        <v>182036.19629912401</v>
      </c>
      <c r="BB24" s="125">
        <v>206720.58759703799</v>
      </c>
      <c r="BC24" s="125">
        <v>191699.45134030099</v>
      </c>
      <c r="BD24" s="125">
        <v>204038.57967037099</v>
      </c>
      <c r="BE24" s="125">
        <v>199945.89152520499</v>
      </c>
      <c r="BF24" s="125">
        <v>193088.95043985799</v>
      </c>
      <c r="BG24" s="125">
        <v>196879.301287913</v>
      </c>
      <c r="BH24" s="125">
        <v>186512.31598103201</v>
      </c>
      <c r="BI24" s="125">
        <v>194358.898827189</v>
      </c>
      <c r="BJ24" s="125">
        <v>190051.990128896</v>
      </c>
      <c r="BK24" s="125">
        <v>201366.86933956301</v>
      </c>
      <c r="BL24" s="125">
        <v>196053.11579852999</v>
      </c>
      <c r="BM24" s="125">
        <v>193541.43011542701</v>
      </c>
      <c r="BN24" s="125">
        <v>211943.35946898701</v>
      </c>
      <c r="BO24" s="125">
        <v>196586.38539948399</v>
      </c>
      <c r="BP24" s="125">
        <v>209093.14413938901</v>
      </c>
      <c r="BQ24" s="125">
        <v>204701.35537681499</v>
      </c>
      <c r="BR24" s="125">
        <v>197531.78586438901</v>
      </c>
      <c r="BS24" s="125">
        <v>208367.105216803</v>
      </c>
      <c r="BT24" s="125">
        <v>194425.51437250499</v>
      </c>
      <c r="BU24" s="125">
        <v>198616.48042242299</v>
      </c>
      <c r="BV24" s="125">
        <v>197023.827478016</v>
      </c>
      <c r="BW24" s="125">
        <v>205530.62516474299</v>
      </c>
      <c r="BX24" s="125">
        <v>200006.713150319</v>
      </c>
      <c r="BY24" s="125">
        <v>197283.62826070699</v>
      </c>
      <c r="BZ24" s="125">
        <v>215869.608656397</v>
      </c>
      <c r="CA24" s="125">
        <v>200288.62506937</v>
      </c>
      <c r="CB24" s="125">
        <v>212999.08518869401</v>
      </c>
      <c r="CC24" s="125">
        <v>208406.66961784099</v>
      </c>
      <c r="CD24" s="125">
        <v>201051.97737589999</v>
      </c>
      <c r="CE24" s="125">
        <v>212056.17035280401</v>
      </c>
      <c r="CF24" s="125">
        <v>199103.17750913301</v>
      </c>
      <c r="CG24" s="125">
        <v>202044.204358007</v>
      </c>
      <c r="CH24" s="125">
        <v>201089.56706854599</v>
      </c>
      <c r="CI24" s="125">
        <v>208825.429642573</v>
      </c>
      <c r="CJ24" s="125">
        <v>203113.59807109999</v>
      </c>
      <c r="CK24" s="125">
        <v>200233.395666814</v>
      </c>
      <c r="CL24" s="125">
        <v>219013.02650990101</v>
      </c>
      <c r="CM24" s="125">
        <v>203268.180610162</v>
      </c>
      <c r="CN24" s="125">
        <v>216111.12890842499</v>
      </c>
      <c r="CO24" s="125">
        <v>211366.072412548</v>
      </c>
    </row>
    <row r="25" spans="1:93">
      <c r="A25" s="112" t="str">
        <f>CONCATENATE(I22,"-",I25)</f>
        <v>CILC-1T -FH:[NCP - Forecasted]</v>
      </c>
      <c r="B25" s="112">
        <f>MAX(BR25:CC25)</f>
        <v>249350.39315840401</v>
      </c>
      <c r="C25" s="112">
        <f>MAX(BR25:BT25,CB25:CC25)</f>
        <v>246171.72360688099</v>
      </c>
      <c r="D25" s="112">
        <f>MAX(BU25:CA25)</f>
        <v>249350.39315840401</v>
      </c>
      <c r="E25" s="112">
        <f>MAX(CD25:CO25)</f>
        <v>252981.346503393</v>
      </c>
      <c r="F25" s="112">
        <f>MAX(CD25:CF25,CN25:CO25)</f>
        <v>249768.43936623499</v>
      </c>
      <c r="G25" s="112">
        <f>MAX(CG25:CM25)</f>
        <v>252981.346503393</v>
      </c>
      <c r="I25" s="126" t="s">
        <v>1054</v>
      </c>
      <c r="J25" s="125">
        <v>64268.452213770099</v>
      </c>
      <c r="K25" s="125">
        <v>72822.927232096394</v>
      </c>
      <c r="L25" s="125">
        <v>67677.0826709018</v>
      </c>
      <c r="M25" s="125">
        <v>69439.315536085705</v>
      </c>
      <c r="N25" s="125">
        <v>62514.575069976301</v>
      </c>
      <c r="O25" s="125">
        <v>79554.8830686859</v>
      </c>
      <c r="P25" s="125">
        <v>67766.829048998407</v>
      </c>
      <c r="Q25" s="125">
        <v>76894.672040208403</v>
      </c>
      <c r="R25" s="125">
        <v>64402.091829803103</v>
      </c>
      <c r="S25" s="125">
        <v>73168.419201516706</v>
      </c>
      <c r="T25" s="125">
        <v>78288.494631945694</v>
      </c>
      <c r="U25" s="125">
        <v>62449.916407774501</v>
      </c>
      <c r="V25" s="125">
        <v>135688.13051959299</v>
      </c>
      <c r="W25" s="125">
        <v>139369.01255251799</v>
      </c>
      <c r="X25" s="125">
        <v>125524.80287366</v>
      </c>
      <c r="Y25" s="125">
        <v>135489.44737522601</v>
      </c>
      <c r="Z25" s="125">
        <v>134558.31096782401</v>
      </c>
      <c r="AA25" s="125">
        <v>141502.405919899</v>
      </c>
      <c r="AB25" s="125">
        <v>135156.376985101</v>
      </c>
      <c r="AC25" s="125">
        <v>136859.49637778199</v>
      </c>
      <c r="AD25" s="125">
        <v>156333.31290766201</v>
      </c>
      <c r="AE25" s="125">
        <v>120786.56316948299</v>
      </c>
      <c r="AF25" s="125">
        <v>132949.79707868199</v>
      </c>
      <c r="AG25" s="125">
        <v>138153.754831756</v>
      </c>
      <c r="AH25" s="125">
        <v>196766.253550519</v>
      </c>
      <c r="AI25" s="125">
        <v>221530.042792174</v>
      </c>
      <c r="AJ25" s="125">
        <v>179885.36102180899</v>
      </c>
      <c r="AK25" s="125">
        <v>210755.75369213999</v>
      </c>
      <c r="AL25" s="125">
        <v>203008.28409177699</v>
      </c>
      <c r="AM25" s="125">
        <v>246483.582087349</v>
      </c>
      <c r="AN25" s="125">
        <v>211908.82712022701</v>
      </c>
      <c r="AO25" s="125">
        <v>207886.52191312399</v>
      </c>
      <c r="AP25" s="125">
        <v>236354.63604740199</v>
      </c>
      <c r="AQ25" s="125">
        <v>204191.904674071</v>
      </c>
      <c r="AR25" s="125">
        <v>217373.08969830599</v>
      </c>
      <c r="AS25" s="125">
        <v>198846.67711086999</v>
      </c>
      <c r="AT25" s="125">
        <v>214714.78461488901</v>
      </c>
      <c r="AU25" s="125">
        <v>197719.82879230799</v>
      </c>
      <c r="AV25" s="125">
        <v>195875.74410516</v>
      </c>
      <c r="AW25" s="125">
        <v>215688.422039647</v>
      </c>
      <c r="AX25" s="125">
        <v>212497.02622091901</v>
      </c>
      <c r="AY25" s="125">
        <v>228189.22295957999</v>
      </c>
      <c r="AZ25" s="125">
        <v>206965.58397290099</v>
      </c>
      <c r="BA25" s="125">
        <v>210049.29442855701</v>
      </c>
      <c r="BB25" s="125">
        <v>238782.384014529</v>
      </c>
      <c r="BC25" s="125">
        <v>219676.57667067499</v>
      </c>
      <c r="BD25" s="125">
        <v>235815.70219073101</v>
      </c>
      <c r="BE25" s="125">
        <v>226283.70784738299</v>
      </c>
      <c r="BF25" s="125">
        <v>223784.106826456</v>
      </c>
      <c r="BG25" s="125">
        <v>229024.46153605601</v>
      </c>
      <c r="BH25" s="125">
        <v>217328.62729093299</v>
      </c>
      <c r="BI25" s="125">
        <v>225784.95481467701</v>
      </c>
      <c r="BJ25" s="125">
        <v>213828.76605608099</v>
      </c>
      <c r="BK25" s="125">
        <v>236628.50416488701</v>
      </c>
      <c r="BL25" s="125">
        <v>226991.34665196901</v>
      </c>
      <c r="BM25" s="125">
        <v>223325.04010156999</v>
      </c>
      <c r="BN25" s="125">
        <v>244815.19348573199</v>
      </c>
      <c r="BO25" s="125">
        <v>225276.72282148901</v>
      </c>
      <c r="BP25" s="125">
        <v>241657.46834816699</v>
      </c>
      <c r="BQ25" s="125">
        <v>231665.58383727199</v>
      </c>
      <c r="BR25" s="125">
        <v>228933.215333136</v>
      </c>
      <c r="BS25" s="125">
        <v>242387.918699072</v>
      </c>
      <c r="BT25" s="125">
        <v>222089.05574353799</v>
      </c>
      <c r="BU25" s="125">
        <v>230730.948406432</v>
      </c>
      <c r="BV25" s="125">
        <v>218425.85194730401</v>
      </c>
      <c r="BW25" s="125">
        <v>241521.38111059301</v>
      </c>
      <c r="BX25" s="125">
        <v>231568.84282359001</v>
      </c>
      <c r="BY25" s="125">
        <v>227643.115825018</v>
      </c>
      <c r="BZ25" s="125">
        <v>249350.39315840401</v>
      </c>
      <c r="CA25" s="125">
        <v>229519.277148111</v>
      </c>
      <c r="CB25" s="125">
        <v>246171.72360688099</v>
      </c>
      <c r="CC25" s="125">
        <v>235858.97955449999</v>
      </c>
      <c r="CD25" s="125">
        <v>233013.008151249</v>
      </c>
      <c r="CE25" s="125">
        <v>246679.310180133</v>
      </c>
      <c r="CF25" s="125">
        <v>226031.10440446399</v>
      </c>
      <c r="CG25" s="125">
        <v>234712.90394632699</v>
      </c>
      <c r="CH25" s="125">
        <v>222089.454059446</v>
      </c>
      <c r="CI25" s="125">
        <v>245393.14342015999</v>
      </c>
      <c r="CJ25" s="125">
        <v>235166.01081139999</v>
      </c>
      <c r="CK25" s="125">
        <v>231046.81561098201</v>
      </c>
      <c r="CL25" s="125">
        <v>252981.346503393</v>
      </c>
      <c r="CM25" s="125">
        <v>232933.67691099501</v>
      </c>
      <c r="CN25" s="125">
        <v>249768.43936623499</v>
      </c>
      <c r="CO25" s="125">
        <v>239208.20884994601</v>
      </c>
    </row>
    <row r="26" spans="1:93">
      <c r="A26" s="112" t="str">
        <f>CONCATENATE(I22,"-",I26)</f>
        <v>CILC-1T -FI:[NCP ONPK - Forecasted]</v>
      </c>
      <c r="B26" s="112">
        <f>MAX(BR26:CC26)</f>
        <v>242775.855970712</v>
      </c>
      <c r="C26" s="112">
        <f>MAX(BR26:BT26,CB26:CC26)</f>
        <v>240130.90848387801</v>
      </c>
      <c r="D26" s="112">
        <f>MAX(BU26:CA26)</f>
        <v>242775.855970712</v>
      </c>
      <c r="E26" s="112">
        <f>MAX(CD26:CO26)</f>
        <v>246311.073201188</v>
      </c>
      <c r="F26" s="112">
        <f>MAX(CD26:CF26,CN26:CO26)</f>
        <v>243639.36433005499</v>
      </c>
      <c r="G26" s="112">
        <f>MAX(CG26:CM26)</f>
        <v>246311.073201188</v>
      </c>
      <c r="I26" s="126" t="s">
        <v>1055</v>
      </c>
      <c r="J26" s="125">
        <v>59895.592204583503</v>
      </c>
      <c r="K26" s="125">
        <v>67026.606128002401</v>
      </c>
      <c r="L26" s="125">
        <v>62294.182362997599</v>
      </c>
      <c r="M26" s="125">
        <v>65526.990084141697</v>
      </c>
      <c r="N26" s="125">
        <v>59610.932167563798</v>
      </c>
      <c r="O26" s="125">
        <v>72624.092751714401</v>
      </c>
      <c r="P26" s="125">
        <v>64157.648734338902</v>
      </c>
      <c r="Q26" s="125">
        <v>71521.413353943601</v>
      </c>
      <c r="R26" s="125">
        <v>63131.421557370602</v>
      </c>
      <c r="S26" s="125">
        <v>72769.729003556</v>
      </c>
      <c r="T26" s="125">
        <v>76204.514500982303</v>
      </c>
      <c r="U26" s="125">
        <v>60764.030892432398</v>
      </c>
      <c r="V26" s="125">
        <v>129950.87711047201</v>
      </c>
      <c r="W26" s="125">
        <v>135307.81926662399</v>
      </c>
      <c r="X26" s="125">
        <v>120429.779858357</v>
      </c>
      <c r="Y26" s="125">
        <v>128691.467020508</v>
      </c>
      <c r="Z26" s="125">
        <v>129297.465279449</v>
      </c>
      <c r="AA26" s="125">
        <v>138075.90188515201</v>
      </c>
      <c r="AB26" s="125">
        <v>132820.837862791</v>
      </c>
      <c r="AC26" s="125">
        <v>133374.18341058501</v>
      </c>
      <c r="AD26" s="125">
        <v>150161.601732226</v>
      </c>
      <c r="AE26" s="125">
        <v>117514.558092654</v>
      </c>
      <c r="AF26" s="125">
        <v>129258.684838741</v>
      </c>
      <c r="AG26" s="125">
        <v>133174.950621986</v>
      </c>
      <c r="AH26" s="125">
        <v>192660.67723940799</v>
      </c>
      <c r="AI26" s="125">
        <v>216539.20448639599</v>
      </c>
      <c r="AJ26" s="125">
        <v>176089.74124598099</v>
      </c>
      <c r="AK26" s="125">
        <v>206370.204971328</v>
      </c>
      <c r="AL26" s="125">
        <v>201715.63685639401</v>
      </c>
      <c r="AM26" s="125">
        <v>238990.69814048201</v>
      </c>
      <c r="AN26" s="125">
        <v>209005.113922447</v>
      </c>
      <c r="AO26" s="125">
        <v>203847.42211079699</v>
      </c>
      <c r="AP26" s="125">
        <v>231566.75543817101</v>
      </c>
      <c r="AQ26" s="125">
        <v>199061.35040940699</v>
      </c>
      <c r="AR26" s="125">
        <v>213138.615810271</v>
      </c>
      <c r="AS26" s="125">
        <v>195052.869430291</v>
      </c>
      <c r="AT26" s="125">
        <v>205143.37320572499</v>
      </c>
      <c r="AU26" s="125">
        <v>189222.499299844</v>
      </c>
      <c r="AV26" s="125">
        <v>186513.15315000599</v>
      </c>
      <c r="AW26" s="125">
        <v>206661.41347705101</v>
      </c>
      <c r="AX26" s="125">
        <v>206055.51015140401</v>
      </c>
      <c r="AY26" s="125">
        <v>217498.43315708899</v>
      </c>
      <c r="AZ26" s="125">
        <v>201099.99720980899</v>
      </c>
      <c r="BA26" s="125">
        <v>202011.82494912099</v>
      </c>
      <c r="BB26" s="125">
        <v>232486.48993718601</v>
      </c>
      <c r="BC26" s="125">
        <v>215518.600688006</v>
      </c>
      <c r="BD26" s="125">
        <v>230029.01378004099</v>
      </c>
      <c r="BE26" s="125">
        <v>220113.218065678</v>
      </c>
      <c r="BF26" s="125">
        <v>213808.409265108</v>
      </c>
      <c r="BG26" s="125">
        <v>219181.764810122</v>
      </c>
      <c r="BH26" s="125">
        <v>206940.61804830999</v>
      </c>
      <c r="BI26" s="125">
        <v>216335.38537954699</v>
      </c>
      <c r="BJ26" s="125">
        <v>207346.88036963</v>
      </c>
      <c r="BK26" s="125">
        <v>225542.32942580801</v>
      </c>
      <c r="BL26" s="125">
        <v>220558.21215347</v>
      </c>
      <c r="BM26" s="125">
        <v>214779.578434139</v>
      </c>
      <c r="BN26" s="125">
        <v>238360.23436857801</v>
      </c>
      <c r="BO26" s="125">
        <v>221012.74885966699</v>
      </c>
      <c r="BP26" s="125">
        <v>235727.42866694299</v>
      </c>
      <c r="BQ26" s="125">
        <v>225348.336645951</v>
      </c>
      <c r="BR26" s="125">
        <v>218727.98427228301</v>
      </c>
      <c r="BS26" s="125">
        <v>231970.905783578</v>
      </c>
      <c r="BT26" s="125">
        <v>211473.50457337001</v>
      </c>
      <c r="BU26" s="125">
        <v>221074.37886401199</v>
      </c>
      <c r="BV26" s="125">
        <v>211804.612768864</v>
      </c>
      <c r="BW26" s="125">
        <v>230205.97241261901</v>
      </c>
      <c r="BX26" s="125">
        <v>225005.97805575401</v>
      </c>
      <c r="BY26" s="125">
        <v>218932.42436268801</v>
      </c>
      <c r="BZ26" s="125">
        <v>242775.855970712</v>
      </c>
      <c r="CA26" s="125">
        <v>225175.00132041599</v>
      </c>
      <c r="CB26" s="125">
        <v>240130.90848387801</v>
      </c>
      <c r="CC26" s="125">
        <v>229427.38340863099</v>
      </c>
      <c r="CD26" s="125">
        <v>222625.91082722199</v>
      </c>
      <c r="CE26" s="125">
        <v>236077.867773584</v>
      </c>
      <c r="CF26" s="125">
        <v>215227.12873433501</v>
      </c>
      <c r="CG26" s="125">
        <v>224889.68129191099</v>
      </c>
      <c r="CH26" s="125">
        <v>215357.15849448799</v>
      </c>
      <c r="CI26" s="125">
        <v>233896.340542041</v>
      </c>
      <c r="CJ26" s="125">
        <v>228501.199137566</v>
      </c>
      <c r="CK26" s="125">
        <v>222205.88265833299</v>
      </c>
      <c r="CL26" s="125">
        <v>246311.073201188</v>
      </c>
      <c r="CM26" s="125">
        <v>228524.77429229501</v>
      </c>
      <c r="CN26" s="125">
        <v>243639.36433005499</v>
      </c>
      <c r="CO26" s="125">
        <v>232685.28317204499</v>
      </c>
    </row>
    <row r="27" spans="1:93">
      <c r="I27" s="124" t="s">
        <v>1059</v>
      </c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</row>
    <row r="28" spans="1:93">
      <c r="A28" s="112" t="str">
        <f>CONCATENATE(I27,"-",I28)</f>
        <v>FKEC -FF:[CP @ Meter - Forecasted]</v>
      </c>
      <c r="B28" s="112">
        <f>MAX(BR28:CC28)</f>
        <v>155346.66861569099</v>
      </c>
      <c r="C28" s="112">
        <f>MAX(BR28:BT28,CB28:CC28)</f>
        <v>119320.06294528001</v>
      </c>
      <c r="D28" s="112">
        <f>MAX(BU28:CA28)</f>
        <v>155346.66861569099</v>
      </c>
      <c r="E28" s="112">
        <f>MAX(CD28:CO28)</f>
        <v>157775.88743266999</v>
      </c>
      <c r="F28" s="112">
        <f>MAX(CD28:CF28,CN28:CO28)</f>
        <v>120435.326595233</v>
      </c>
      <c r="G28" s="112">
        <f>MAX(CG28:CM28)</f>
        <v>157775.88743266999</v>
      </c>
      <c r="I28" s="126" t="s">
        <v>1052</v>
      </c>
      <c r="J28" s="125">
        <v>97571</v>
      </c>
      <c r="K28" s="125">
        <v>110218</v>
      </c>
      <c r="L28" s="125">
        <v>103301</v>
      </c>
      <c r="M28" s="125">
        <v>117445</v>
      </c>
      <c r="N28" s="125">
        <v>123481</v>
      </c>
      <c r="O28" s="125">
        <v>121995</v>
      </c>
      <c r="P28" s="125">
        <v>145446</v>
      </c>
      <c r="Q28" s="125">
        <v>143143</v>
      </c>
      <c r="R28" s="125">
        <v>134477</v>
      </c>
      <c r="S28" s="125">
        <v>125289</v>
      </c>
      <c r="T28" s="125">
        <v>84874</v>
      </c>
      <c r="U28" s="125">
        <v>99138</v>
      </c>
      <c r="V28" s="125">
        <v>101889</v>
      </c>
      <c r="W28" s="125">
        <v>111566</v>
      </c>
      <c r="X28" s="125">
        <v>88285</v>
      </c>
      <c r="Y28" s="125">
        <v>119855</v>
      </c>
      <c r="Z28" s="125">
        <v>139147</v>
      </c>
      <c r="AA28" s="125">
        <v>136713</v>
      </c>
      <c r="AB28" s="125">
        <v>145669</v>
      </c>
      <c r="AC28" s="125">
        <v>139253</v>
      </c>
      <c r="AD28" s="125">
        <v>132932</v>
      </c>
      <c r="AE28" s="125">
        <v>129236</v>
      </c>
      <c r="AF28" s="125">
        <v>113619</v>
      </c>
      <c r="AG28" s="125">
        <v>110488</v>
      </c>
      <c r="AH28" s="125">
        <v>87751</v>
      </c>
      <c r="AI28" s="125">
        <v>111326</v>
      </c>
      <c r="AJ28" s="125">
        <v>123018</v>
      </c>
      <c r="AK28" s="125">
        <v>128551</v>
      </c>
      <c r="AL28" s="125">
        <v>122592</v>
      </c>
      <c r="AM28" s="125">
        <v>140109</v>
      </c>
      <c r="AN28" s="125">
        <v>150640</v>
      </c>
      <c r="AO28" s="125">
        <v>146084</v>
      </c>
      <c r="AP28" s="125">
        <v>128297</v>
      </c>
      <c r="AQ28" s="125">
        <v>136857</v>
      </c>
      <c r="AR28" s="125">
        <v>115289</v>
      </c>
      <c r="AS28" s="125">
        <v>105411</v>
      </c>
      <c r="AT28" s="125">
        <v>110678.32961119</v>
      </c>
      <c r="AU28" s="125">
        <v>113616.692344144</v>
      </c>
      <c r="AV28" s="125">
        <v>117534.509321626</v>
      </c>
      <c r="AW28" s="125">
        <v>147897.59089635799</v>
      </c>
      <c r="AX28" s="125">
        <v>135164.68571976601</v>
      </c>
      <c r="AY28" s="125">
        <v>143000.31967452</v>
      </c>
      <c r="AZ28" s="125">
        <v>148213.84174384901</v>
      </c>
      <c r="BA28" s="125">
        <v>123768.22051993699</v>
      </c>
      <c r="BB28" s="125">
        <v>134697.77667774301</v>
      </c>
      <c r="BC28" s="125">
        <v>128774.03300116101</v>
      </c>
      <c r="BD28" s="125">
        <v>114217.191860969</v>
      </c>
      <c r="BE28" s="125">
        <v>108877.00572024399</v>
      </c>
      <c r="BF28" s="125">
        <v>108996.378678225</v>
      </c>
      <c r="BG28" s="125">
        <v>115976.05920869501</v>
      </c>
      <c r="BH28" s="125">
        <v>110057.857595091</v>
      </c>
      <c r="BI28" s="125">
        <v>130699.502922189</v>
      </c>
      <c r="BJ28" s="125">
        <v>138932.23696166699</v>
      </c>
      <c r="BK28" s="125">
        <v>142982.83457083401</v>
      </c>
      <c r="BL28" s="125">
        <v>154886.409596468</v>
      </c>
      <c r="BM28" s="125">
        <v>151090.41023469501</v>
      </c>
      <c r="BN28" s="125">
        <v>139387.24332088401</v>
      </c>
      <c r="BO28" s="125">
        <v>133265.520643419</v>
      </c>
      <c r="BP28" s="125">
        <v>118229.967745341</v>
      </c>
      <c r="BQ28" s="125">
        <v>112690.79216743</v>
      </c>
      <c r="BR28" s="125">
        <v>110001.33902344501</v>
      </c>
      <c r="BS28" s="125">
        <v>117045.373087891</v>
      </c>
      <c r="BT28" s="125">
        <v>111072.604909724</v>
      </c>
      <c r="BU28" s="125">
        <v>131904.568807645</v>
      </c>
      <c r="BV28" s="125">
        <v>140213.20969226901</v>
      </c>
      <c r="BW28" s="125">
        <v>144301.15432175199</v>
      </c>
      <c r="BX28" s="125">
        <v>155346.66861569099</v>
      </c>
      <c r="BY28" s="125">
        <v>152483.482854787</v>
      </c>
      <c r="BZ28" s="125">
        <v>140672.411267458</v>
      </c>
      <c r="CA28" s="125">
        <v>134494.24553554799</v>
      </c>
      <c r="CB28" s="125">
        <v>119320.06294528001</v>
      </c>
      <c r="CC28" s="125">
        <v>113729.815470755</v>
      </c>
      <c r="CD28" s="125">
        <v>111029.502199282</v>
      </c>
      <c r="CE28" s="125">
        <v>118139.37561167299</v>
      </c>
      <c r="CF28" s="125">
        <v>112110.78101945401</v>
      </c>
      <c r="CG28" s="125">
        <v>133137.457621332</v>
      </c>
      <c r="CH28" s="125">
        <v>141523.75791151301</v>
      </c>
      <c r="CI28" s="125">
        <v>145649.91184071999</v>
      </c>
      <c r="CJ28" s="125">
        <v>157775.88743266999</v>
      </c>
      <c r="CK28" s="125">
        <v>153908.71915996799</v>
      </c>
      <c r="CL28" s="125">
        <v>141987.251563089</v>
      </c>
      <c r="CM28" s="125">
        <v>135751.33960230401</v>
      </c>
      <c r="CN28" s="125">
        <v>120435.326595233</v>
      </c>
      <c r="CO28" s="125">
        <v>114792.82806013001</v>
      </c>
    </row>
    <row r="29" spans="1:93">
      <c r="A29" s="112" t="str">
        <f>CONCATENATE(I27,"-",I29)</f>
        <v>FKEC -FG:[GNCP - Forecasted]</v>
      </c>
      <c r="B29" s="112">
        <f>MAX(BR29:CC29)</f>
        <v>162584.705069049</v>
      </c>
      <c r="C29" s="112">
        <f>MAX(BR29:BT29,CB29:CC29)</f>
        <v>133007.530455687</v>
      </c>
      <c r="D29" s="112">
        <f>MAX(BU29:CA29)</f>
        <v>162584.705069049</v>
      </c>
      <c r="E29" s="112">
        <f>MAX(CD29:CO29)</f>
        <v>165140</v>
      </c>
      <c r="F29" s="112">
        <f>MAX(CD29:CF29,CN29:CO29)</f>
        <v>134261.20984418699</v>
      </c>
      <c r="G29" s="112">
        <f>MAX(CG29:CM29)</f>
        <v>165140</v>
      </c>
      <c r="I29" s="126" t="s">
        <v>1053</v>
      </c>
      <c r="J29" s="125">
        <v>102096</v>
      </c>
      <c r="K29" s="125">
        <v>111487</v>
      </c>
      <c r="L29" s="125">
        <v>112607</v>
      </c>
      <c r="M29" s="125">
        <v>126051</v>
      </c>
      <c r="N29" s="125">
        <v>135351</v>
      </c>
      <c r="O29" s="125">
        <v>137906</v>
      </c>
      <c r="P29" s="125">
        <v>148604</v>
      </c>
      <c r="Q29" s="125">
        <v>144516</v>
      </c>
      <c r="R29" s="125">
        <v>135020</v>
      </c>
      <c r="S29" s="125">
        <v>125289</v>
      </c>
      <c r="T29" s="125">
        <v>86408</v>
      </c>
      <c r="U29" s="125">
        <v>111909</v>
      </c>
      <c r="V29" s="125">
        <v>104213</v>
      </c>
      <c r="W29" s="125">
        <v>114437</v>
      </c>
      <c r="X29" s="125">
        <v>126051</v>
      </c>
      <c r="Y29" s="125">
        <v>126807</v>
      </c>
      <c r="Z29" s="125">
        <v>139147</v>
      </c>
      <c r="AA29" s="125">
        <v>141451</v>
      </c>
      <c r="AB29" s="125">
        <v>147695</v>
      </c>
      <c r="AC29" s="125">
        <v>143002</v>
      </c>
      <c r="AD29" s="125">
        <v>140826</v>
      </c>
      <c r="AE29" s="125">
        <v>129638</v>
      </c>
      <c r="AF29" s="125">
        <v>114961</v>
      </c>
      <c r="AG29" s="125">
        <v>115885</v>
      </c>
      <c r="AH29" s="125">
        <v>119648</v>
      </c>
      <c r="AI29" s="125">
        <v>118724</v>
      </c>
      <c r="AJ29" s="125">
        <v>124969</v>
      </c>
      <c r="AK29" s="125">
        <v>130649</v>
      </c>
      <c r="AL29" s="125">
        <v>135618</v>
      </c>
      <c r="AM29" s="125">
        <v>144202</v>
      </c>
      <c r="AN29" s="125">
        <v>158706</v>
      </c>
      <c r="AO29" s="125">
        <v>156563</v>
      </c>
      <c r="AP29" s="125">
        <v>143516</v>
      </c>
      <c r="AQ29" s="125">
        <v>136857</v>
      </c>
      <c r="AR29" s="125">
        <v>115289</v>
      </c>
      <c r="AS29" s="125">
        <v>118302</v>
      </c>
      <c r="AT29" s="125">
        <v>110678.32961119</v>
      </c>
      <c r="AU29" s="125">
        <v>114882.666666666</v>
      </c>
      <c r="AV29" s="125">
        <v>121209</v>
      </c>
      <c r="AW29" s="125">
        <v>147897.59089635799</v>
      </c>
      <c r="AX29" s="125">
        <v>136705.33333333299</v>
      </c>
      <c r="AY29" s="125">
        <v>143000.31967452</v>
      </c>
      <c r="AZ29" s="125">
        <v>151668.33333333299</v>
      </c>
      <c r="BA29" s="125">
        <v>148027</v>
      </c>
      <c r="BB29" s="125">
        <v>139787.33333333299</v>
      </c>
      <c r="BC29" s="125">
        <v>130594.666666666</v>
      </c>
      <c r="BD29" s="125">
        <v>114217.191860969</v>
      </c>
      <c r="BE29" s="125">
        <v>115365.33333333299</v>
      </c>
      <c r="BF29" s="125">
        <v>125878.305774343</v>
      </c>
      <c r="BG29" s="125">
        <v>124505.423029449</v>
      </c>
      <c r="BH29" s="125">
        <v>131765.55744172999</v>
      </c>
      <c r="BI29" s="125">
        <v>136962.795303786</v>
      </c>
      <c r="BJ29" s="125">
        <v>149960.024711131</v>
      </c>
      <c r="BK29" s="125">
        <v>153382.74370739801</v>
      </c>
      <c r="BL29" s="125">
        <v>162070</v>
      </c>
      <c r="BM29" s="125">
        <v>160503.37286676301</v>
      </c>
      <c r="BN29" s="125">
        <v>151484.74068575</v>
      </c>
      <c r="BO29" s="125">
        <v>136856.12107480201</v>
      </c>
      <c r="BP29" s="125">
        <v>122272.976651961</v>
      </c>
      <c r="BQ29" s="125">
        <v>126908.895602964</v>
      </c>
      <c r="BR29" s="125">
        <v>127064.787749221</v>
      </c>
      <c r="BS29" s="125">
        <v>125678.964723471</v>
      </c>
      <c r="BT29" s="125">
        <v>133007.530455687</v>
      </c>
      <c r="BU29" s="125">
        <v>138253.75554397301</v>
      </c>
      <c r="BV29" s="125">
        <v>151373.491989528</v>
      </c>
      <c r="BW29" s="125">
        <v>154828.47225884799</v>
      </c>
      <c r="BX29" s="125">
        <v>162584.705069049</v>
      </c>
      <c r="BY29" s="125">
        <v>162016.21781365099</v>
      </c>
      <c r="BZ29" s="125">
        <v>152912.57936841299</v>
      </c>
      <c r="CA29" s="125">
        <v>138146.07584348199</v>
      </c>
      <c r="CB29" s="125">
        <v>123425.476138825</v>
      </c>
      <c r="CC29" s="125">
        <v>128105.091533297</v>
      </c>
      <c r="CD29" s="125">
        <v>128262.453060799</v>
      </c>
      <c r="CE29" s="125">
        <v>126863.56778393</v>
      </c>
      <c r="CF29" s="125">
        <v>134261.20984418699</v>
      </c>
      <c r="CG29" s="125">
        <v>139556.883894033</v>
      </c>
      <c r="CH29" s="125">
        <v>152800.282083461</v>
      </c>
      <c r="CI29" s="125">
        <v>156287.82770856499</v>
      </c>
      <c r="CJ29" s="125">
        <v>165140</v>
      </c>
      <c r="CK29" s="125">
        <v>163543.32227292401</v>
      </c>
      <c r="CL29" s="125">
        <v>154353.876326111</v>
      </c>
      <c r="CM29" s="125">
        <v>139448.189244835</v>
      </c>
      <c r="CN29" s="125">
        <v>124588.83865612801</v>
      </c>
      <c r="CO29" s="125">
        <v>129312.562360453</v>
      </c>
    </row>
    <row r="30" spans="1:93">
      <c r="A30" s="112" t="str">
        <f>CONCATENATE(I27,"-",I30)</f>
        <v>FKEC -FH:[NCP - Forecasted]</v>
      </c>
      <c r="B30" s="112">
        <f>MAX(BR30:CC30)</f>
        <v>162584.705069049</v>
      </c>
      <c r="C30" s="112">
        <f>MAX(BR30:BT30,CB30:CC30)</f>
        <v>133007.530455687</v>
      </c>
      <c r="D30" s="112">
        <f>MAX(BU30:CA30)</f>
        <v>162584.705069049</v>
      </c>
      <c r="E30" s="112">
        <f>MAX(CD30:CO30)</f>
        <v>165140</v>
      </c>
      <c r="F30" s="112">
        <f>MAX(CD30:CF30,CN30:CO30)</f>
        <v>134261.20984418699</v>
      </c>
      <c r="G30" s="112">
        <f>MAX(CG30:CM30)</f>
        <v>165140</v>
      </c>
      <c r="I30" s="126" t="s">
        <v>1054</v>
      </c>
      <c r="J30" s="125">
        <v>102096</v>
      </c>
      <c r="K30" s="125">
        <v>111487</v>
      </c>
      <c r="L30" s="125">
        <v>112607</v>
      </c>
      <c r="M30" s="125">
        <v>126051</v>
      </c>
      <c r="N30" s="125">
        <v>135351</v>
      </c>
      <c r="O30" s="125">
        <v>137906</v>
      </c>
      <c r="P30" s="125">
        <v>148604</v>
      </c>
      <c r="Q30" s="125">
        <v>144516</v>
      </c>
      <c r="R30" s="125">
        <v>135020</v>
      </c>
      <c r="S30" s="125">
        <v>125289</v>
      </c>
      <c r="T30" s="125">
        <v>86408</v>
      </c>
      <c r="U30" s="125">
        <v>111909</v>
      </c>
      <c r="V30" s="125">
        <v>104213</v>
      </c>
      <c r="W30" s="125">
        <v>114437</v>
      </c>
      <c r="X30" s="125">
        <v>126051</v>
      </c>
      <c r="Y30" s="125">
        <v>126807</v>
      </c>
      <c r="Z30" s="125">
        <v>139147</v>
      </c>
      <c r="AA30" s="125">
        <v>141451</v>
      </c>
      <c r="AB30" s="125">
        <v>147695</v>
      </c>
      <c r="AC30" s="125">
        <v>143002</v>
      </c>
      <c r="AD30" s="125">
        <v>140826</v>
      </c>
      <c r="AE30" s="125">
        <v>129638</v>
      </c>
      <c r="AF30" s="125">
        <v>114961</v>
      </c>
      <c r="AG30" s="125">
        <v>115885</v>
      </c>
      <c r="AH30" s="125">
        <v>119648</v>
      </c>
      <c r="AI30" s="125">
        <v>118724</v>
      </c>
      <c r="AJ30" s="125">
        <v>124969</v>
      </c>
      <c r="AK30" s="125">
        <v>130649</v>
      </c>
      <c r="AL30" s="125">
        <v>135618</v>
      </c>
      <c r="AM30" s="125">
        <v>144202</v>
      </c>
      <c r="AN30" s="125">
        <v>158706</v>
      </c>
      <c r="AO30" s="125">
        <v>156563</v>
      </c>
      <c r="AP30" s="125">
        <v>143516</v>
      </c>
      <c r="AQ30" s="125">
        <v>136857</v>
      </c>
      <c r="AR30" s="125">
        <v>115289</v>
      </c>
      <c r="AS30" s="125">
        <v>118302</v>
      </c>
      <c r="AT30" s="125">
        <v>110678.32961119</v>
      </c>
      <c r="AU30" s="125">
        <v>114882.666666666</v>
      </c>
      <c r="AV30" s="125">
        <v>121209</v>
      </c>
      <c r="AW30" s="125">
        <v>147897.59089635799</v>
      </c>
      <c r="AX30" s="125">
        <v>136705.33333333299</v>
      </c>
      <c r="AY30" s="125">
        <v>143000.31967452</v>
      </c>
      <c r="AZ30" s="125">
        <v>151668.33333333299</v>
      </c>
      <c r="BA30" s="125">
        <v>148027</v>
      </c>
      <c r="BB30" s="125">
        <v>139787.33333333299</v>
      </c>
      <c r="BC30" s="125">
        <v>130594.666666666</v>
      </c>
      <c r="BD30" s="125">
        <v>114217.191860969</v>
      </c>
      <c r="BE30" s="125">
        <v>115365.33333333299</v>
      </c>
      <c r="BF30" s="125">
        <v>125878.305774343</v>
      </c>
      <c r="BG30" s="125">
        <v>124505.423029449</v>
      </c>
      <c r="BH30" s="125">
        <v>131765.55744172999</v>
      </c>
      <c r="BI30" s="125">
        <v>136962.795303786</v>
      </c>
      <c r="BJ30" s="125">
        <v>149960.024711131</v>
      </c>
      <c r="BK30" s="125">
        <v>153382.74370739801</v>
      </c>
      <c r="BL30" s="125">
        <v>162070</v>
      </c>
      <c r="BM30" s="125">
        <v>160503.37286676301</v>
      </c>
      <c r="BN30" s="125">
        <v>151484.74068575</v>
      </c>
      <c r="BO30" s="125">
        <v>136856.12107480201</v>
      </c>
      <c r="BP30" s="125">
        <v>122272.976651961</v>
      </c>
      <c r="BQ30" s="125">
        <v>126908.895602964</v>
      </c>
      <c r="BR30" s="125">
        <v>127064.787749221</v>
      </c>
      <c r="BS30" s="125">
        <v>125678.964723471</v>
      </c>
      <c r="BT30" s="125">
        <v>133007.530455687</v>
      </c>
      <c r="BU30" s="125">
        <v>138253.75554397301</v>
      </c>
      <c r="BV30" s="125">
        <v>151373.491989528</v>
      </c>
      <c r="BW30" s="125">
        <v>154828.47225884799</v>
      </c>
      <c r="BX30" s="125">
        <v>162584.705069049</v>
      </c>
      <c r="BY30" s="125">
        <v>162016.21781365099</v>
      </c>
      <c r="BZ30" s="125">
        <v>152912.57936841299</v>
      </c>
      <c r="CA30" s="125">
        <v>138146.07584348199</v>
      </c>
      <c r="CB30" s="125">
        <v>123425.476138825</v>
      </c>
      <c r="CC30" s="125">
        <v>128105.091533297</v>
      </c>
      <c r="CD30" s="125">
        <v>128262.453060799</v>
      </c>
      <c r="CE30" s="125">
        <v>126863.56778393</v>
      </c>
      <c r="CF30" s="125">
        <v>134261.20984418699</v>
      </c>
      <c r="CG30" s="125">
        <v>139556.883894033</v>
      </c>
      <c r="CH30" s="125">
        <v>152800.282083461</v>
      </c>
      <c r="CI30" s="125">
        <v>156287.82770856499</v>
      </c>
      <c r="CJ30" s="125">
        <v>165140</v>
      </c>
      <c r="CK30" s="125">
        <v>163543.32227292401</v>
      </c>
      <c r="CL30" s="125">
        <v>154353.876326111</v>
      </c>
      <c r="CM30" s="125">
        <v>139448.189244835</v>
      </c>
      <c r="CN30" s="125">
        <v>124588.83865612801</v>
      </c>
      <c r="CO30" s="125">
        <v>129312.562360453</v>
      </c>
    </row>
    <row r="31" spans="1:93">
      <c r="A31" s="112" t="str">
        <f>CONCATENATE(I27,"-",I31)</f>
        <v>FKEC -FI:[NCP ONPK - Forecasted]</v>
      </c>
      <c r="B31" s="112">
        <f>MAX(BR31:CC31)</f>
        <v>162584.705069049</v>
      </c>
      <c r="C31" s="112">
        <f>MAX(BR31:BT31,CB31:CC31)</f>
        <v>133007.530455687</v>
      </c>
      <c r="D31" s="112">
        <f>MAX(BU31:CA31)</f>
        <v>162584.705069049</v>
      </c>
      <c r="E31" s="112">
        <f>MAX(CD31:CO31)</f>
        <v>165140</v>
      </c>
      <c r="F31" s="112">
        <f>MAX(CD31:CF31,CN31:CO31)</f>
        <v>134261.20984418699</v>
      </c>
      <c r="G31" s="112">
        <f>MAX(CG31:CM31)</f>
        <v>165140</v>
      </c>
      <c r="I31" s="126" t="s">
        <v>1055</v>
      </c>
      <c r="J31" s="125">
        <v>102096</v>
      </c>
      <c r="K31" s="125">
        <v>107003</v>
      </c>
      <c r="L31" s="125">
        <v>104613</v>
      </c>
      <c r="M31" s="125">
        <v>126051</v>
      </c>
      <c r="N31" s="125">
        <v>129326</v>
      </c>
      <c r="O31" s="125">
        <v>137847</v>
      </c>
      <c r="P31" s="125">
        <v>148604</v>
      </c>
      <c r="Q31" s="125">
        <v>143829</v>
      </c>
      <c r="R31" s="125">
        <v>127756</v>
      </c>
      <c r="S31" s="125">
        <v>125289</v>
      </c>
      <c r="T31" s="125">
        <v>84874</v>
      </c>
      <c r="U31" s="125">
        <v>105265</v>
      </c>
      <c r="V31" s="125">
        <v>104213</v>
      </c>
      <c r="W31" s="125">
        <v>108678</v>
      </c>
      <c r="X31" s="125">
        <v>98374</v>
      </c>
      <c r="Y31" s="125">
        <v>126807</v>
      </c>
      <c r="Z31" s="125">
        <v>139147</v>
      </c>
      <c r="AA31" s="125">
        <v>139433</v>
      </c>
      <c r="AB31" s="125">
        <v>147695</v>
      </c>
      <c r="AC31" s="125">
        <v>140477</v>
      </c>
      <c r="AD31" s="125">
        <v>133456</v>
      </c>
      <c r="AE31" s="125">
        <v>129638</v>
      </c>
      <c r="AF31" s="125">
        <v>105406</v>
      </c>
      <c r="AG31" s="125">
        <v>115885</v>
      </c>
      <c r="AH31" s="125">
        <v>116339</v>
      </c>
      <c r="AI31" s="125">
        <v>111866</v>
      </c>
      <c r="AJ31" s="125">
        <v>112653</v>
      </c>
      <c r="AK31" s="125">
        <v>130649</v>
      </c>
      <c r="AL31" s="125">
        <v>129272</v>
      </c>
      <c r="AM31" s="125">
        <v>144202</v>
      </c>
      <c r="AN31" s="125">
        <v>158706</v>
      </c>
      <c r="AO31" s="125">
        <v>156563</v>
      </c>
      <c r="AP31" s="125">
        <v>141684</v>
      </c>
      <c r="AQ31" s="125">
        <v>136857</v>
      </c>
      <c r="AR31" s="125">
        <v>110957</v>
      </c>
      <c r="AS31" s="125">
        <v>118302</v>
      </c>
      <c r="AT31" s="125">
        <v>107549.33333333299</v>
      </c>
      <c r="AU31" s="125">
        <v>109182.33333333299</v>
      </c>
      <c r="AV31" s="125">
        <v>105213.33333333299</v>
      </c>
      <c r="AW31" s="125">
        <v>127835.666666666</v>
      </c>
      <c r="AX31" s="125">
        <v>132581.66666666599</v>
      </c>
      <c r="AY31" s="125">
        <v>140494</v>
      </c>
      <c r="AZ31" s="125">
        <v>151668.33333333299</v>
      </c>
      <c r="BA31" s="125">
        <v>146956.33333333299</v>
      </c>
      <c r="BB31" s="125">
        <v>134298.66666666599</v>
      </c>
      <c r="BC31" s="125">
        <v>130594.666666666</v>
      </c>
      <c r="BD31" s="125">
        <v>100412.33333333299</v>
      </c>
      <c r="BE31" s="125">
        <v>113150.666666666</v>
      </c>
      <c r="BF31" s="125">
        <v>125878.305774343</v>
      </c>
      <c r="BG31" s="125">
        <v>124505.423029449</v>
      </c>
      <c r="BH31" s="125">
        <v>131765.55744172999</v>
      </c>
      <c r="BI31" s="125">
        <v>136962.795303786</v>
      </c>
      <c r="BJ31" s="125">
        <v>149960.024711131</v>
      </c>
      <c r="BK31" s="125">
        <v>153382.74370739801</v>
      </c>
      <c r="BL31" s="125">
        <v>162070</v>
      </c>
      <c r="BM31" s="125">
        <v>160503.37286676301</v>
      </c>
      <c r="BN31" s="125">
        <v>151484.74068575</v>
      </c>
      <c r="BO31" s="125">
        <v>136856.12107480201</v>
      </c>
      <c r="BP31" s="125">
        <v>122272.976651961</v>
      </c>
      <c r="BQ31" s="125">
        <v>126908.895602964</v>
      </c>
      <c r="BR31" s="125">
        <v>127064.787749221</v>
      </c>
      <c r="BS31" s="125">
        <v>125678.964723471</v>
      </c>
      <c r="BT31" s="125">
        <v>133007.530455687</v>
      </c>
      <c r="BU31" s="125">
        <v>138253.75554397301</v>
      </c>
      <c r="BV31" s="125">
        <v>151373.491989528</v>
      </c>
      <c r="BW31" s="125">
        <v>154828.47225884799</v>
      </c>
      <c r="BX31" s="125">
        <v>162584.705069049</v>
      </c>
      <c r="BY31" s="125">
        <v>162016.21781365099</v>
      </c>
      <c r="BZ31" s="125">
        <v>152912.57936841299</v>
      </c>
      <c r="CA31" s="125">
        <v>138146.07584348199</v>
      </c>
      <c r="CB31" s="125">
        <v>123425.476138825</v>
      </c>
      <c r="CC31" s="125">
        <v>128105.091533297</v>
      </c>
      <c r="CD31" s="125">
        <v>128262.453060799</v>
      </c>
      <c r="CE31" s="125">
        <v>126863.56778393</v>
      </c>
      <c r="CF31" s="125">
        <v>134261.20984418699</v>
      </c>
      <c r="CG31" s="125">
        <v>139556.883894033</v>
      </c>
      <c r="CH31" s="125">
        <v>152800.282083461</v>
      </c>
      <c r="CI31" s="125">
        <v>156287.82770856499</v>
      </c>
      <c r="CJ31" s="125">
        <v>165140</v>
      </c>
      <c r="CK31" s="125">
        <v>163543.32227292401</v>
      </c>
      <c r="CL31" s="125">
        <v>154353.876326111</v>
      </c>
      <c r="CM31" s="125">
        <v>139448.189244835</v>
      </c>
      <c r="CN31" s="125">
        <v>124588.83865612801</v>
      </c>
      <c r="CO31" s="125">
        <v>129312.562360453</v>
      </c>
    </row>
    <row r="32" spans="1:93">
      <c r="I32" s="124" t="s">
        <v>1060</v>
      </c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5"/>
      <c r="CM32" s="125"/>
      <c r="CN32" s="125"/>
      <c r="CO32" s="125"/>
    </row>
    <row r="33" spans="1:93">
      <c r="A33" s="112" t="str">
        <f>CONCATENATE(I32,"-",I33)</f>
        <v>GS(T)-1 -FF:[CP @ Meter - Forecasted]</v>
      </c>
      <c r="B33" s="112">
        <f>MAX(BR33:CC33)</f>
        <v>1302479.8836367</v>
      </c>
      <c r="C33" s="112">
        <f>MAX(BR33:BT33,CB33:CC33)</f>
        <v>1032439.1497986</v>
      </c>
      <c r="D33" s="112">
        <f>MAX(BU33:CA33)</f>
        <v>1302479.8836367</v>
      </c>
      <c r="E33" s="112">
        <f>MAX(CD33:CO33)</f>
        <v>1319438.58968065</v>
      </c>
      <c r="F33" s="112">
        <f>MAX(CD33:CF33,CN33:CO33)</f>
        <v>1045276.27034059</v>
      </c>
      <c r="G33" s="112">
        <f>MAX(CG33:CM33)</f>
        <v>1319438.58968065</v>
      </c>
      <c r="I33" s="126" t="s">
        <v>1052</v>
      </c>
      <c r="J33" s="125">
        <v>176438.95123575101</v>
      </c>
      <c r="K33" s="125">
        <v>296200.73563218297</v>
      </c>
      <c r="L33" s="125">
        <v>275291.80517621298</v>
      </c>
      <c r="M33" s="125">
        <v>307302.65555555501</v>
      </c>
      <c r="N33" s="125">
        <v>320702.90390324802</v>
      </c>
      <c r="O33" s="125">
        <v>379836.455555555</v>
      </c>
      <c r="P33" s="125">
        <v>349680.32193786599</v>
      </c>
      <c r="Q33" s="125">
        <v>379878.81167653098</v>
      </c>
      <c r="R33" s="125">
        <v>289645.39999999898</v>
      </c>
      <c r="S33" s="125">
        <v>339592.58064516098</v>
      </c>
      <c r="T33" s="125">
        <v>270473.96666666598</v>
      </c>
      <c r="U33" s="125">
        <v>250987.09677419299</v>
      </c>
      <c r="V33" s="125">
        <v>502898.062593485</v>
      </c>
      <c r="W33" s="125">
        <v>712311.07771622296</v>
      </c>
      <c r="X33" s="125">
        <v>265667.42209917202</v>
      </c>
      <c r="Y33" s="125">
        <v>662871.122857988</v>
      </c>
      <c r="Z33" s="125">
        <v>682606.15866297402</v>
      </c>
      <c r="AA33" s="125">
        <v>770950.11692091904</v>
      </c>
      <c r="AB33" s="125">
        <v>756078.38557203102</v>
      </c>
      <c r="AC33" s="125">
        <v>787127.52720722801</v>
      </c>
      <c r="AD33" s="125">
        <v>909912.49924901803</v>
      </c>
      <c r="AE33" s="125">
        <v>688112.17972056696</v>
      </c>
      <c r="AF33" s="125">
        <v>735708.53546474199</v>
      </c>
      <c r="AG33" s="125">
        <v>670892.47337286698</v>
      </c>
      <c r="AH33" s="125">
        <v>527254.59836135502</v>
      </c>
      <c r="AI33" s="125">
        <v>1050649.6443298601</v>
      </c>
      <c r="AJ33" s="125">
        <v>542407.98819812003</v>
      </c>
      <c r="AK33" s="125">
        <v>1051777.22342364</v>
      </c>
      <c r="AL33" s="125">
        <v>1031156.24388257</v>
      </c>
      <c r="AM33" s="125">
        <v>1312763.3565489501</v>
      </c>
      <c r="AN33" s="125">
        <v>1089357.9201579699</v>
      </c>
      <c r="AO33" s="125">
        <v>1210702.96937491</v>
      </c>
      <c r="AP33" s="125">
        <v>1300861.17840946</v>
      </c>
      <c r="AQ33" s="125">
        <v>1142110.06329357</v>
      </c>
      <c r="AR33" s="125">
        <v>1215170.5237088001</v>
      </c>
      <c r="AS33" s="125">
        <v>681240.47664136603</v>
      </c>
      <c r="AT33" s="125">
        <v>532769.77463356103</v>
      </c>
      <c r="AU33" s="125">
        <v>1141487.41228074</v>
      </c>
      <c r="AV33" s="125">
        <v>651903.34907203598</v>
      </c>
      <c r="AW33" s="125">
        <v>1097718.0333056899</v>
      </c>
      <c r="AX33" s="125">
        <v>1092546.36031367</v>
      </c>
      <c r="AY33" s="125">
        <v>1270297.22140999</v>
      </c>
      <c r="AZ33" s="125">
        <v>1187636.0382811199</v>
      </c>
      <c r="BA33" s="125">
        <v>1250393.59511131</v>
      </c>
      <c r="BB33" s="125">
        <v>1088681.9029522401</v>
      </c>
      <c r="BC33" s="125">
        <v>1043255.1507009</v>
      </c>
      <c r="BD33" s="125">
        <v>945413.76240572496</v>
      </c>
      <c r="BE33" s="125">
        <v>699569.47436840401</v>
      </c>
      <c r="BF33" s="125">
        <v>661456.23141958599</v>
      </c>
      <c r="BG33" s="125">
        <v>1011661.07622481</v>
      </c>
      <c r="BH33" s="125">
        <v>662418.75182341796</v>
      </c>
      <c r="BI33" s="125">
        <v>1029780.31868661</v>
      </c>
      <c r="BJ33" s="125">
        <v>1131685.4610488301</v>
      </c>
      <c r="BK33" s="125">
        <v>1266080.26893042</v>
      </c>
      <c r="BL33" s="125">
        <v>1259237.57274717</v>
      </c>
      <c r="BM33" s="125">
        <v>1289660.3725274</v>
      </c>
      <c r="BN33" s="125">
        <v>1136336.8905353399</v>
      </c>
      <c r="BO33" s="125">
        <v>1089380.61186272</v>
      </c>
      <c r="BP33" s="125">
        <v>989274.50216229795</v>
      </c>
      <c r="BQ33" s="125">
        <v>880979.03591208195</v>
      </c>
      <c r="BR33" s="125">
        <v>690875.31469617505</v>
      </c>
      <c r="BS33" s="125">
        <v>1032439.1497986</v>
      </c>
      <c r="BT33" s="125">
        <v>674748.33967059804</v>
      </c>
      <c r="BU33" s="125">
        <v>1046329.49592166</v>
      </c>
      <c r="BV33" s="125">
        <v>1148803.40990791</v>
      </c>
      <c r="BW33" s="125">
        <v>1285832.6735605299</v>
      </c>
      <c r="BX33" s="125">
        <v>1277830.85605533</v>
      </c>
      <c r="BY33" s="125">
        <v>1302479.8836367</v>
      </c>
      <c r="BZ33" s="125">
        <v>1151448.5473817301</v>
      </c>
      <c r="CA33" s="125">
        <v>1106355.5169550099</v>
      </c>
      <c r="CB33" s="125">
        <v>1005809.19956448</v>
      </c>
      <c r="CC33" s="125">
        <v>896018.86348257004</v>
      </c>
      <c r="CD33" s="125">
        <v>698388.86369332101</v>
      </c>
      <c r="CE33" s="125">
        <v>1045276.27034059</v>
      </c>
      <c r="CF33" s="125">
        <v>682749.60815564601</v>
      </c>
      <c r="CG33" s="125">
        <v>1057906.9594307099</v>
      </c>
      <c r="CH33" s="125">
        <v>1160990.4478648501</v>
      </c>
      <c r="CI33" s="125">
        <v>1300351.54125855</v>
      </c>
      <c r="CJ33" s="125">
        <v>1292281.5695362899</v>
      </c>
      <c r="CK33" s="125">
        <v>1319438.58968065</v>
      </c>
      <c r="CL33" s="125">
        <v>1162923.0996745699</v>
      </c>
      <c r="CM33" s="125">
        <v>1118592.47745427</v>
      </c>
      <c r="CN33" s="125">
        <v>1016830.60864713</v>
      </c>
      <c r="CO33" s="125">
        <v>905518.98316966102</v>
      </c>
    </row>
    <row r="34" spans="1:93">
      <c r="A34" s="112" t="str">
        <f>CONCATENATE(I32,"-",I34)</f>
        <v>GS(T)-1 -FG:[GNCP - Forecasted]</v>
      </c>
      <c r="B34" s="112">
        <f>MAX(BR34:CC34)</f>
        <v>1302479.8836367</v>
      </c>
      <c r="C34" s="112">
        <f>MAX(BR34:BT34,CB34:CC34)</f>
        <v>1101525.7809872699</v>
      </c>
      <c r="D34" s="112">
        <f>MAX(BU34:CA34)</f>
        <v>1302479.8836367</v>
      </c>
      <c r="E34" s="112">
        <f>MAX(CD34:CO34)</f>
        <v>1319438.58968065</v>
      </c>
      <c r="F34" s="112">
        <f>MAX(CD34:CF34,CN34:CO34)</f>
        <v>1108262.1057331699</v>
      </c>
      <c r="G34" s="112">
        <f>MAX(CG34:CM34)</f>
        <v>1319438.58968065</v>
      </c>
      <c r="I34" s="126" t="s">
        <v>1053</v>
      </c>
      <c r="J34" s="125">
        <v>312646.62695414497</v>
      </c>
      <c r="K34" s="125">
        <v>298942.804597701</v>
      </c>
      <c r="L34" s="125">
        <v>295924.56572835101</v>
      </c>
      <c r="M34" s="125">
        <v>369111.83333333302</v>
      </c>
      <c r="N34" s="125">
        <v>336489.355549498</v>
      </c>
      <c r="O34" s="125">
        <v>408110.522222222</v>
      </c>
      <c r="P34" s="125">
        <v>369821.61222342303</v>
      </c>
      <c r="Q34" s="125">
        <v>399888.95785333897</v>
      </c>
      <c r="R34" s="125">
        <v>411674.14444444398</v>
      </c>
      <c r="S34" s="125">
        <v>369638.70967741898</v>
      </c>
      <c r="T34" s="125">
        <v>324684.01111111097</v>
      </c>
      <c r="U34" s="125">
        <v>301371.93548386998</v>
      </c>
      <c r="V34" s="125">
        <v>652787.33641553496</v>
      </c>
      <c r="W34" s="125">
        <v>715535.17775315803</v>
      </c>
      <c r="X34" s="125">
        <v>590868.97209242196</v>
      </c>
      <c r="Y34" s="125">
        <v>732571.997914623</v>
      </c>
      <c r="Z34" s="125">
        <v>744859.70080138405</v>
      </c>
      <c r="AA34" s="125">
        <v>804851.59716408502</v>
      </c>
      <c r="AB34" s="125">
        <v>796882.26207735005</v>
      </c>
      <c r="AC34" s="125">
        <v>822912.56323564996</v>
      </c>
      <c r="AD34" s="125">
        <v>923923.22302717995</v>
      </c>
      <c r="AE34" s="125">
        <v>769050.51103307703</v>
      </c>
      <c r="AF34" s="125">
        <v>773247.09685177496</v>
      </c>
      <c r="AG34" s="125">
        <v>725316.34411809</v>
      </c>
      <c r="AH34" s="125">
        <v>1014357.45976181</v>
      </c>
      <c r="AI34" s="125">
        <v>1086405.50782163</v>
      </c>
      <c r="AJ34" s="125">
        <v>966607.643055466</v>
      </c>
      <c r="AK34" s="125">
        <v>1143377.71176963</v>
      </c>
      <c r="AL34" s="125">
        <v>1160861.5081335099</v>
      </c>
      <c r="AM34" s="125">
        <v>1321097.3041262201</v>
      </c>
      <c r="AN34" s="125">
        <v>1149704.9009401</v>
      </c>
      <c r="AO34" s="125">
        <v>1293296.23357247</v>
      </c>
      <c r="AP34" s="125">
        <v>1413951.5387160101</v>
      </c>
      <c r="AQ34" s="125">
        <v>1228440.48528766</v>
      </c>
      <c r="AR34" s="125">
        <v>1225155.8083958901</v>
      </c>
      <c r="AS34" s="125">
        <v>943539.649249429</v>
      </c>
      <c r="AT34" s="125">
        <v>976189.30817897303</v>
      </c>
      <c r="AU34" s="125">
        <v>1141487.41228074</v>
      </c>
      <c r="AV34" s="125">
        <v>952249.46599895204</v>
      </c>
      <c r="AW34" s="125">
        <v>1194593.41471467</v>
      </c>
      <c r="AX34" s="125">
        <v>1200084.72438432</v>
      </c>
      <c r="AY34" s="125">
        <v>1314502.23894356</v>
      </c>
      <c r="AZ34" s="125">
        <v>1317951.2690526801</v>
      </c>
      <c r="BA34" s="125">
        <v>1291365.39116725</v>
      </c>
      <c r="BB34" s="125">
        <v>1288823.0629626701</v>
      </c>
      <c r="BC34" s="125">
        <v>1170171.13429402</v>
      </c>
      <c r="BD34" s="125">
        <v>1084424.65059262</v>
      </c>
      <c r="BE34" s="125">
        <v>1036844.2939000099</v>
      </c>
      <c r="BF34" s="125">
        <v>1028198.3322939</v>
      </c>
      <c r="BG34" s="125">
        <v>1011661.07622481</v>
      </c>
      <c r="BH34" s="125">
        <v>945777.89135493105</v>
      </c>
      <c r="BI34" s="125">
        <v>1085419.2695663499</v>
      </c>
      <c r="BJ34" s="125">
        <v>1139802.0274151501</v>
      </c>
      <c r="BK34" s="125">
        <v>1266919.2103742999</v>
      </c>
      <c r="BL34" s="125">
        <v>1267425.4458075601</v>
      </c>
      <c r="BM34" s="125">
        <v>1289660.3725274</v>
      </c>
      <c r="BN34" s="125">
        <v>1300804.55759248</v>
      </c>
      <c r="BO34" s="125">
        <v>1183257.13245108</v>
      </c>
      <c r="BP34" s="125">
        <v>1098482.50639474</v>
      </c>
      <c r="BQ34" s="125">
        <v>1048895.05058553</v>
      </c>
      <c r="BR34" s="125">
        <v>1035356.6217146</v>
      </c>
      <c r="BS34" s="125">
        <v>1043251.44606924</v>
      </c>
      <c r="BT34" s="125">
        <v>944414.92815516004</v>
      </c>
      <c r="BU34" s="125">
        <v>1089943.35786113</v>
      </c>
      <c r="BV34" s="125">
        <v>1148803.40990791</v>
      </c>
      <c r="BW34" s="125">
        <v>1285832.6735605299</v>
      </c>
      <c r="BX34" s="125">
        <v>1277830.85605533</v>
      </c>
      <c r="BY34" s="125">
        <v>1302479.8836367</v>
      </c>
      <c r="BZ34" s="125">
        <v>1300772.39280792</v>
      </c>
      <c r="CA34" s="125">
        <v>1185969.3143891699</v>
      </c>
      <c r="CB34" s="125">
        <v>1101525.7809872699</v>
      </c>
      <c r="CC34" s="125">
        <v>1050205.8245858301</v>
      </c>
      <c r="CD34" s="125">
        <v>1037266.49616446</v>
      </c>
      <c r="CE34" s="125">
        <v>1047194.81340793</v>
      </c>
      <c r="CF34" s="125">
        <v>949726.58097520599</v>
      </c>
      <c r="CG34" s="125">
        <v>1097668.08650125</v>
      </c>
      <c r="CH34" s="125">
        <v>1160990.4478648501</v>
      </c>
      <c r="CI34" s="125">
        <v>1300351.54125855</v>
      </c>
      <c r="CJ34" s="125">
        <v>1292281.5695362899</v>
      </c>
      <c r="CK34" s="125">
        <v>1319438.58968065</v>
      </c>
      <c r="CL34" s="125">
        <v>1306475.60385308</v>
      </c>
      <c r="CM34" s="125">
        <v>1192498.2355266099</v>
      </c>
      <c r="CN34" s="125">
        <v>1108262.1057331699</v>
      </c>
      <c r="CO34" s="125">
        <v>1057443.4326390601</v>
      </c>
    </row>
    <row r="35" spans="1:93">
      <c r="A35" s="112" t="str">
        <f>CONCATENATE(I32,"-",I35)</f>
        <v>GS(T)-1 -FH:[NCP - Forecasted]</v>
      </c>
      <c r="B35" s="112">
        <f>MAX(BR35:CC35)</f>
        <v>2146000.5103850202</v>
      </c>
      <c r="C35" s="112">
        <f>MAX(BR35:BT35,CB35:CC35)</f>
        <v>2109951.0515894201</v>
      </c>
      <c r="D35" s="112">
        <f>MAX(BU35:CA35)</f>
        <v>2146000.5103850202</v>
      </c>
      <c r="E35" s="112">
        <f>MAX(CD35:CO35)</f>
        <v>2155409.6075348398</v>
      </c>
      <c r="F35" s="112">
        <f>MAX(CD35:CF35,CN35:CO35)</f>
        <v>2113843.1806581598</v>
      </c>
      <c r="G35" s="112">
        <f>MAX(CG35:CM35)</f>
        <v>2155409.6075348398</v>
      </c>
      <c r="I35" s="126" t="s">
        <v>1054</v>
      </c>
      <c r="J35" s="125">
        <v>683601.02034330298</v>
      </c>
      <c r="K35" s="125">
        <v>605579.81609195401</v>
      </c>
      <c r="L35" s="125">
        <v>595888.41791320103</v>
      </c>
      <c r="M35" s="125">
        <v>679949.866666666</v>
      </c>
      <c r="N35" s="125">
        <v>583416.77542593796</v>
      </c>
      <c r="O35" s="125">
        <v>709222.47777777701</v>
      </c>
      <c r="P35" s="125">
        <v>627601.61174957501</v>
      </c>
      <c r="Q35" s="125">
        <v>671764.57453572506</v>
      </c>
      <c r="R35" s="125">
        <v>732670.18888888799</v>
      </c>
      <c r="S35" s="125">
        <v>662830.32258064498</v>
      </c>
      <c r="T35" s="125">
        <v>671141.38888888794</v>
      </c>
      <c r="U35" s="125">
        <v>595613.54838709603</v>
      </c>
      <c r="V35" s="125">
        <v>1214229.53453336</v>
      </c>
      <c r="W35" s="125">
        <v>1378768.43898036</v>
      </c>
      <c r="X35" s="125">
        <v>1212498.2987528699</v>
      </c>
      <c r="Y35" s="125">
        <v>1201108.939363</v>
      </c>
      <c r="Z35" s="125">
        <v>1264274.14884244</v>
      </c>
      <c r="AA35" s="125">
        <v>1320279.9589676401</v>
      </c>
      <c r="AB35" s="125">
        <v>1301405.4734551499</v>
      </c>
      <c r="AC35" s="125">
        <v>1322251.85039656</v>
      </c>
      <c r="AD35" s="125">
        <v>1490033.0212948299</v>
      </c>
      <c r="AE35" s="125">
        <v>1276970.0413136</v>
      </c>
      <c r="AF35" s="125">
        <v>1387701.7382614301</v>
      </c>
      <c r="AG35" s="125">
        <v>1267431.33712728</v>
      </c>
      <c r="AH35" s="125">
        <v>2095833.5280067399</v>
      </c>
      <c r="AI35" s="125">
        <v>1950634.30721063</v>
      </c>
      <c r="AJ35" s="125">
        <v>1760500.2536575899</v>
      </c>
      <c r="AK35" s="125">
        <v>1861403.42954482</v>
      </c>
      <c r="AL35" s="125">
        <v>1922551.89947527</v>
      </c>
      <c r="AM35" s="125">
        <v>2132210.33272488</v>
      </c>
      <c r="AN35" s="125">
        <v>1826790.7119744699</v>
      </c>
      <c r="AO35" s="125">
        <v>2081587.2241074899</v>
      </c>
      <c r="AP35" s="125">
        <v>2226799.9414715301</v>
      </c>
      <c r="AQ35" s="125">
        <v>1977710.4769808501</v>
      </c>
      <c r="AR35" s="125">
        <v>2143762.5680458099</v>
      </c>
      <c r="AS35" s="125">
        <v>1884787.8671047499</v>
      </c>
      <c r="AT35" s="125">
        <v>1989374.1095040101</v>
      </c>
      <c r="AU35" s="125">
        <v>1924201.1297317201</v>
      </c>
      <c r="AV35" s="125">
        <v>1855220.2744479901</v>
      </c>
      <c r="AW35" s="125">
        <v>2026515.7188883901</v>
      </c>
      <c r="AX35" s="125">
        <v>2029963.9873416701</v>
      </c>
      <c r="AY35" s="125">
        <v>2180424.6744312099</v>
      </c>
      <c r="AZ35" s="125">
        <v>2154076.2614477798</v>
      </c>
      <c r="BA35" s="125">
        <v>2106552.4543383401</v>
      </c>
      <c r="BB35" s="125">
        <v>2126286.6326240301</v>
      </c>
      <c r="BC35" s="125">
        <v>1972380.35193205</v>
      </c>
      <c r="BD35" s="125">
        <v>2012753.94626986</v>
      </c>
      <c r="BE35" s="125">
        <v>1968488.4034967001</v>
      </c>
      <c r="BF35" s="125">
        <v>2095363.1888433599</v>
      </c>
      <c r="BG35" s="125">
        <v>1916697.7617173099</v>
      </c>
      <c r="BH35" s="125">
        <v>1842612.0274330201</v>
      </c>
      <c r="BI35" s="125">
        <v>1841312.0181864901</v>
      </c>
      <c r="BJ35" s="125">
        <v>1927994.7668184801</v>
      </c>
      <c r="BK35" s="125">
        <v>2101496.5398850301</v>
      </c>
      <c r="BL35" s="125">
        <v>2071496.21543389</v>
      </c>
      <c r="BM35" s="125">
        <v>2041765.1521697701</v>
      </c>
      <c r="BN35" s="125">
        <v>2146053.5755057498</v>
      </c>
      <c r="BO35" s="125">
        <v>1994437.43819404</v>
      </c>
      <c r="BP35" s="125">
        <v>2038846.1277103501</v>
      </c>
      <c r="BQ35" s="125">
        <v>1991367.22428818</v>
      </c>
      <c r="BR35" s="125">
        <v>2109951.0515894201</v>
      </c>
      <c r="BS35" s="125">
        <v>1984682.97360982</v>
      </c>
      <c r="BT35" s="125">
        <v>1839956.6340179199</v>
      </c>
      <c r="BU35" s="125">
        <v>1848986.7097845599</v>
      </c>
      <c r="BV35" s="125">
        <v>1928490.07833106</v>
      </c>
      <c r="BW35" s="125">
        <v>2103521.83599392</v>
      </c>
      <c r="BX35" s="125">
        <v>2072248.35962197</v>
      </c>
      <c r="BY35" s="125">
        <v>2043890.10680721</v>
      </c>
      <c r="BZ35" s="125">
        <v>2146000.5103850202</v>
      </c>
      <c r="CA35" s="125">
        <v>1999008.9527433</v>
      </c>
      <c r="CB35" s="125">
        <v>2044494.6187718101</v>
      </c>
      <c r="CC35" s="125">
        <v>1993855.77867805</v>
      </c>
      <c r="CD35" s="125">
        <v>2113843.1806581598</v>
      </c>
      <c r="CE35" s="125">
        <v>1992184.8410122299</v>
      </c>
      <c r="CF35" s="125">
        <v>1850305.0630320001</v>
      </c>
      <c r="CG35" s="125">
        <v>1862090.9876254799</v>
      </c>
      <c r="CH35" s="125">
        <v>1941571.77596361</v>
      </c>
      <c r="CI35" s="125">
        <v>2117281.53357078</v>
      </c>
      <c r="CJ35" s="125">
        <v>2084785.0724951201</v>
      </c>
      <c r="CK35" s="125">
        <v>2055201.4303375699</v>
      </c>
      <c r="CL35" s="125">
        <v>2155409.6075348398</v>
      </c>
      <c r="CM35" s="125">
        <v>2010013.76681997</v>
      </c>
      <c r="CN35" s="125">
        <v>2056997.62136241</v>
      </c>
      <c r="CO35" s="125">
        <v>2007596.6533741399</v>
      </c>
    </row>
    <row r="36" spans="1:93">
      <c r="A36" s="112" t="str">
        <f>CONCATENATE(I32,"-",I36)</f>
        <v>GS(T)-1 -FI:[NCP ONPK - Forecasted]</v>
      </c>
      <c r="B36" s="112">
        <f>MAX(BR36:CC36)</f>
        <v>2007064.7015273301</v>
      </c>
      <c r="C36" s="112">
        <f>MAX(BR36:BT36,CB36:CC36)</f>
        <v>1801842.7082352999</v>
      </c>
      <c r="D36" s="112">
        <f>MAX(BU36:CA36)</f>
        <v>2007064.7015273301</v>
      </c>
      <c r="E36" s="112">
        <f>MAX(CD36:CO36)</f>
        <v>2015864.63734807</v>
      </c>
      <c r="F36" s="112">
        <f>MAX(CD36:CF36,CN36:CO36)</f>
        <v>1805166.4841004999</v>
      </c>
      <c r="G36" s="112">
        <f>MAX(CG36:CM36)</f>
        <v>2015864.63734807</v>
      </c>
      <c r="I36" s="126" t="s">
        <v>1055</v>
      </c>
      <c r="J36" s="125">
        <v>578322.71058025304</v>
      </c>
      <c r="K36" s="125">
        <v>535586.89655172406</v>
      </c>
      <c r="L36" s="125">
        <v>519406.30550544802</v>
      </c>
      <c r="M36" s="125">
        <v>636701.76666666602</v>
      </c>
      <c r="N36" s="125">
        <v>545216.452764599</v>
      </c>
      <c r="O36" s="125">
        <v>653579.54444444401</v>
      </c>
      <c r="P36" s="125">
        <v>590803.54730108799</v>
      </c>
      <c r="Q36" s="125">
        <v>633343.44072361605</v>
      </c>
      <c r="R36" s="125">
        <v>668799.51111111103</v>
      </c>
      <c r="S36" s="125">
        <v>610874.19354838703</v>
      </c>
      <c r="T36" s="125">
        <v>587268.82222222199</v>
      </c>
      <c r="U36" s="125">
        <v>515554.19354838697</v>
      </c>
      <c r="V36" s="125">
        <v>1055115.2494073501</v>
      </c>
      <c r="W36" s="125">
        <v>1147808.10298715</v>
      </c>
      <c r="X36" s="125">
        <v>1033800.61781549</v>
      </c>
      <c r="Y36" s="125">
        <v>1139348.57597947</v>
      </c>
      <c r="Z36" s="125">
        <v>1204800.74866992</v>
      </c>
      <c r="AA36" s="125">
        <v>1259033.61493964</v>
      </c>
      <c r="AB36" s="125">
        <v>1253866.4036831399</v>
      </c>
      <c r="AC36" s="125">
        <v>1265326.8358194199</v>
      </c>
      <c r="AD36" s="125">
        <v>1413988.2597362199</v>
      </c>
      <c r="AE36" s="125">
        <v>1213646.86676724</v>
      </c>
      <c r="AF36" s="125">
        <v>1180698.23884141</v>
      </c>
      <c r="AG36" s="125">
        <v>1079134.7760965701</v>
      </c>
      <c r="AH36" s="125">
        <v>1780776.3582787199</v>
      </c>
      <c r="AI36" s="125">
        <v>1647799.6962836699</v>
      </c>
      <c r="AJ36" s="125">
        <v>1513590.6203052599</v>
      </c>
      <c r="AK36" s="125">
        <v>1755605.40651312</v>
      </c>
      <c r="AL36" s="125">
        <v>1843687.27930889</v>
      </c>
      <c r="AM36" s="125">
        <v>2016418.7333128699</v>
      </c>
      <c r="AN36" s="125">
        <v>1745308.0261585</v>
      </c>
      <c r="AO36" s="125">
        <v>1986551.7278456001</v>
      </c>
      <c r="AP36" s="125">
        <v>2100402.5133146299</v>
      </c>
      <c r="AQ36" s="125">
        <v>1876914.32533683</v>
      </c>
      <c r="AR36" s="125">
        <v>1823391.2403450899</v>
      </c>
      <c r="AS36" s="125">
        <v>1635089.0947523101</v>
      </c>
      <c r="AT36" s="125">
        <v>1698873.1707599</v>
      </c>
      <c r="AU36" s="125">
        <v>1640722.25880483</v>
      </c>
      <c r="AV36" s="125">
        <v>1597699.3401314199</v>
      </c>
      <c r="AW36" s="125">
        <v>1910065.3270934899</v>
      </c>
      <c r="AX36" s="125">
        <v>1928148.93394386</v>
      </c>
      <c r="AY36" s="125">
        <v>2050683.6636069899</v>
      </c>
      <c r="AZ36" s="125">
        <v>2054194.221565</v>
      </c>
      <c r="BA36" s="125">
        <v>2004111.0857395299</v>
      </c>
      <c r="BB36" s="125">
        <v>1988627.13453104</v>
      </c>
      <c r="BC36" s="125">
        <v>1854222.3928366001</v>
      </c>
      <c r="BD36" s="125">
        <v>1727833.5113449099</v>
      </c>
      <c r="BE36" s="125">
        <v>1695699.2621173901</v>
      </c>
      <c r="BF36" s="125">
        <v>1789385.0570978899</v>
      </c>
      <c r="BG36" s="125">
        <v>1634324.3086492899</v>
      </c>
      <c r="BH36" s="125">
        <v>1586841.2289877101</v>
      </c>
      <c r="BI36" s="125">
        <v>1735504.0523582799</v>
      </c>
      <c r="BJ36" s="125">
        <v>1831294.09066936</v>
      </c>
      <c r="BK36" s="125">
        <v>1976451.9609433601</v>
      </c>
      <c r="BL36" s="125">
        <v>1975443.31734944</v>
      </c>
      <c r="BM36" s="125">
        <v>1942474.38154838</v>
      </c>
      <c r="BN36" s="125">
        <v>2007114.33111978</v>
      </c>
      <c r="BO36" s="125">
        <v>1874958.1212307999</v>
      </c>
      <c r="BP36" s="125">
        <v>1750232.1485755199</v>
      </c>
      <c r="BQ36" s="125">
        <v>1715407.5821996001</v>
      </c>
      <c r="BR36" s="125">
        <v>1801842.7082352999</v>
      </c>
      <c r="BS36" s="125">
        <v>1692293.7426643099</v>
      </c>
      <c r="BT36" s="125">
        <v>1584554.42759516</v>
      </c>
      <c r="BU36" s="125">
        <v>1742737.7304299399</v>
      </c>
      <c r="BV36" s="125">
        <v>1831764.5592938799</v>
      </c>
      <c r="BW36" s="125">
        <v>1978356.74659964</v>
      </c>
      <c r="BX36" s="125">
        <v>1976160.5854761901</v>
      </c>
      <c r="BY36" s="125">
        <v>1944495.99992148</v>
      </c>
      <c r="BZ36" s="125">
        <v>2007064.7015273301</v>
      </c>
      <c r="CA36" s="125">
        <v>1879255.7733738599</v>
      </c>
      <c r="CB36" s="125">
        <v>1755081.0533125401</v>
      </c>
      <c r="CC36" s="125">
        <v>1717551.27775562</v>
      </c>
      <c r="CD36" s="125">
        <v>1805166.4841004999</v>
      </c>
      <c r="CE36" s="125">
        <v>1698690.4132823399</v>
      </c>
      <c r="CF36" s="125">
        <v>1593466.4034046601</v>
      </c>
      <c r="CG36" s="125">
        <v>1755088.9925036801</v>
      </c>
      <c r="CH36" s="125">
        <v>1844190.1301422601</v>
      </c>
      <c r="CI36" s="125">
        <v>1991297.70593105</v>
      </c>
      <c r="CJ36" s="125">
        <v>1988115.98538581</v>
      </c>
      <c r="CK36" s="125">
        <v>1955257.25527731</v>
      </c>
      <c r="CL36" s="125">
        <v>2015864.63734807</v>
      </c>
      <c r="CM36" s="125">
        <v>1889601.33003588</v>
      </c>
      <c r="CN36" s="125">
        <v>1765814.16200101</v>
      </c>
      <c r="CO36" s="125">
        <v>1729387.9698294001</v>
      </c>
    </row>
    <row r="37" spans="1:93">
      <c r="I37" s="124" t="s">
        <v>1061</v>
      </c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</row>
    <row r="38" spans="1:93">
      <c r="A38" s="112" t="str">
        <f>CONCATENATE(I37,"-",I38)</f>
        <v>GSCU-1 -FF:[CP @ Meter - Forecasted]</v>
      </c>
      <c r="B38" s="112">
        <f>MAX(BR38:CC38)</f>
        <v>8881.3555781917603</v>
      </c>
      <c r="C38" s="112">
        <f>MAX(BR38:BT38,CB38:CC38)</f>
        <v>8881.3555781917603</v>
      </c>
      <c r="D38" s="112">
        <f>MAX(BU38:CA38)</f>
        <v>8683.3987839255406</v>
      </c>
      <c r="E38" s="112">
        <f>MAX(CD38:CO38)</f>
        <v>9067.9544146273693</v>
      </c>
      <c r="F38" s="112">
        <f>MAX(CD38:CF38,CN38:CO38)</f>
        <v>9067.9544146273693</v>
      </c>
      <c r="G38" s="112">
        <f>MAX(CG38:CM38)</f>
        <v>8851.5967911450498</v>
      </c>
      <c r="I38" s="126" t="s">
        <v>1052</v>
      </c>
      <c r="J38" s="125">
        <v>1186</v>
      </c>
      <c r="K38" s="125">
        <v>1110.3448275861999</v>
      </c>
      <c r="L38" s="125">
        <v>1090.3333333333301</v>
      </c>
      <c r="M38" s="125">
        <v>1174.2111111111101</v>
      </c>
      <c r="N38" s="125">
        <v>1035.4838709677399</v>
      </c>
      <c r="O38" s="125">
        <v>1170.4222222222199</v>
      </c>
      <c r="P38" s="125">
        <v>1015.8064516129</v>
      </c>
      <c r="Q38" s="125">
        <v>1027.6666666666599</v>
      </c>
      <c r="R38" s="125">
        <v>1065.7111111111101</v>
      </c>
      <c r="S38" s="125">
        <v>946.77419354838696</v>
      </c>
      <c r="T38" s="125">
        <v>1031.2666666666601</v>
      </c>
      <c r="U38" s="125">
        <v>939.00039314013804</v>
      </c>
      <c r="V38" s="125">
        <v>1980</v>
      </c>
      <c r="W38" s="125">
        <v>2074.3928571428501</v>
      </c>
      <c r="X38" s="125">
        <v>1668.41673973468</v>
      </c>
      <c r="Y38" s="125">
        <v>1911.3333333333301</v>
      </c>
      <c r="Z38" s="125">
        <v>1771.62365591397</v>
      </c>
      <c r="AA38" s="125">
        <v>3941.4206871034999</v>
      </c>
      <c r="AB38" s="125">
        <v>4274.8642824283597</v>
      </c>
      <c r="AC38" s="125">
        <v>4364.6666666666597</v>
      </c>
      <c r="AD38" s="125">
        <v>4605.5801222630698</v>
      </c>
      <c r="AE38" s="125">
        <v>793.959493510779</v>
      </c>
      <c r="AF38" s="125">
        <v>811.68825595440501</v>
      </c>
      <c r="AG38" s="125">
        <v>792.96012492736702</v>
      </c>
      <c r="AH38" s="125">
        <v>1199.2329557907501</v>
      </c>
      <c r="AI38" s="125">
        <v>1228.36628244033</v>
      </c>
      <c r="AJ38" s="125">
        <v>2431.3254125830099</v>
      </c>
      <c r="AK38" s="125">
        <v>2588.06705826912</v>
      </c>
      <c r="AL38" s="125">
        <v>2616.4727893368399</v>
      </c>
      <c r="AM38" s="125">
        <v>2713.66839848262</v>
      </c>
      <c r="AN38" s="125">
        <v>55660.348252221796</v>
      </c>
      <c r="AO38" s="125">
        <v>9196.1253540944599</v>
      </c>
      <c r="AP38" s="125">
        <v>9484.1830079526299</v>
      </c>
      <c r="AQ38" s="125">
        <v>8576.5089044925098</v>
      </c>
      <c r="AR38" s="125">
        <v>9044.0258791000397</v>
      </c>
      <c r="AS38" s="125">
        <v>8595.5698924731096</v>
      </c>
      <c r="AT38" s="125">
        <v>7831.5893035040399</v>
      </c>
      <c r="AU38" s="125">
        <v>10540.1994884672</v>
      </c>
      <c r="AV38" s="125">
        <v>8536.91380757148</v>
      </c>
      <c r="AW38" s="125">
        <v>8379.2227820954304</v>
      </c>
      <c r="AX38" s="125">
        <v>8061.4678147445202</v>
      </c>
      <c r="AY38" s="125">
        <v>8159.2430911291403</v>
      </c>
      <c r="AZ38" s="125">
        <v>7505.1771230568502</v>
      </c>
      <c r="BA38" s="125">
        <v>7962.7971195887403</v>
      </c>
      <c r="BB38" s="125">
        <v>7693.2916093000304</v>
      </c>
      <c r="BC38" s="125">
        <v>7538.6788392504204</v>
      </c>
      <c r="BD38" s="125">
        <v>7516.9709937224698</v>
      </c>
      <c r="BE38" s="125">
        <v>6293.7585332058497</v>
      </c>
      <c r="BF38" s="125">
        <v>7950.1035492789197</v>
      </c>
      <c r="BG38" s="125">
        <v>8590.4805417139305</v>
      </c>
      <c r="BH38" s="125">
        <v>8505.1547860399205</v>
      </c>
      <c r="BI38" s="125">
        <v>8319.9190979496198</v>
      </c>
      <c r="BJ38" s="125">
        <v>8448.5295310517504</v>
      </c>
      <c r="BK38" s="125">
        <v>8348.0917941573007</v>
      </c>
      <c r="BL38" s="125">
        <v>8180.6185663917904</v>
      </c>
      <c r="BM38" s="125">
        <v>8499.4733360257796</v>
      </c>
      <c r="BN38" s="125">
        <v>8061.5899315731604</v>
      </c>
      <c r="BO38" s="125">
        <v>7886.5721992285198</v>
      </c>
      <c r="BP38" s="125">
        <v>7866.3255561591895</v>
      </c>
      <c r="BQ38" s="125">
        <v>7936.8550716339996</v>
      </c>
      <c r="BR38" s="125">
        <v>8352.0648019903492</v>
      </c>
      <c r="BS38" s="125">
        <v>8881.3555781917603</v>
      </c>
      <c r="BT38" s="125">
        <v>8787.0280429285394</v>
      </c>
      <c r="BU38" s="125">
        <v>8526.1840624830093</v>
      </c>
      <c r="BV38" s="125">
        <v>8682.8249751662297</v>
      </c>
      <c r="BW38" s="125">
        <v>8577.4364736858697</v>
      </c>
      <c r="BX38" s="125">
        <v>8404.1527861179093</v>
      </c>
      <c r="BY38" s="125">
        <v>8683.3987839255406</v>
      </c>
      <c r="BZ38" s="125">
        <v>8272.1166795683803</v>
      </c>
      <c r="CA38" s="125">
        <v>8091.9144758525599</v>
      </c>
      <c r="CB38" s="125">
        <v>8075.44012522503</v>
      </c>
      <c r="CC38" s="125">
        <v>8162.2427912724297</v>
      </c>
      <c r="CD38" s="125">
        <v>8531.7485985003004</v>
      </c>
      <c r="CE38" s="125">
        <v>9067.9544146273693</v>
      </c>
      <c r="CF38" s="125">
        <v>8949.1728458709495</v>
      </c>
      <c r="CG38" s="125">
        <v>8663.9875860065094</v>
      </c>
      <c r="CH38" s="125">
        <v>8821.7224576140106</v>
      </c>
      <c r="CI38" s="125">
        <v>8721.7269797300305</v>
      </c>
      <c r="CJ38" s="125">
        <v>8548.9614962088108</v>
      </c>
      <c r="CK38" s="125">
        <v>8851.5967911450498</v>
      </c>
      <c r="CL38" s="125">
        <v>8415.6711804038296</v>
      </c>
      <c r="CM38" s="125">
        <v>8231.2432885028593</v>
      </c>
      <c r="CN38" s="125">
        <v>8208.5808930025105</v>
      </c>
      <c r="CO38" s="125">
        <v>8287.4195628602702</v>
      </c>
    </row>
    <row r="39" spans="1:93">
      <c r="A39" s="112" t="str">
        <f>CONCATENATE(I37,"-",I39)</f>
        <v>GSCU-1 -FG:[GNCP - Forecasted]</v>
      </c>
      <c r="B39" s="112">
        <f>MAX(BR39:CC39)</f>
        <v>8881.3555781917603</v>
      </c>
      <c r="C39" s="112">
        <f>MAX(BR39:BT39,CB39:CC39)</f>
        <v>8881.3555781917603</v>
      </c>
      <c r="D39" s="112">
        <f>MAX(BU39:CA39)</f>
        <v>8683.3987839255406</v>
      </c>
      <c r="E39" s="112">
        <f>MAX(CD39:CO39)</f>
        <v>9067.9544146273693</v>
      </c>
      <c r="F39" s="112">
        <f>MAX(CD39:CF39,CN39:CO39)</f>
        <v>9067.9544146273693</v>
      </c>
      <c r="G39" s="112">
        <f>MAX(CG39:CM39)</f>
        <v>8851.5967911450498</v>
      </c>
      <c r="I39" s="126" t="s">
        <v>1053</v>
      </c>
      <c r="J39" s="125">
        <v>1235.6666666666599</v>
      </c>
      <c r="K39" s="125">
        <v>1110.3448275861999</v>
      </c>
      <c r="L39" s="125">
        <v>1097.6666666666599</v>
      </c>
      <c r="M39" s="125">
        <v>1190.05555555555</v>
      </c>
      <c r="N39" s="125">
        <v>1041.2903225806399</v>
      </c>
      <c r="O39" s="125">
        <v>1195.56666666666</v>
      </c>
      <c r="P39" s="125">
        <v>1023.5483870967701</v>
      </c>
      <c r="Q39" s="125">
        <v>1052.3333333333301</v>
      </c>
      <c r="R39" s="125">
        <v>1071.56666666666</v>
      </c>
      <c r="S39" s="125">
        <v>954.19354838709603</v>
      </c>
      <c r="T39" s="125">
        <v>1048.8333333333301</v>
      </c>
      <c r="U39" s="125">
        <v>950.93547199489001</v>
      </c>
      <c r="V39" s="125">
        <v>1995.3333333333301</v>
      </c>
      <c r="W39" s="125">
        <v>2088.6428571428501</v>
      </c>
      <c r="X39" s="125">
        <v>1789.7319001948099</v>
      </c>
      <c r="Y39" s="125">
        <v>1941.8333333333301</v>
      </c>
      <c r="Z39" s="125">
        <v>1809.6666666666599</v>
      </c>
      <c r="AA39" s="125">
        <v>3988.8423866733201</v>
      </c>
      <c r="AB39" s="125">
        <v>4312.2422950220698</v>
      </c>
      <c r="AC39" s="125">
        <v>4447.99999999999</v>
      </c>
      <c r="AD39" s="125">
        <v>4635.3940880390801</v>
      </c>
      <c r="AE39" s="125">
        <v>796.58198564458803</v>
      </c>
      <c r="AF39" s="125">
        <v>815.073111066808</v>
      </c>
      <c r="AG39" s="125">
        <v>801.48657788357605</v>
      </c>
      <c r="AH39" s="125">
        <v>1269.9648977097399</v>
      </c>
      <c r="AI39" s="125">
        <v>1236.7129294353799</v>
      </c>
      <c r="AJ39" s="125">
        <v>2444.95446394484</v>
      </c>
      <c r="AK39" s="125">
        <v>2743.4231011228799</v>
      </c>
      <c r="AL39" s="125">
        <v>2629.2360712360501</v>
      </c>
      <c r="AM39" s="125">
        <v>2787.4845239508099</v>
      </c>
      <c r="AN39" s="125">
        <v>56527.673682604604</v>
      </c>
      <c r="AO39" s="125">
        <v>9333.0527721480394</v>
      </c>
      <c r="AP39" s="125">
        <v>9592.3599167950797</v>
      </c>
      <c r="AQ39" s="125">
        <v>8755.4951966305398</v>
      </c>
      <c r="AR39" s="125">
        <v>9098.6236876491093</v>
      </c>
      <c r="AS39" s="125">
        <v>9016.9892473118198</v>
      </c>
      <c r="AT39" s="125">
        <v>9177.4235083536096</v>
      </c>
      <c r="AU39" s="125">
        <v>10540.1994884672</v>
      </c>
      <c r="AV39" s="125">
        <v>8536.91380757148</v>
      </c>
      <c r="AW39" s="125">
        <v>8450.7511718781097</v>
      </c>
      <c r="AX39" s="125">
        <v>8172.25949328768</v>
      </c>
      <c r="AY39" s="125">
        <v>8319.3494862346106</v>
      </c>
      <c r="AZ39" s="125">
        <v>7985.9376446061997</v>
      </c>
      <c r="BA39" s="125">
        <v>7962.7971195887403</v>
      </c>
      <c r="BB39" s="125">
        <v>8056.8789804394801</v>
      </c>
      <c r="BC39" s="125">
        <v>7859.6725790925902</v>
      </c>
      <c r="BD39" s="125">
        <v>8107.0400090337898</v>
      </c>
      <c r="BE39" s="125">
        <v>8045.0481788841798</v>
      </c>
      <c r="BF39" s="125">
        <v>7950.1035492789197</v>
      </c>
      <c r="BG39" s="125">
        <v>8590.4805417139305</v>
      </c>
      <c r="BH39" s="125">
        <v>8505.1547860399205</v>
      </c>
      <c r="BI39" s="125">
        <v>8319.9190979496198</v>
      </c>
      <c r="BJ39" s="125">
        <v>8448.5295310517504</v>
      </c>
      <c r="BK39" s="125">
        <v>8348.0917941573007</v>
      </c>
      <c r="BL39" s="125">
        <v>8180.6185663917904</v>
      </c>
      <c r="BM39" s="125">
        <v>8499.4733360257796</v>
      </c>
      <c r="BN39" s="125">
        <v>8163.7180603079996</v>
      </c>
      <c r="BO39" s="125">
        <v>7962.2927639971404</v>
      </c>
      <c r="BP39" s="125">
        <v>8212.7807016541992</v>
      </c>
      <c r="BQ39" s="125">
        <v>8149.8721099738796</v>
      </c>
      <c r="BR39" s="125">
        <v>8352.0648019903492</v>
      </c>
      <c r="BS39" s="125">
        <v>8881.3555781917603</v>
      </c>
      <c r="BT39" s="125">
        <v>8787.0280429285394</v>
      </c>
      <c r="BU39" s="125">
        <v>8526.1840624830093</v>
      </c>
      <c r="BV39" s="125">
        <v>8682.8249751662297</v>
      </c>
      <c r="BW39" s="125">
        <v>8577.4364736858697</v>
      </c>
      <c r="BX39" s="125">
        <v>8404.1527861179093</v>
      </c>
      <c r="BY39" s="125">
        <v>8683.3987839255406</v>
      </c>
      <c r="BZ39" s="125">
        <v>8272.1166795683803</v>
      </c>
      <c r="CA39" s="125">
        <v>8091.9144758525599</v>
      </c>
      <c r="CB39" s="125">
        <v>8315.4784966452498</v>
      </c>
      <c r="CC39" s="125">
        <v>8250.9253960603492</v>
      </c>
      <c r="CD39" s="125">
        <v>8531.7485985003004</v>
      </c>
      <c r="CE39" s="125">
        <v>9067.9544146273693</v>
      </c>
      <c r="CF39" s="125">
        <v>8949.1728458709495</v>
      </c>
      <c r="CG39" s="125">
        <v>8663.9875860065094</v>
      </c>
      <c r="CH39" s="125">
        <v>8821.7224576140106</v>
      </c>
      <c r="CI39" s="125">
        <v>8721.7269797300305</v>
      </c>
      <c r="CJ39" s="125">
        <v>8548.9614962088108</v>
      </c>
      <c r="CK39" s="125">
        <v>8851.5967911450498</v>
      </c>
      <c r="CL39" s="125">
        <v>8415.6711804038296</v>
      </c>
      <c r="CM39" s="125">
        <v>8231.2432885028593</v>
      </c>
      <c r="CN39" s="125">
        <v>8412.0904963775592</v>
      </c>
      <c r="CO39" s="125">
        <v>8346.6997791423</v>
      </c>
    </row>
    <row r="40" spans="1:93">
      <c r="A40" s="112" t="str">
        <f>CONCATENATE(I37,"-",I40)</f>
        <v>GSCU-1 -FH:[NCP - Forecasted]</v>
      </c>
      <c r="B40" s="112">
        <f>MAX(BR40:CC40)</f>
        <v>9279.4352414971509</v>
      </c>
      <c r="C40" s="112">
        <f>MAX(BR40:BT40,CB40:CC40)</f>
        <v>9279.4352414971509</v>
      </c>
      <c r="D40" s="112">
        <f>MAX(BU40:CA40)</f>
        <v>8891.5780724903198</v>
      </c>
      <c r="E40" s="112">
        <f>MAX(CD40:CO40)</f>
        <v>9393.4142669052708</v>
      </c>
      <c r="F40" s="112">
        <f>MAX(CD40:CF40,CN40:CO40)</f>
        <v>9393.4142669052708</v>
      </c>
      <c r="G40" s="112">
        <f>MAX(CG40:CM40)</f>
        <v>8998.6858175474499</v>
      </c>
      <c r="I40" s="126" t="s">
        <v>1054</v>
      </c>
      <c r="J40" s="125">
        <v>1286.3333333333301</v>
      </c>
      <c r="K40" s="125">
        <v>1140.2758620689599</v>
      </c>
      <c r="L40" s="125">
        <v>1131.3333333333301</v>
      </c>
      <c r="M40" s="125">
        <v>1248.9555555555501</v>
      </c>
      <c r="N40" s="125">
        <v>1071.6129032258</v>
      </c>
      <c r="O40" s="125">
        <v>1250.3333333333301</v>
      </c>
      <c r="P40" s="125">
        <v>1053.5483870967701</v>
      </c>
      <c r="Q40" s="125">
        <v>1120.3333333333301</v>
      </c>
      <c r="R40" s="125">
        <v>1122.2</v>
      </c>
      <c r="S40" s="125">
        <v>1001.6129032258</v>
      </c>
      <c r="T40" s="125">
        <v>1106.3555555555499</v>
      </c>
      <c r="U40" s="125">
        <v>996.09522982368401</v>
      </c>
      <c r="V40" s="125">
        <v>2090</v>
      </c>
      <c r="W40" s="125">
        <v>2204</v>
      </c>
      <c r="X40" s="125">
        <v>1896.38259070921</v>
      </c>
      <c r="Y40" s="125">
        <v>2067.9</v>
      </c>
      <c r="Z40" s="125">
        <v>1945.44086021505</v>
      </c>
      <c r="AA40" s="125">
        <v>4307.9226794931501</v>
      </c>
      <c r="AB40" s="125">
        <v>4591.5937575645603</v>
      </c>
      <c r="AC40" s="125">
        <v>4756.6666666666597</v>
      </c>
      <c r="AD40" s="125">
        <v>4853.5781103090103</v>
      </c>
      <c r="AE40" s="125">
        <v>837.23061371863298</v>
      </c>
      <c r="AF40" s="125">
        <v>850.95257525828799</v>
      </c>
      <c r="AG40" s="125">
        <v>842.80708067135402</v>
      </c>
      <c r="AH40" s="125">
        <v>1357.5219650930201</v>
      </c>
      <c r="AI40" s="125">
        <v>1298.17460276257</v>
      </c>
      <c r="AJ40" s="125">
        <v>2564.2086633608201</v>
      </c>
      <c r="AK40" s="125">
        <v>2837.8199019959502</v>
      </c>
      <c r="AL40" s="125">
        <v>2690.1071079860999</v>
      </c>
      <c r="AM40" s="125">
        <v>2972.14827595818</v>
      </c>
      <c r="AN40" s="125">
        <v>58528.791994873602</v>
      </c>
      <c r="AO40" s="125">
        <v>10088.6522469546</v>
      </c>
      <c r="AP40" s="125">
        <v>10501.2481509011</v>
      </c>
      <c r="AQ40" s="125">
        <v>9781.9469714331808</v>
      </c>
      <c r="AR40" s="125">
        <v>9529.3397328695301</v>
      </c>
      <c r="AS40" s="125">
        <v>9641.2043010752604</v>
      </c>
      <c r="AT40" s="125">
        <v>9725.3520015337999</v>
      </c>
      <c r="AU40" s="125">
        <v>10540.1994884672</v>
      </c>
      <c r="AV40" s="125">
        <v>8536.91380757148</v>
      </c>
      <c r="AW40" s="125">
        <v>8810.9503858448898</v>
      </c>
      <c r="AX40" s="125">
        <v>8440.9324953725409</v>
      </c>
      <c r="AY40" s="125">
        <v>8874.5099507397608</v>
      </c>
      <c r="AZ40" s="125">
        <v>8336.1571970874702</v>
      </c>
      <c r="BA40" s="125">
        <v>8518.3383636907092</v>
      </c>
      <c r="BB40" s="125">
        <v>8623.8445383222606</v>
      </c>
      <c r="BC40" s="125">
        <v>8612.0339597733691</v>
      </c>
      <c r="BD40" s="125">
        <v>8502.3561205854094</v>
      </c>
      <c r="BE40" s="125">
        <v>8550.0967435201892</v>
      </c>
      <c r="BF40" s="125">
        <v>8375.4765015846297</v>
      </c>
      <c r="BG40" s="125">
        <v>8846.0962659761099</v>
      </c>
      <c r="BH40" s="125">
        <v>8505.1547860399205</v>
      </c>
      <c r="BI40" s="125">
        <v>8473.4787431702698</v>
      </c>
      <c r="BJ40" s="125">
        <v>8448.5295310517504</v>
      </c>
      <c r="BK40" s="125">
        <v>8780.3822455607897</v>
      </c>
      <c r="BL40" s="125">
        <v>8241.1886657472696</v>
      </c>
      <c r="BM40" s="125">
        <v>8544.49001450586</v>
      </c>
      <c r="BN40" s="125">
        <v>8738.2019238111607</v>
      </c>
      <c r="BO40" s="125">
        <v>8724.4773864508497</v>
      </c>
      <c r="BP40" s="125">
        <v>8613.2529490325705</v>
      </c>
      <c r="BQ40" s="125">
        <v>8661.5012661438595</v>
      </c>
      <c r="BR40" s="125">
        <v>8482.9147301161902</v>
      </c>
      <c r="BS40" s="125">
        <v>9279.4352414971509</v>
      </c>
      <c r="BT40" s="125">
        <v>8787.0280429285394</v>
      </c>
      <c r="BU40" s="125">
        <v>8581.8291807112691</v>
      </c>
      <c r="BV40" s="125">
        <v>8682.8249751662297</v>
      </c>
      <c r="BW40" s="125">
        <v>8891.5780724903198</v>
      </c>
      <c r="BX40" s="125">
        <v>8404.1527861179093</v>
      </c>
      <c r="BY40" s="125">
        <v>8683.3987839255406</v>
      </c>
      <c r="BZ40" s="125">
        <v>8848.5040828642796</v>
      </c>
      <c r="CA40" s="125">
        <v>8834.4939765813397</v>
      </c>
      <c r="CB40" s="125">
        <v>8720.9585018409598</v>
      </c>
      <c r="CC40" s="125">
        <v>8768.8984318386192</v>
      </c>
      <c r="CD40" s="125">
        <v>8588.0002967091095</v>
      </c>
      <c r="CE40" s="125">
        <v>9393.4142669052708</v>
      </c>
      <c r="CF40" s="125">
        <v>8949.1728458709495</v>
      </c>
      <c r="CG40" s="125">
        <v>8686.2252227215795</v>
      </c>
      <c r="CH40" s="125">
        <v>8821.7224576140106</v>
      </c>
      <c r="CI40" s="125">
        <v>8998.6858175474499</v>
      </c>
      <c r="CJ40" s="125">
        <v>8548.9614962088108</v>
      </c>
      <c r="CK40" s="125">
        <v>8851.5967911450498</v>
      </c>
      <c r="CL40" s="125">
        <v>8952.3178796201591</v>
      </c>
      <c r="CM40" s="125">
        <v>8937.2300570708394</v>
      </c>
      <c r="CN40" s="125">
        <v>8822.2815033718198</v>
      </c>
      <c r="CO40" s="125">
        <v>8870.6852978329098</v>
      </c>
    </row>
    <row r="41" spans="1:93">
      <c r="A41" s="112" t="str">
        <f>CONCATENATE(I37,"-",I41)</f>
        <v>GSCU-1 -FI:[NCP ONPK - Forecasted]</v>
      </c>
      <c r="B41" s="112">
        <f>MAX(BR41:CC41)</f>
        <v>9047.5358900684696</v>
      </c>
      <c r="C41" s="112">
        <f>MAX(BR41:BT41,CB41:CC41)</f>
        <v>9047.5358900684696</v>
      </c>
      <c r="D41" s="112">
        <f>MAX(BU41:CA41)</f>
        <v>8671.1857705301099</v>
      </c>
      <c r="E41" s="112">
        <f>MAX(CD41:CO41)</f>
        <v>9158.6665026819792</v>
      </c>
      <c r="F41" s="112">
        <f>MAX(CD41:CF41,CN41:CO41)</f>
        <v>9158.6665026819792</v>
      </c>
      <c r="G41" s="112">
        <f>MAX(CG41:CM41)</f>
        <v>8775.6386749843095</v>
      </c>
      <c r="I41" s="126" t="s">
        <v>1055</v>
      </c>
      <c r="J41" s="125">
        <v>1262</v>
      </c>
      <c r="K41" s="125">
        <v>1126.1149425287299</v>
      </c>
      <c r="L41" s="125">
        <v>1113</v>
      </c>
      <c r="M41" s="125">
        <v>1193.8444444444399</v>
      </c>
      <c r="N41" s="125">
        <v>1056.4516129032199</v>
      </c>
      <c r="O41" s="125">
        <v>1197.63333333333</v>
      </c>
      <c r="P41" s="125">
        <v>1041.6129032258</v>
      </c>
      <c r="Q41" s="125">
        <v>1098.99999999999</v>
      </c>
      <c r="R41" s="125">
        <v>1095.3333333333301</v>
      </c>
      <c r="S41" s="125">
        <v>970.96774193548401</v>
      </c>
      <c r="T41" s="125">
        <v>1068.81111111111</v>
      </c>
      <c r="U41" s="125">
        <v>973.51535090928701</v>
      </c>
      <c r="V41" s="125">
        <v>2034.6666666666599</v>
      </c>
      <c r="W41" s="125">
        <v>2114.4285714285702</v>
      </c>
      <c r="X41" s="125">
        <v>1805.72950377197</v>
      </c>
      <c r="Y41" s="125">
        <v>1990.63333333333</v>
      </c>
      <c r="Z41" s="125">
        <v>1880.5053763440801</v>
      </c>
      <c r="AA41" s="125">
        <v>4190.7233362705801</v>
      </c>
      <c r="AB41" s="125">
        <v>4460.4428361831096</v>
      </c>
      <c r="AC41" s="125">
        <v>4565.3333333333303</v>
      </c>
      <c r="AD41" s="125">
        <v>4740.4205583864104</v>
      </c>
      <c r="AE41" s="125">
        <v>827.39626821684794</v>
      </c>
      <c r="AF41" s="125">
        <v>834.02829969626896</v>
      </c>
      <c r="AG41" s="125">
        <v>809.357149843152</v>
      </c>
      <c r="AH41" s="125">
        <v>1285.3510321803799</v>
      </c>
      <c r="AI41" s="125">
        <v>1266.41398497621</v>
      </c>
      <c r="AJ41" s="125">
        <v>2463.9377854845202</v>
      </c>
      <c r="AK41" s="125">
        <v>2807.4688870013401</v>
      </c>
      <c r="AL41" s="125">
        <v>2677.3438260868902</v>
      </c>
      <c r="AM41" s="125">
        <v>2917.83540772072</v>
      </c>
      <c r="AN41" s="125">
        <v>57792.0878642471</v>
      </c>
      <c r="AO41" s="125">
        <v>9670.8737013605096</v>
      </c>
      <c r="AP41" s="125">
        <v>9985.6385853904903</v>
      </c>
      <c r="AQ41" s="125">
        <v>9275.6432058272494</v>
      </c>
      <c r="AR41" s="125">
        <v>9225.0075037349197</v>
      </c>
      <c r="AS41" s="125">
        <v>8936.8602150537608</v>
      </c>
      <c r="AT41" s="125">
        <v>9317.3094001609006</v>
      </c>
      <c r="AU41" s="125">
        <v>9415.6985604996498</v>
      </c>
      <c r="AV41" s="125">
        <v>8168.6106776895704</v>
      </c>
      <c r="AW41" s="125">
        <v>8615.9253970672999</v>
      </c>
      <c r="AX41" s="125">
        <v>8344.0340356042307</v>
      </c>
      <c r="AY41" s="125">
        <v>8654.5407100867706</v>
      </c>
      <c r="AZ41" s="125">
        <v>8189.3911318569599</v>
      </c>
      <c r="BA41" s="125">
        <v>8200.1935263095493</v>
      </c>
      <c r="BB41" s="125">
        <v>8310.9359153679507</v>
      </c>
      <c r="BC41" s="125">
        <v>8236.7582751034006</v>
      </c>
      <c r="BD41" s="125">
        <v>8236.1602869554499</v>
      </c>
      <c r="BE41" s="125">
        <v>8045.6537527026903</v>
      </c>
      <c r="BF41" s="125">
        <v>8024.0700723977798</v>
      </c>
      <c r="BG41" s="125">
        <v>8625.0263481020302</v>
      </c>
      <c r="BH41" s="125">
        <v>7954.6034999076501</v>
      </c>
      <c r="BI41" s="125">
        <v>8285.9234824518699</v>
      </c>
      <c r="BJ41" s="125">
        <v>8018.1601151578097</v>
      </c>
      <c r="BK41" s="125">
        <v>8562.7461139975003</v>
      </c>
      <c r="BL41" s="125">
        <v>8096.0946128524201</v>
      </c>
      <c r="BM41" s="125">
        <v>8225.3684593259204</v>
      </c>
      <c r="BN41" s="125">
        <v>8421.1439435882894</v>
      </c>
      <c r="BO41" s="125">
        <v>8344.3018971435504</v>
      </c>
      <c r="BP41" s="125">
        <v>8343.5851044356805</v>
      </c>
      <c r="BQ41" s="125">
        <v>8150.48557418991</v>
      </c>
      <c r="BR41" s="125">
        <v>8127.0005592815296</v>
      </c>
      <c r="BS41" s="125">
        <v>9047.5358900684696</v>
      </c>
      <c r="BT41" s="125">
        <v>8056.4331279666403</v>
      </c>
      <c r="BU41" s="125">
        <v>8391.8756494386107</v>
      </c>
      <c r="BV41" s="125">
        <v>8119.8166617842198</v>
      </c>
      <c r="BW41" s="125">
        <v>8671.1857705301099</v>
      </c>
      <c r="BX41" s="125">
        <v>8199.2727488487708</v>
      </c>
      <c r="BY41" s="125">
        <v>8329.3129037106391</v>
      </c>
      <c r="BZ41" s="125">
        <v>8527.4438857015302</v>
      </c>
      <c r="CA41" s="125">
        <v>8449.5244338159191</v>
      </c>
      <c r="CB41" s="125">
        <v>8447.9185602617999</v>
      </c>
      <c r="CC41" s="125">
        <v>8251.5464668466502</v>
      </c>
      <c r="CD41" s="125">
        <v>8227.6770938977606</v>
      </c>
      <c r="CE41" s="125">
        <v>9158.6665026819792</v>
      </c>
      <c r="CF41" s="125">
        <v>8154.5463462424595</v>
      </c>
      <c r="CG41" s="125">
        <v>8493.9609490170697</v>
      </c>
      <c r="CH41" s="125">
        <v>8218.4833099804291</v>
      </c>
      <c r="CI41" s="125">
        <v>8775.6386749843095</v>
      </c>
      <c r="CJ41" s="125">
        <v>8297.1790092832707</v>
      </c>
      <c r="CK41" s="125">
        <v>8427.9072663990792</v>
      </c>
      <c r="CL41" s="125">
        <v>8627.4908900434002</v>
      </c>
      <c r="CM41" s="125">
        <v>8547.7837143849702</v>
      </c>
      <c r="CN41" s="125">
        <v>8546.0692927797099</v>
      </c>
      <c r="CO41" s="125">
        <v>8347.3280591407292</v>
      </c>
    </row>
    <row r="42" spans="1:93">
      <c r="I42" s="124" t="s">
        <v>1062</v>
      </c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</row>
    <row r="43" spans="1:93">
      <c r="A43" s="112" t="str">
        <f>CONCATENATE(I42,"-",I43)</f>
        <v>GSD(T)-1 -FF:[CP @ Meter - Forecasted]</v>
      </c>
      <c r="B43" s="112">
        <f>MAX(BR43:CC43)</f>
        <v>4583812.1946436297</v>
      </c>
      <c r="C43" s="112">
        <f>MAX(BR43:BT43,CB43:CC43)</f>
        <v>3961324.43714754</v>
      </c>
      <c r="D43" s="112">
        <f>MAX(BU43:CA43)</f>
        <v>4583812.1946436297</v>
      </c>
      <c r="E43" s="112">
        <f>MAX(CD43:CO43)</f>
        <v>4640186.9298572997</v>
      </c>
      <c r="F43" s="112">
        <f>MAX(CD43:CF43,CN43:CO43)</f>
        <v>4006471.6148783402</v>
      </c>
      <c r="G43" s="112">
        <f>MAX(CG43:CM43)</f>
        <v>4640186.9298572997</v>
      </c>
      <c r="I43" s="126" t="s">
        <v>1052</v>
      </c>
      <c r="J43" s="125">
        <v>776534.57978946203</v>
      </c>
      <c r="K43" s="125">
        <v>1173561.6631650601</v>
      </c>
      <c r="L43" s="125">
        <v>1143485.8153713101</v>
      </c>
      <c r="M43" s="125">
        <v>1281009.72932184</v>
      </c>
      <c r="N43" s="125">
        <v>1201699.1846629099</v>
      </c>
      <c r="O43" s="125">
        <v>1406404.9006346699</v>
      </c>
      <c r="P43" s="125">
        <v>1299474.6809839499</v>
      </c>
      <c r="Q43" s="125">
        <v>1342133.9797644201</v>
      </c>
      <c r="R43" s="125">
        <v>1280764.4182227801</v>
      </c>
      <c r="S43" s="125">
        <v>1341182.34837436</v>
      </c>
      <c r="T43" s="125">
        <v>1187532.6091899599</v>
      </c>
      <c r="U43" s="125">
        <v>1066482.70344588</v>
      </c>
      <c r="V43" s="125">
        <v>2228975.9586942401</v>
      </c>
      <c r="W43" s="125">
        <v>2557276.36164671</v>
      </c>
      <c r="X43" s="125">
        <v>1345788.09622105</v>
      </c>
      <c r="Y43" s="125">
        <v>2403727.8203583602</v>
      </c>
      <c r="Z43" s="125">
        <v>2479749.36503139</v>
      </c>
      <c r="AA43" s="125">
        <v>2682483.6798218102</v>
      </c>
      <c r="AB43" s="125">
        <v>2645768.2023886601</v>
      </c>
      <c r="AC43" s="125">
        <v>2722479.2279971102</v>
      </c>
      <c r="AD43" s="125">
        <v>3124181.1997145298</v>
      </c>
      <c r="AE43" s="125">
        <v>2482029.70892504</v>
      </c>
      <c r="AF43" s="125">
        <v>2634199.7474167598</v>
      </c>
      <c r="AG43" s="125">
        <v>2366762.9607311399</v>
      </c>
      <c r="AH43" s="125">
        <v>2792838.9236193202</v>
      </c>
      <c r="AI43" s="125">
        <v>3921817.7961639198</v>
      </c>
      <c r="AJ43" s="125">
        <v>2873850.7733418201</v>
      </c>
      <c r="AK43" s="125">
        <v>3641923.9973766399</v>
      </c>
      <c r="AL43" s="125">
        <v>3774204.1087569701</v>
      </c>
      <c r="AM43" s="125">
        <v>4384543.3791947896</v>
      </c>
      <c r="AN43" s="125">
        <v>4086232.5608062199</v>
      </c>
      <c r="AO43" s="125">
        <v>4168240.0482568499</v>
      </c>
      <c r="AP43" s="125">
        <v>4477849.0814082799</v>
      </c>
      <c r="AQ43" s="125">
        <v>4143208.1309261099</v>
      </c>
      <c r="AR43" s="125">
        <v>4502367.3921904797</v>
      </c>
      <c r="AS43" s="125">
        <v>3204371.7401139699</v>
      </c>
      <c r="AT43" s="125">
        <v>2569424.73266363</v>
      </c>
      <c r="AU43" s="125">
        <v>4338017.8280068599</v>
      </c>
      <c r="AV43" s="125">
        <v>3121134.9217278101</v>
      </c>
      <c r="AW43" s="125">
        <v>4073582.14095663</v>
      </c>
      <c r="AX43" s="125">
        <v>4015992.9773201402</v>
      </c>
      <c r="AY43" s="125">
        <v>4374691.7922091</v>
      </c>
      <c r="AZ43" s="125">
        <v>4167460.4826595299</v>
      </c>
      <c r="BA43" s="125">
        <v>4367339.0154753104</v>
      </c>
      <c r="BB43" s="125">
        <v>4074602.9643748198</v>
      </c>
      <c r="BC43" s="125">
        <v>3981921.73786454</v>
      </c>
      <c r="BD43" s="125">
        <v>3722040.2493789699</v>
      </c>
      <c r="BE43" s="125">
        <v>2911394.3309470001</v>
      </c>
      <c r="BF43" s="125">
        <v>3224545.6398104699</v>
      </c>
      <c r="BG43" s="125">
        <v>3885819.28951194</v>
      </c>
      <c r="BH43" s="125">
        <v>3219062.8941259398</v>
      </c>
      <c r="BI43" s="125">
        <v>3927859.32922241</v>
      </c>
      <c r="BJ43" s="125">
        <v>4257773.0464261603</v>
      </c>
      <c r="BK43" s="125">
        <v>4471830.2926185802</v>
      </c>
      <c r="BL43" s="125">
        <v>4519768.8109482899</v>
      </c>
      <c r="BM43" s="125">
        <v>4544320.8296939395</v>
      </c>
      <c r="BN43" s="125">
        <v>4248080.3255853103</v>
      </c>
      <c r="BO43" s="125">
        <v>4153315.78739127</v>
      </c>
      <c r="BP43" s="125">
        <v>3890952.7937850002</v>
      </c>
      <c r="BQ43" s="125">
        <v>3662896.8082475001</v>
      </c>
      <c r="BR43" s="125">
        <v>3364725.4115690598</v>
      </c>
      <c r="BS43" s="125">
        <v>3961324.43714754</v>
      </c>
      <c r="BT43" s="125">
        <v>3275101.84370036</v>
      </c>
      <c r="BU43" s="125">
        <v>3986201.9122623</v>
      </c>
      <c r="BV43" s="125">
        <v>4317263.1090886304</v>
      </c>
      <c r="BW43" s="125">
        <v>4536051.3368674703</v>
      </c>
      <c r="BX43" s="125">
        <v>4580685.89084836</v>
      </c>
      <c r="BY43" s="125">
        <v>4583812.1946436297</v>
      </c>
      <c r="BZ43" s="125">
        <v>4299301.5476394203</v>
      </c>
      <c r="CA43" s="125">
        <v>4213047.74875852</v>
      </c>
      <c r="CB43" s="125">
        <v>3951870.8269754201</v>
      </c>
      <c r="CC43" s="125">
        <v>3721860.4612381398</v>
      </c>
      <c r="CD43" s="125">
        <v>3398141.9446085901</v>
      </c>
      <c r="CE43" s="125">
        <v>4006471.6148783402</v>
      </c>
      <c r="CF43" s="125">
        <v>3310987.2874828698</v>
      </c>
      <c r="CG43" s="125">
        <v>4027007.0807897099</v>
      </c>
      <c r="CH43" s="125">
        <v>4359904.7307743002</v>
      </c>
      <c r="CI43" s="125">
        <v>4584118.3543056296</v>
      </c>
      <c r="CJ43" s="125">
        <v>4629134.8106334703</v>
      </c>
      <c r="CK43" s="125">
        <v>4640186.9298572997</v>
      </c>
      <c r="CL43" s="125">
        <v>4339387.0912293298</v>
      </c>
      <c r="CM43" s="125">
        <v>4257396.1051812395</v>
      </c>
      <c r="CN43" s="125">
        <v>3993425.9786383901</v>
      </c>
      <c r="CO43" s="125">
        <v>3759950.6056153201</v>
      </c>
    </row>
    <row r="44" spans="1:93">
      <c r="A44" s="112" t="str">
        <f>CONCATENATE(I42,"-",I44)</f>
        <v>GSD(T)-1 -FG:[GNCP - Forecasted]</v>
      </c>
      <c r="B44" s="112">
        <f>MAX(BR44:CC44)</f>
        <v>4684415.5198050505</v>
      </c>
      <c r="C44" s="112">
        <f>MAX(BR44:BT44,CB44:CC44)</f>
        <v>4238799.9346630797</v>
      </c>
      <c r="D44" s="112">
        <f>MAX(BU44:CA44)</f>
        <v>4684415.5198050505</v>
      </c>
      <c r="E44" s="112">
        <f>MAX(CD44:CO44)</f>
        <v>4701965.3420960801</v>
      </c>
      <c r="F44" s="112">
        <f>MAX(CD44:CF44,CN44:CO44)</f>
        <v>4262855.6137539698</v>
      </c>
      <c r="G44" s="112">
        <f>MAX(CG44:CM44)</f>
        <v>4701965.3420960801</v>
      </c>
      <c r="I44" s="126" t="s">
        <v>1053</v>
      </c>
      <c r="J44" s="125">
        <v>1303670.5086499299</v>
      </c>
      <c r="K44" s="125">
        <v>1193692.9440170601</v>
      </c>
      <c r="L44" s="125">
        <v>1200983.05561702</v>
      </c>
      <c r="M44" s="125">
        <v>1401258.3879385199</v>
      </c>
      <c r="N44" s="125">
        <v>1277091.610506</v>
      </c>
      <c r="O44" s="125">
        <v>1514780.55623914</v>
      </c>
      <c r="P44" s="125">
        <v>1383158.11146254</v>
      </c>
      <c r="Q44" s="125">
        <v>1453300.0535973799</v>
      </c>
      <c r="R44" s="125">
        <v>1551014.3356959799</v>
      </c>
      <c r="S44" s="125">
        <v>1416193.3031256299</v>
      </c>
      <c r="T44" s="125">
        <v>1305587.9078645499</v>
      </c>
      <c r="U44" s="125">
        <v>1230493.73993023</v>
      </c>
      <c r="V44" s="125">
        <v>2437564.1958049298</v>
      </c>
      <c r="W44" s="125">
        <v>2686477.2579974299</v>
      </c>
      <c r="X44" s="125">
        <v>2275541.6156034502</v>
      </c>
      <c r="Y44" s="125">
        <v>2570638.56014755</v>
      </c>
      <c r="Z44" s="125">
        <v>2632476.1347914399</v>
      </c>
      <c r="AA44" s="125">
        <v>2853085.2163556698</v>
      </c>
      <c r="AB44" s="125">
        <v>2740987.1818339098</v>
      </c>
      <c r="AC44" s="125">
        <v>2908414.3672314598</v>
      </c>
      <c r="AD44" s="125">
        <v>3222343.9362489101</v>
      </c>
      <c r="AE44" s="125">
        <v>2714757.6229261798</v>
      </c>
      <c r="AF44" s="125">
        <v>2804267.1262835199</v>
      </c>
      <c r="AG44" s="125">
        <v>2593587.77986144</v>
      </c>
      <c r="AH44" s="125">
        <v>3886318.5290267798</v>
      </c>
      <c r="AI44" s="125">
        <v>4012908.9621839998</v>
      </c>
      <c r="AJ44" s="125">
        <v>3590639.72612774</v>
      </c>
      <c r="AK44" s="125">
        <v>4148399.11669293</v>
      </c>
      <c r="AL44" s="125">
        <v>4177028.0133778499</v>
      </c>
      <c r="AM44" s="125">
        <v>4491531.32604279</v>
      </c>
      <c r="AN44" s="125">
        <v>4296408.8578967201</v>
      </c>
      <c r="AO44" s="125">
        <v>4506745.6422145199</v>
      </c>
      <c r="AP44" s="125">
        <v>4825094.1657712003</v>
      </c>
      <c r="AQ44" s="125">
        <v>4281137.8944300199</v>
      </c>
      <c r="AR44" s="125">
        <v>4502367.3921904797</v>
      </c>
      <c r="AS44" s="125">
        <v>3671511.8529481501</v>
      </c>
      <c r="AT44" s="125">
        <v>3886835.6228201101</v>
      </c>
      <c r="AU44" s="125">
        <v>4338017.8280068599</v>
      </c>
      <c r="AV44" s="125">
        <v>3712595.9216933199</v>
      </c>
      <c r="AW44" s="125">
        <v>4337299.09733875</v>
      </c>
      <c r="AX44" s="125">
        <v>4351570.1304973504</v>
      </c>
      <c r="AY44" s="125">
        <v>4602237.3216272704</v>
      </c>
      <c r="AZ44" s="125">
        <v>4602665.2098915996</v>
      </c>
      <c r="BA44" s="125">
        <v>4603689.1893708203</v>
      </c>
      <c r="BB44" s="125">
        <v>4652414.1059659701</v>
      </c>
      <c r="BC44" s="125">
        <v>4329956.5727254096</v>
      </c>
      <c r="BD44" s="125">
        <v>4181380.4235241199</v>
      </c>
      <c r="BE44" s="125">
        <v>4056936.5025809398</v>
      </c>
      <c r="BF44" s="125">
        <v>4138185.5835734201</v>
      </c>
      <c r="BG44" s="125">
        <v>3919566.1352613601</v>
      </c>
      <c r="BH44" s="125">
        <v>3742687.6822108901</v>
      </c>
      <c r="BI44" s="125">
        <v>4050628.4478633399</v>
      </c>
      <c r="BJ44" s="125">
        <v>4257773.0464261603</v>
      </c>
      <c r="BK44" s="125">
        <v>4549236.6396858199</v>
      </c>
      <c r="BL44" s="125">
        <v>4527440.89958065</v>
      </c>
      <c r="BM44" s="125">
        <v>4544320.8296939395</v>
      </c>
      <c r="BN44" s="125">
        <v>4690276.07255599</v>
      </c>
      <c r="BO44" s="125">
        <v>4373472.4051425997</v>
      </c>
      <c r="BP44" s="125">
        <v>4231490.9948495198</v>
      </c>
      <c r="BQ44" s="125">
        <v>4100203.5868640598</v>
      </c>
      <c r="BR44" s="125">
        <v>4162991.6159461099</v>
      </c>
      <c r="BS44" s="125">
        <v>4054188.2313848301</v>
      </c>
      <c r="BT44" s="125">
        <v>3732874.5601373198</v>
      </c>
      <c r="BU44" s="125">
        <v>4062639.4880217798</v>
      </c>
      <c r="BV44" s="125">
        <v>4317263.1090886304</v>
      </c>
      <c r="BW44" s="125">
        <v>4548061.1015355196</v>
      </c>
      <c r="BX44" s="125">
        <v>4580685.89084836</v>
      </c>
      <c r="BY44" s="125">
        <v>4583812.1946436297</v>
      </c>
      <c r="BZ44" s="125">
        <v>4684415.5198050505</v>
      </c>
      <c r="CA44" s="125">
        <v>4378315.5982081899</v>
      </c>
      <c r="CB44" s="125">
        <v>4238799.9346630797</v>
      </c>
      <c r="CC44" s="125">
        <v>4101395.1772440802</v>
      </c>
      <c r="CD44" s="125">
        <v>4166776.1468366999</v>
      </c>
      <c r="CE44" s="125">
        <v>4065345.0958238998</v>
      </c>
      <c r="CF44" s="125">
        <v>3750526.2354018199</v>
      </c>
      <c r="CG44" s="125">
        <v>4088080.9180297302</v>
      </c>
      <c r="CH44" s="125">
        <v>4359904.7307743002</v>
      </c>
      <c r="CI44" s="125">
        <v>4584118.3543056296</v>
      </c>
      <c r="CJ44" s="125">
        <v>4629134.8106334703</v>
      </c>
      <c r="CK44" s="125">
        <v>4640186.9298572997</v>
      </c>
      <c r="CL44" s="125">
        <v>4701965.3420960801</v>
      </c>
      <c r="CM44" s="125">
        <v>4400092.8306087498</v>
      </c>
      <c r="CN44" s="125">
        <v>4262855.6137539698</v>
      </c>
      <c r="CO44" s="125">
        <v>4128154.8597730198</v>
      </c>
    </row>
    <row r="45" spans="1:93">
      <c r="A45" s="112" t="str">
        <f>CONCATENATE(I42,"-",I45)</f>
        <v>GSD(T)-1 -FH:[NCP - Forecasted]</v>
      </c>
      <c r="B45" s="112">
        <f>MAX(BR45:CC45)</f>
        <v>6244346.1325338297</v>
      </c>
      <c r="C45" s="112">
        <f>MAX(BR45:BT45,CB45:CC45)</f>
        <v>6047828.5659530601</v>
      </c>
      <c r="D45" s="112">
        <f>MAX(BU45:CA45)</f>
        <v>6244346.1325338297</v>
      </c>
      <c r="E45" s="112">
        <f>MAX(CD45:CO45)</f>
        <v>6267740.1214928403</v>
      </c>
      <c r="F45" s="112">
        <f>MAX(CD45:CF45,CN45:CO45)</f>
        <v>6053326.5818369202</v>
      </c>
      <c r="G45" s="112">
        <f>MAX(CG45:CM45)</f>
        <v>6267740.1214928403</v>
      </c>
      <c r="I45" s="126" t="s">
        <v>1054</v>
      </c>
      <c r="J45" s="125">
        <v>1791474.4925613799</v>
      </c>
      <c r="K45" s="125">
        <v>1697347.96348659</v>
      </c>
      <c r="L45" s="125">
        <v>1669654.6301744301</v>
      </c>
      <c r="M45" s="125">
        <v>1901801.32083585</v>
      </c>
      <c r="N45" s="125">
        <v>1675349.96536733</v>
      </c>
      <c r="O45" s="125">
        <v>2026141.74535879</v>
      </c>
      <c r="P45" s="125">
        <v>1806786.6484402099</v>
      </c>
      <c r="Q45" s="125">
        <v>1915701.64824474</v>
      </c>
      <c r="R45" s="125">
        <v>2036876.0157413301</v>
      </c>
      <c r="S45" s="125">
        <v>1882839.02876185</v>
      </c>
      <c r="T45" s="125">
        <v>1879582.6339380399</v>
      </c>
      <c r="U45" s="125">
        <v>1672742.5082219599</v>
      </c>
      <c r="V45" s="125">
        <v>3327243.1688318499</v>
      </c>
      <c r="W45" s="125">
        <v>3707329.68218017</v>
      </c>
      <c r="X45" s="125">
        <v>3330965.3086006199</v>
      </c>
      <c r="Y45" s="125">
        <v>3504355.9878742602</v>
      </c>
      <c r="Z45" s="125">
        <v>3615633.339656</v>
      </c>
      <c r="AA45" s="125">
        <v>3768392.5398056898</v>
      </c>
      <c r="AB45" s="125">
        <v>3560895.5436520502</v>
      </c>
      <c r="AC45" s="125">
        <v>3806493.1561181801</v>
      </c>
      <c r="AD45" s="125">
        <v>4271950.7131062802</v>
      </c>
      <c r="AE45" s="125">
        <v>3622683.4172973302</v>
      </c>
      <c r="AF45" s="125">
        <v>3783105.6683650501</v>
      </c>
      <c r="AG45" s="125">
        <v>3558281.6366913002</v>
      </c>
      <c r="AH45" s="125">
        <v>6279349.8299962301</v>
      </c>
      <c r="AI45" s="125">
        <v>6006430.4721387904</v>
      </c>
      <c r="AJ45" s="125">
        <v>5366682.6980349496</v>
      </c>
      <c r="AK45" s="125">
        <v>5755639.1475333702</v>
      </c>
      <c r="AL45" s="125">
        <v>5788541.2232143097</v>
      </c>
      <c r="AM45" s="125">
        <v>6190822.7289676303</v>
      </c>
      <c r="AN45" s="125">
        <v>5931526.5244504698</v>
      </c>
      <c r="AO45" s="125">
        <v>6105139.37352865</v>
      </c>
      <c r="AP45" s="125">
        <v>6556782.76896221</v>
      </c>
      <c r="AQ45" s="125">
        <v>5973169.2500421498</v>
      </c>
      <c r="AR45" s="125">
        <v>6368381.7973968396</v>
      </c>
      <c r="AS45" s="125">
        <v>5442374.7093183501</v>
      </c>
      <c r="AT45" s="125">
        <v>5646640.1279343097</v>
      </c>
      <c r="AU45" s="125">
        <v>5578428.1510661896</v>
      </c>
      <c r="AV45" s="125">
        <v>5380649.4598841602</v>
      </c>
      <c r="AW45" s="125">
        <v>5939759.9324841201</v>
      </c>
      <c r="AX45" s="125">
        <v>5908531.8059384003</v>
      </c>
      <c r="AY45" s="125">
        <v>6194440.1539602596</v>
      </c>
      <c r="AZ45" s="125">
        <v>6117166.1918294504</v>
      </c>
      <c r="BA45" s="125">
        <v>6111158.3059997698</v>
      </c>
      <c r="BB45" s="125">
        <v>6201688.1095858598</v>
      </c>
      <c r="BC45" s="125">
        <v>5859371.8622107003</v>
      </c>
      <c r="BD45" s="125">
        <v>5855219.1691357298</v>
      </c>
      <c r="BE45" s="125">
        <v>5693810.0220534401</v>
      </c>
      <c r="BF45" s="125">
        <v>6011791.3492032401</v>
      </c>
      <c r="BG45" s="125">
        <v>5616198.6254109601</v>
      </c>
      <c r="BH45" s="125">
        <v>5424261.3202618901</v>
      </c>
      <c r="BI45" s="125">
        <v>5547175.7921332596</v>
      </c>
      <c r="BJ45" s="125">
        <v>5743818.5934529901</v>
      </c>
      <c r="BK45" s="125">
        <v>6123103.2085875003</v>
      </c>
      <c r="BL45" s="125">
        <v>6017189.4203604097</v>
      </c>
      <c r="BM45" s="125">
        <v>5975585.2614922496</v>
      </c>
      <c r="BN45" s="125">
        <v>6252158.2746783895</v>
      </c>
      <c r="BO45" s="125">
        <v>5918258.2366450597</v>
      </c>
      <c r="BP45" s="125">
        <v>5925389.3875999898</v>
      </c>
      <c r="BQ45" s="125">
        <v>5754534.3045162</v>
      </c>
      <c r="BR45" s="125">
        <v>6047828.5659530601</v>
      </c>
      <c r="BS45" s="125">
        <v>5809093.5543667004</v>
      </c>
      <c r="BT45" s="125">
        <v>5410039.2042280901</v>
      </c>
      <c r="BU45" s="125">
        <v>5563624.4375873804</v>
      </c>
      <c r="BV45" s="125">
        <v>5738762.98518991</v>
      </c>
      <c r="BW45" s="125">
        <v>6121520.9779870696</v>
      </c>
      <c r="BX45" s="125">
        <v>6011736.3191369297</v>
      </c>
      <c r="BY45" s="125">
        <v>5974400.80570779</v>
      </c>
      <c r="BZ45" s="125">
        <v>6244346.1325338297</v>
      </c>
      <c r="CA45" s="125">
        <v>5924812.12897518</v>
      </c>
      <c r="CB45" s="125">
        <v>5935624.1522393404</v>
      </c>
      <c r="CC45" s="125">
        <v>5756206.6721373498</v>
      </c>
      <c r="CD45" s="125">
        <v>6053326.5818369202</v>
      </c>
      <c r="CE45" s="125">
        <v>5825079.8050292199</v>
      </c>
      <c r="CF45" s="125">
        <v>5435621.7020224202</v>
      </c>
      <c r="CG45" s="125">
        <v>5598465.4718796704</v>
      </c>
      <c r="CH45" s="125">
        <v>5773509.3970357897</v>
      </c>
      <c r="CI45" s="125">
        <v>6157330.4697028399</v>
      </c>
      <c r="CJ45" s="125">
        <v>6043728.3967083702</v>
      </c>
      <c r="CK45" s="125">
        <v>6003184.6555039501</v>
      </c>
      <c r="CL45" s="125">
        <v>6267740.1214928403</v>
      </c>
      <c r="CM45" s="125">
        <v>5954281.45519624</v>
      </c>
      <c r="CN45" s="125">
        <v>5969309.50470025</v>
      </c>
      <c r="CO45" s="125">
        <v>5793763.2245934503</v>
      </c>
    </row>
    <row r="46" spans="1:93">
      <c r="A46" s="112" t="str">
        <f>CONCATENATE(I42,"-",I46)</f>
        <v>GSD(T)-1 -FI:[NCP ONPK - Forecasted]</v>
      </c>
      <c r="B46" s="112">
        <f>MAX(BR46:CC46)</f>
        <v>5938047.5924667902</v>
      </c>
      <c r="C46" s="112">
        <f>MAX(BR46:BT46,CB46:CC46)</f>
        <v>5612515.6499330504</v>
      </c>
      <c r="D46" s="112">
        <f>MAX(BU46:CA46)</f>
        <v>5938047.5924667902</v>
      </c>
      <c r="E46" s="112">
        <f>MAX(CD46:CO46)</f>
        <v>5960294.0562065998</v>
      </c>
      <c r="F46" s="112">
        <f>MAX(CD46:CF46,CN46:CO46)</f>
        <v>5617617.9275282603</v>
      </c>
      <c r="G46" s="112">
        <f>MAX(CG46:CM46)</f>
        <v>5960294.0562065998</v>
      </c>
      <c r="I46" s="126" t="s">
        <v>1055</v>
      </c>
      <c r="J46" s="125">
        <v>1680704.31426761</v>
      </c>
      <c r="K46" s="125">
        <v>1590498.63103077</v>
      </c>
      <c r="L46" s="125">
        <v>1558184.8106432699</v>
      </c>
      <c r="M46" s="125">
        <v>1849178.5193115701</v>
      </c>
      <c r="N46" s="125">
        <v>1616460.9127996699</v>
      </c>
      <c r="O46" s="125">
        <v>1948423.36754594</v>
      </c>
      <c r="P46" s="125">
        <v>1749491.41669408</v>
      </c>
      <c r="Q46" s="125">
        <v>1854078.0310681399</v>
      </c>
      <c r="R46" s="125">
        <v>1956707.26805627</v>
      </c>
      <c r="S46" s="125">
        <v>1827479.0383492899</v>
      </c>
      <c r="T46" s="125">
        <v>1741987.5612181299</v>
      </c>
      <c r="U46" s="125">
        <v>1552646.4786880801</v>
      </c>
      <c r="V46" s="125">
        <v>3126368.7445417098</v>
      </c>
      <c r="W46" s="125">
        <v>3455401.60176297</v>
      </c>
      <c r="X46" s="125">
        <v>2968912.7537481301</v>
      </c>
      <c r="Y46" s="125">
        <v>3337470.7209183001</v>
      </c>
      <c r="Z46" s="125">
        <v>3415389.5991048701</v>
      </c>
      <c r="AA46" s="125">
        <v>3625444.02156494</v>
      </c>
      <c r="AB46" s="125">
        <v>3451341.8891803902</v>
      </c>
      <c r="AC46" s="125">
        <v>3646864.5830088202</v>
      </c>
      <c r="AD46" s="125">
        <v>4058832.0250275298</v>
      </c>
      <c r="AE46" s="125">
        <v>3508442.7405706202</v>
      </c>
      <c r="AF46" s="125">
        <v>3558699.7838238198</v>
      </c>
      <c r="AG46" s="125">
        <v>3308246.8543730099</v>
      </c>
      <c r="AH46" s="125">
        <v>5713980.2459238702</v>
      </c>
      <c r="AI46" s="125">
        <v>5438536.8920296198</v>
      </c>
      <c r="AJ46" s="125">
        <v>4949379.0542615401</v>
      </c>
      <c r="AK46" s="125">
        <v>5418481.7575730598</v>
      </c>
      <c r="AL46" s="125">
        <v>5474144.46634214</v>
      </c>
      <c r="AM46" s="125">
        <v>5809944.2631652895</v>
      </c>
      <c r="AN46" s="125">
        <v>5604877.1834636899</v>
      </c>
      <c r="AO46" s="125">
        <v>5796854.9406612897</v>
      </c>
      <c r="AP46" s="125">
        <v>6182518.9934338098</v>
      </c>
      <c r="AQ46" s="125">
        <v>5635196.86279089</v>
      </c>
      <c r="AR46" s="125">
        <v>5834106.8076492501</v>
      </c>
      <c r="AS46" s="125">
        <v>5024933.8669983502</v>
      </c>
      <c r="AT46" s="125">
        <v>5240204.1066415496</v>
      </c>
      <c r="AU46" s="125">
        <v>5155606.68506754</v>
      </c>
      <c r="AV46" s="125">
        <v>4927056.9733753596</v>
      </c>
      <c r="AW46" s="125">
        <v>5674161.7466664799</v>
      </c>
      <c r="AX46" s="125">
        <v>5620887.9528887896</v>
      </c>
      <c r="AY46" s="125">
        <v>5907810.9456122899</v>
      </c>
      <c r="AZ46" s="125">
        <v>5874859.1791050397</v>
      </c>
      <c r="BA46" s="125">
        <v>5856222.9744141595</v>
      </c>
      <c r="BB46" s="125">
        <v>5897482.0368282599</v>
      </c>
      <c r="BC46" s="125">
        <v>5627857.2865003496</v>
      </c>
      <c r="BD46" s="125">
        <v>5430028.6643367503</v>
      </c>
      <c r="BE46" s="125">
        <v>5278405.5565646999</v>
      </c>
      <c r="BF46" s="125">
        <v>5579072.3337439904</v>
      </c>
      <c r="BG46" s="125">
        <v>5190514.3158116704</v>
      </c>
      <c r="BH46" s="125">
        <v>4966992.3236333504</v>
      </c>
      <c r="BI46" s="125">
        <v>5299132.1264718603</v>
      </c>
      <c r="BJ46" s="125">
        <v>5464193.4402502496</v>
      </c>
      <c r="BK46" s="125">
        <v>5839774.9042227697</v>
      </c>
      <c r="BL46" s="125">
        <v>5778842.5865941597</v>
      </c>
      <c r="BM46" s="125">
        <v>5726305.5449839998</v>
      </c>
      <c r="BN46" s="125">
        <v>5945476.53232197</v>
      </c>
      <c r="BO46" s="125">
        <v>5684416.9518073704</v>
      </c>
      <c r="BP46" s="125">
        <v>5495103.3074264796</v>
      </c>
      <c r="BQ46" s="125">
        <v>5334699.56509824</v>
      </c>
      <c r="BR46" s="125">
        <v>5612515.6499330504</v>
      </c>
      <c r="BS46" s="125">
        <v>5368788.6178746503</v>
      </c>
      <c r="BT46" s="125">
        <v>4953969.14185894</v>
      </c>
      <c r="BU46" s="125">
        <v>5314845.26570326</v>
      </c>
      <c r="BV46" s="125">
        <v>5459383.95313673</v>
      </c>
      <c r="BW46" s="125">
        <v>5838265.8866154701</v>
      </c>
      <c r="BX46" s="125">
        <v>5773605.48811216</v>
      </c>
      <c r="BY46" s="125">
        <v>5725170.5003934698</v>
      </c>
      <c r="BZ46" s="125">
        <v>5938047.5924667902</v>
      </c>
      <c r="CA46" s="125">
        <v>5690711.8877787301</v>
      </c>
      <c r="CB46" s="125">
        <v>5504594.850571</v>
      </c>
      <c r="CC46" s="125">
        <v>5336249.9214518704</v>
      </c>
      <c r="CD46" s="125">
        <v>5617617.9275282603</v>
      </c>
      <c r="CE46" s="125">
        <v>5383563.17776014</v>
      </c>
      <c r="CF46" s="125">
        <v>4977395.01732131</v>
      </c>
      <c r="CG46" s="125">
        <v>5348128.37246898</v>
      </c>
      <c r="CH46" s="125">
        <v>5492438.8124766201</v>
      </c>
      <c r="CI46" s="125">
        <v>5872418.4011054197</v>
      </c>
      <c r="CJ46" s="125">
        <v>5804330.3277986003</v>
      </c>
      <c r="CK46" s="125">
        <v>5752753.5925059495</v>
      </c>
      <c r="CL46" s="125">
        <v>5960294.0562065998</v>
      </c>
      <c r="CM46" s="125">
        <v>5719016.8266359204</v>
      </c>
      <c r="CN46" s="125">
        <v>5535834.06197323</v>
      </c>
      <c r="CO46" s="125">
        <v>5371066.4528081799</v>
      </c>
    </row>
    <row r="47" spans="1:93">
      <c r="I47" s="124" t="s">
        <v>1063</v>
      </c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5"/>
      <c r="CB47" s="125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5"/>
    </row>
    <row r="48" spans="1:93">
      <c r="A48" s="112" t="str">
        <f>CONCATENATE(I47,"-",I48)</f>
        <v>GSLD(T)-1 -FF:[CP @ Meter - Forecasted]</v>
      </c>
      <c r="B48" s="112">
        <f>MAX(BR48:CC48)</f>
        <v>1812710.2354097499</v>
      </c>
      <c r="C48" s="112">
        <f>MAX(BR48:BT48,CB48:CC48)</f>
        <v>1687248.10194041</v>
      </c>
      <c r="D48" s="112">
        <f>MAX(BU48:CA48)</f>
        <v>1812710.2354097499</v>
      </c>
      <c r="E48" s="112">
        <f>MAX(CD48:CO48)</f>
        <v>1831843.8048300501</v>
      </c>
      <c r="F48" s="112">
        <f>MAX(CD48:CF48,CN48:CO48)</f>
        <v>1706370.4612799301</v>
      </c>
      <c r="G48" s="112">
        <f>MAX(CG48:CM48)</f>
        <v>1831843.8048300501</v>
      </c>
      <c r="I48" s="126" t="s">
        <v>1052</v>
      </c>
      <c r="J48" s="125">
        <v>395428.14386719099</v>
      </c>
      <c r="K48" s="125">
        <v>532727.63790538698</v>
      </c>
      <c r="L48" s="125">
        <v>498187.74648141698</v>
      </c>
      <c r="M48" s="125">
        <v>556211.45057529304</v>
      </c>
      <c r="N48" s="125">
        <v>532180.03473026899</v>
      </c>
      <c r="O48" s="125">
        <v>616883.48700958898</v>
      </c>
      <c r="P48" s="125">
        <v>563029.38556363399</v>
      </c>
      <c r="Q48" s="125">
        <v>557982.32146998099</v>
      </c>
      <c r="R48" s="125">
        <v>459043.10605061002</v>
      </c>
      <c r="S48" s="125">
        <v>621456.02436683699</v>
      </c>
      <c r="T48" s="125">
        <v>476525.99119733099</v>
      </c>
      <c r="U48" s="125">
        <v>481499.28891873901</v>
      </c>
      <c r="V48" s="125">
        <v>951371.12619483098</v>
      </c>
      <c r="W48" s="125">
        <v>1200358.5069653499</v>
      </c>
      <c r="X48" s="125">
        <v>735967.52719541197</v>
      </c>
      <c r="Y48" s="125">
        <v>1033001.02125042</v>
      </c>
      <c r="Z48" s="125">
        <v>1045756.83396571</v>
      </c>
      <c r="AA48" s="125">
        <v>1142341.6959019101</v>
      </c>
      <c r="AB48" s="125">
        <v>993750.51153376303</v>
      </c>
      <c r="AC48" s="125">
        <v>1098443.7894472701</v>
      </c>
      <c r="AD48" s="125">
        <v>1296289.1832540999</v>
      </c>
      <c r="AE48" s="125">
        <v>1072398.5768569501</v>
      </c>
      <c r="AF48" s="125">
        <v>1128495.2580083399</v>
      </c>
      <c r="AG48" s="125">
        <v>939084.29357877397</v>
      </c>
      <c r="AH48" s="125">
        <v>1177445.22667455</v>
      </c>
      <c r="AI48" s="125">
        <v>1559667.8954060201</v>
      </c>
      <c r="AJ48" s="125">
        <v>1086555.9858443099</v>
      </c>
      <c r="AK48" s="125">
        <v>1447979.02852996</v>
      </c>
      <c r="AL48" s="125">
        <v>1462115.3190319899</v>
      </c>
      <c r="AM48" s="125">
        <v>1646424.5577078401</v>
      </c>
      <c r="AN48" s="125">
        <v>1571124.40428502</v>
      </c>
      <c r="AO48" s="125">
        <v>1649137.4615567401</v>
      </c>
      <c r="AP48" s="125">
        <v>1764949.5261675499</v>
      </c>
      <c r="AQ48" s="125">
        <v>1649924.8456582199</v>
      </c>
      <c r="AR48" s="125">
        <v>1801596.02741487</v>
      </c>
      <c r="AS48" s="125">
        <v>1271622.15256213</v>
      </c>
      <c r="AT48" s="125">
        <v>1120322.6296507099</v>
      </c>
      <c r="AU48" s="125">
        <v>1832523.2100746599</v>
      </c>
      <c r="AV48" s="125">
        <v>1356265.6421248801</v>
      </c>
      <c r="AW48" s="125">
        <v>1657398.0047984901</v>
      </c>
      <c r="AX48" s="125">
        <v>1609988.30187152</v>
      </c>
      <c r="AY48" s="125">
        <v>1737299.5766140099</v>
      </c>
      <c r="AZ48" s="125">
        <v>1564599.1332268701</v>
      </c>
      <c r="BA48" s="125">
        <v>1719263.61629233</v>
      </c>
      <c r="BB48" s="125">
        <v>1540544.3806942101</v>
      </c>
      <c r="BC48" s="125">
        <v>1637732.8961414001</v>
      </c>
      <c r="BD48" s="125">
        <v>1496594.2644269599</v>
      </c>
      <c r="BE48" s="125">
        <v>1181057.5700294001</v>
      </c>
      <c r="BF48" s="125">
        <v>1389513.1283410899</v>
      </c>
      <c r="BG48" s="125">
        <v>1653718.4450513099</v>
      </c>
      <c r="BH48" s="125">
        <v>1386580.98659049</v>
      </c>
      <c r="BI48" s="125">
        <v>1607369.6096566</v>
      </c>
      <c r="BJ48" s="125">
        <v>1701433.19699824</v>
      </c>
      <c r="BK48" s="125">
        <v>1786267.0264826301</v>
      </c>
      <c r="BL48" s="125">
        <v>1716886.3736351801</v>
      </c>
      <c r="BM48" s="125">
        <v>1781121.7690129301</v>
      </c>
      <c r="BN48" s="125">
        <v>1606683.7749594101</v>
      </c>
      <c r="BO48" s="125">
        <v>1708138.9058254799</v>
      </c>
      <c r="BP48" s="125">
        <v>1564700.6762979</v>
      </c>
      <c r="BQ48" s="125">
        <v>1486233.8421242901</v>
      </c>
      <c r="BR48" s="125">
        <v>1450117.84983164</v>
      </c>
      <c r="BS48" s="125">
        <v>1687248.10194041</v>
      </c>
      <c r="BT48" s="125">
        <v>1411687.0794090501</v>
      </c>
      <c r="BU48" s="125">
        <v>1630913.0356702099</v>
      </c>
      <c r="BV48" s="125">
        <v>1725298.77025016</v>
      </c>
      <c r="BW48" s="125">
        <v>1812710.2354097499</v>
      </c>
      <c r="BX48" s="125">
        <v>1741948.4834490099</v>
      </c>
      <c r="BY48" s="125">
        <v>1797584.8272937399</v>
      </c>
      <c r="BZ48" s="125">
        <v>1626714.72166432</v>
      </c>
      <c r="CA48" s="125">
        <v>1733417.7607297199</v>
      </c>
      <c r="CB48" s="125">
        <v>1589541.1307516301</v>
      </c>
      <c r="CC48" s="125">
        <v>1510532.12584941</v>
      </c>
      <c r="CD48" s="125">
        <v>1465290.66208563</v>
      </c>
      <c r="CE48" s="125">
        <v>1706370.4612799301</v>
      </c>
      <c r="CF48" s="125">
        <v>1427294.55123246</v>
      </c>
      <c r="CG48" s="125">
        <v>1648082.37682009</v>
      </c>
      <c r="CH48" s="125">
        <v>1743381.5612041301</v>
      </c>
      <c r="CI48" s="125">
        <v>1831843.8048300501</v>
      </c>
      <c r="CJ48" s="125">
        <v>1759659.3145383899</v>
      </c>
      <c r="CK48" s="125">
        <v>1820958.5112272999</v>
      </c>
      <c r="CL48" s="125">
        <v>1642440.9784902299</v>
      </c>
      <c r="CM48" s="125">
        <v>1752718.0784670899</v>
      </c>
      <c r="CN48" s="125">
        <v>1607578.2279431401</v>
      </c>
      <c r="CO48" s="125">
        <v>1526885.4421797399</v>
      </c>
    </row>
    <row r="49" spans="1:93">
      <c r="A49" s="112" t="str">
        <f>CONCATENATE(I47,"-",I49)</f>
        <v>GSLD(T)-1 -FG:[GNCP - Forecasted]</v>
      </c>
      <c r="B49" s="112">
        <f>MAX(BR49:CC49)</f>
        <v>1927209.0425614701</v>
      </c>
      <c r="C49" s="112">
        <f>MAX(BR49:BT49,CB49:CC49)</f>
        <v>1848974.6928449101</v>
      </c>
      <c r="D49" s="112">
        <f>MAX(BU49:CA49)</f>
        <v>1927209.0425614701</v>
      </c>
      <c r="E49" s="112">
        <f>MAX(CD49:CO49)</f>
        <v>1935087.7244639001</v>
      </c>
      <c r="F49" s="112">
        <f>MAX(CD49:CF49,CN49:CO49)</f>
        <v>1862128.8044827699</v>
      </c>
      <c r="G49" s="112">
        <f>MAX(CG49:CM49)</f>
        <v>1935087.7244639001</v>
      </c>
      <c r="I49" s="126" t="s">
        <v>1053</v>
      </c>
      <c r="J49" s="125">
        <v>576916.93998577795</v>
      </c>
      <c r="K49" s="125">
        <v>554936.99907531997</v>
      </c>
      <c r="L49" s="125">
        <v>561994.66336896096</v>
      </c>
      <c r="M49" s="125">
        <v>616694.75143325503</v>
      </c>
      <c r="N49" s="125">
        <v>582117.59522081597</v>
      </c>
      <c r="O49" s="125">
        <v>663435.658835129</v>
      </c>
      <c r="P49" s="125">
        <v>587702.24983697396</v>
      </c>
      <c r="Q49" s="125">
        <v>628633.17462722096</v>
      </c>
      <c r="R49" s="125">
        <v>693150.17413379205</v>
      </c>
      <c r="S49" s="125">
        <v>669047.90046785004</v>
      </c>
      <c r="T49" s="125">
        <v>614726.30094477895</v>
      </c>
      <c r="U49" s="125">
        <v>590932.81735769904</v>
      </c>
      <c r="V49" s="125">
        <v>1147340.9395890499</v>
      </c>
      <c r="W49" s="125">
        <v>1259707.2283228999</v>
      </c>
      <c r="X49" s="125">
        <v>1073335.92111692</v>
      </c>
      <c r="Y49" s="125">
        <v>1141505.8815838301</v>
      </c>
      <c r="Z49" s="125">
        <v>1175652.19859045</v>
      </c>
      <c r="AA49" s="125">
        <v>1210664.73009858</v>
      </c>
      <c r="AB49" s="125">
        <v>1095600.25274269</v>
      </c>
      <c r="AC49" s="125">
        <v>1244187.83068842</v>
      </c>
      <c r="AD49" s="125">
        <v>1398243.87327907</v>
      </c>
      <c r="AE49" s="125">
        <v>1176739.70527193</v>
      </c>
      <c r="AF49" s="125">
        <v>1247653.7442471299</v>
      </c>
      <c r="AG49" s="125">
        <v>1207723.4491281</v>
      </c>
      <c r="AH49" s="125">
        <v>1586725.8164861801</v>
      </c>
      <c r="AI49" s="125">
        <v>1655060.18590424</v>
      </c>
      <c r="AJ49" s="125">
        <v>1481284.1797952901</v>
      </c>
      <c r="AK49" s="125">
        <v>1625575.1167905</v>
      </c>
      <c r="AL49" s="125">
        <v>1677607.5081225999</v>
      </c>
      <c r="AM49" s="125">
        <v>1704272.8251598501</v>
      </c>
      <c r="AN49" s="125">
        <v>1657605.9571644501</v>
      </c>
      <c r="AO49" s="125">
        <v>1801044.4637549</v>
      </c>
      <c r="AP49" s="125">
        <v>1913856.8960136301</v>
      </c>
      <c r="AQ49" s="125">
        <v>1736365.4778273499</v>
      </c>
      <c r="AR49" s="125">
        <v>1830086.75658496</v>
      </c>
      <c r="AS49" s="125">
        <v>1596676.99214377</v>
      </c>
      <c r="AT49" s="125">
        <v>1667050.50354899</v>
      </c>
      <c r="AU49" s="125">
        <v>1832523.2100746599</v>
      </c>
      <c r="AV49" s="125">
        <v>1640292.23320942</v>
      </c>
      <c r="AW49" s="125">
        <v>1782489.9042344601</v>
      </c>
      <c r="AX49" s="125">
        <v>1815363.8166225399</v>
      </c>
      <c r="AY49" s="125">
        <v>1833049.9460042</v>
      </c>
      <c r="AZ49" s="125">
        <v>1753923.72549928</v>
      </c>
      <c r="BA49" s="125">
        <v>1879220.7940878801</v>
      </c>
      <c r="BB49" s="125">
        <v>1912615.7203404601</v>
      </c>
      <c r="BC49" s="125">
        <v>1806789.36182834</v>
      </c>
      <c r="BD49" s="125">
        <v>1801278.9619676899</v>
      </c>
      <c r="BE49" s="125">
        <v>1828102.24682493</v>
      </c>
      <c r="BF49" s="125">
        <v>1754072.7299008099</v>
      </c>
      <c r="BG49" s="125">
        <v>1700457.55899713</v>
      </c>
      <c r="BH49" s="125">
        <v>1639118.4828027899</v>
      </c>
      <c r="BI49" s="125">
        <v>1674322.8257790401</v>
      </c>
      <c r="BJ49" s="125">
        <v>1759083.42572856</v>
      </c>
      <c r="BK49" s="125">
        <v>1822540.6955156201</v>
      </c>
      <c r="BL49" s="125">
        <v>1745608.0824255</v>
      </c>
      <c r="BM49" s="125">
        <v>1829502.6577856101</v>
      </c>
      <c r="BN49" s="125">
        <v>1928839.87972134</v>
      </c>
      <c r="BO49" s="125">
        <v>1824853.0654702</v>
      </c>
      <c r="BP49" s="125">
        <v>1823084.0920204599</v>
      </c>
      <c r="BQ49" s="125">
        <v>1847981.1665538</v>
      </c>
      <c r="BR49" s="125">
        <v>1764827.6494185401</v>
      </c>
      <c r="BS49" s="125">
        <v>1760319.27650998</v>
      </c>
      <c r="BT49" s="125">
        <v>1635941.5589993901</v>
      </c>
      <c r="BU49" s="125">
        <v>1678945.5904997999</v>
      </c>
      <c r="BV49" s="125">
        <v>1757629.13966866</v>
      </c>
      <c r="BW49" s="125">
        <v>1822863.6509203799</v>
      </c>
      <c r="BX49" s="125">
        <v>1745951.9220038201</v>
      </c>
      <c r="BY49" s="125">
        <v>1830142.05442326</v>
      </c>
      <c r="BZ49" s="125">
        <v>1927209.0425614701</v>
      </c>
      <c r="CA49" s="125">
        <v>1827624.81415597</v>
      </c>
      <c r="CB49" s="125">
        <v>1826626.49072465</v>
      </c>
      <c r="CC49" s="125">
        <v>1848974.6928449101</v>
      </c>
      <c r="CD49" s="125">
        <v>1767361.59255161</v>
      </c>
      <c r="CE49" s="125">
        <v>1765052.25659567</v>
      </c>
      <c r="CF49" s="125">
        <v>1643837.84535628</v>
      </c>
      <c r="CG49" s="125">
        <v>1689945.79081104</v>
      </c>
      <c r="CH49" s="125">
        <v>1769328.3133835201</v>
      </c>
      <c r="CI49" s="125">
        <v>1833451.53685909</v>
      </c>
      <c r="CJ49" s="125">
        <v>1759659.3145383899</v>
      </c>
      <c r="CK49" s="125">
        <v>1840238.2198085799</v>
      </c>
      <c r="CL49" s="125">
        <v>1935087.7244639001</v>
      </c>
      <c r="CM49" s="125">
        <v>1837819.68643163</v>
      </c>
      <c r="CN49" s="125">
        <v>1838505.1342197401</v>
      </c>
      <c r="CO49" s="125">
        <v>1862128.8044827699</v>
      </c>
    </row>
    <row r="50" spans="1:93">
      <c r="A50" s="112" t="str">
        <f>CONCATENATE(I47,"-",I50)</f>
        <v>GSLD(T)-1 -FH:[NCP - Forecasted]</v>
      </c>
      <c r="B50" s="112">
        <f>MAX(BR50:CC50)</f>
        <v>2269087.30669002</v>
      </c>
      <c r="C50" s="112">
        <f>MAX(BR50:BT50,CB50:CC50)</f>
        <v>2145573.0659988201</v>
      </c>
      <c r="D50" s="112">
        <f>MAX(BU50:CA50)</f>
        <v>2269087.30669002</v>
      </c>
      <c r="E50" s="112">
        <f>MAX(CD50:CO50)</f>
        <v>2278363.63152216</v>
      </c>
      <c r="F50" s="112">
        <f>MAX(CD50:CF50,CN50:CO50)</f>
        <v>2160837.2595794802</v>
      </c>
      <c r="G50" s="112">
        <f>MAX(CG50:CM50)</f>
        <v>2278363.63152216</v>
      </c>
      <c r="I50" s="126" t="s">
        <v>1054</v>
      </c>
      <c r="J50" s="125">
        <v>701666.76456486096</v>
      </c>
      <c r="K50" s="125">
        <v>662227.32257449697</v>
      </c>
      <c r="L50" s="125">
        <v>670725.44447677804</v>
      </c>
      <c r="M50" s="125">
        <v>739513.321349593</v>
      </c>
      <c r="N50" s="125">
        <v>693529.97008082399</v>
      </c>
      <c r="O50" s="125">
        <v>807427.32597499399</v>
      </c>
      <c r="P50" s="125">
        <v>723527.73780191201</v>
      </c>
      <c r="Q50" s="125">
        <v>748505.39785404701</v>
      </c>
      <c r="R50" s="125">
        <v>824838.11096144398</v>
      </c>
      <c r="S50" s="125">
        <v>787403.04278826097</v>
      </c>
      <c r="T50" s="125">
        <v>715512.17558094603</v>
      </c>
      <c r="U50" s="125">
        <v>676239.06853108096</v>
      </c>
      <c r="V50" s="125">
        <v>1340808.1521399601</v>
      </c>
      <c r="W50" s="125">
        <v>1477264.4132363601</v>
      </c>
      <c r="X50" s="125">
        <v>1309747.10378175</v>
      </c>
      <c r="Y50" s="125">
        <v>1369541.53948591</v>
      </c>
      <c r="Z50" s="125">
        <v>1438851.3300296799</v>
      </c>
      <c r="AA50" s="125">
        <v>1509718.87746846</v>
      </c>
      <c r="AB50" s="125">
        <v>1324872.7488155901</v>
      </c>
      <c r="AC50" s="125">
        <v>1466987.7459932601</v>
      </c>
      <c r="AD50" s="125">
        <v>1649830.4134929599</v>
      </c>
      <c r="AE50" s="125">
        <v>1400777.28641163</v>
      </c>
      <c r="AF50" s="125">
        <v>1465230.4141572199</v>
      </c>
      <c r="AG50" s="125">
        <v>1416342.82005681</v>
      </c>
      <c r="AH50" s="125">
        <v>1900762.72882029</v>
      </c>
      <c r="AI50" s="125">
        <v>1914455.46393033</v>
      </c>
      <c r="AJ50" s="125">
        <v>1729023.0043846599</v>
      </c>
      <c r="AK50" s="125">
        <v>1850444.48930896</v>
      </c>
      <c r="AL50" s="125">
        <v>1943909.5812049301</v>
      </c>
      <c r="AM50" s="125">
        <v>2071872.24257674</v>
      </c>
      <c r="AN50" s="125">
        <v>1965582.00281877</v>
      </c>
      <c r="AO50" s="125">
        <v>2077901.2423485899</v>
      </c>
      <c r="AP50" s="125">
        <v>2222445.4522925299</v>
      </c>
      <c r="AQ50" s="125">
        <v>1991974.7629829601</v>
      </c>
      <c r="AR50" s="125">
        <v>2097073.9771758299</v>
      </c>
      <c r="AS50" s="125">
        <v>1859521.6333111101</v>
      </c>
      <c r="AT50" s="125">
        <v>1990786.2466094701</v>
      </c>
      <c r="AU50" s="125">
        <v>1969119.93388588</v>
      </c>
      <c r="AV50" s="125">
        <v>1959206.7021435699</v>
      </c>
      <c r="AW50" s="125">
        <v>2103552.2133983602</v>
      </c>
      <c r="AX50" s="125">
        <v>2163738.3327015801</v>
      </c>
      <c r="AY50" s="125">
        <v>2248296.1612807098</v>
      </c>
      <c r="AZ50" s="125">
        <v>2121094.1600594502</v>
      </c>
      <c r="BA50" s="125">
        <v>2207704.71753714</v>
      </c>
      <c r="BB50" s="125">
        <v>2251905.1943800198</v>
      </c>
      <c r="BC50" s="125">
        <v>2117433.12914768</v>
      </c>
      <c r="BD50" s="125">
        <v>2092136.46362333</v>
      </c>
      <c r="BE50" s="125">
        <v>2121352.4218898001</v>
      </c>
      <c r="BF50" s="125">
        <v>2094707.90405279</v>
      </c>
      <c r="BG50" s="125">
        <v>1997214.5215777101</v>
      </c>
      <c r="BH50" s="125">
        <v>1957804.74484793</v>
      </c>
      <c r="BI50" s="125">
        <v>1975902.06695926</v>
      </c>
      <c r="BJ50" s="125">
        <v>2096657.5425912701</v>
      </c>
      <c r="BK50" s="125">
        <v>2235406.2192565398</v>
      </c>
      <c r="BL50" s="125">
        <v>2111037.7011014498</v>
      </c>
      <c r="BM50" s="125">
        <v>2149295.9534328901</v>
      </c>
      <c r="BN50" s="125">
        <v>2271007.4470676398</v>
      </c>
      <c r="BO50" s="125">
        <v>2138602.5500743398</v>
      </c>
      <c r="BP50" s="125">
        <v>2117462.52840323</v>
      </c>
      <c r="BQ50" s="125">
        <v>2144420.1658218601</v>
      </c>
      <c r="BR50" s="125">
        <v>2107551.39368536</v>
      </c>
      <c r="BS50" s="125">
        <v>2067523.06345849</v>
      </c>
      <c r="BT50" s="125">
        <v>1954010.14637225</v>
      </c>
      <c r="BU50" s="125">
        <v>1981357.48465183</v>
      </c>
      <c r="BV50" s="125">
        <v>2094924.1740699201</v>
      </c>
      <c r="BW50" s="125">
        <v>2235802.3347024801</v>
      </c>
      <c r="BX50" s="125">
        <v>2111453.5208494598</v>
      </c>
      <c r="BY50" s="125">
        <v>2150047.1152855898</v>
      </c>
      <c r="BZ50" s="125">
        <v>2269087.30669002</v>
      </c>
      <c r="CA50" s="125">
        <v>2141850.8493044199</v>
      </c>
      <c r="CB50" s="125">
        <v>2121576.9280349398</v>
      </c>
      <c r="CC50" s="125">
        <v>2145573.0659988201</v>
      </c>
      <c r="CD50" s="125">
        <v>2110577.4202683899</v>
      </c>
      <c r="CE50" s="125">
        <v>2073082.0240497</v>
      </c>
      <c r="CF50" s="125">
        <v>1963441.67134032</v>
      </c>
      <c r="CG50" s="125">
        <v>1994339.04244779</v>
      </c>
      <c r="CH50" s="125">
        <v>2108868.45917464</v>
      </c>
      <c r="CI50" s="125">
        <v>2248788.7256974201</v>
      </c>
      <c r="CJ50" s="125">
        <v>2121829.2884893999</v>
      </c>
      <c r="CK50" s="125">
        <v>2161908.0695812898</v>
      </c>
      <c r="CL50" s="125">
        <v>2278363.63152216</v>
      </c>
      <c r="CM50" s="125">
        <v>2153798.53992069</v>
      </c>
      <c r="CN50" s="125">
        <v>2135373.6489866502</v>
      </c>
      <c r="CO50" s="125">
        <v>2160837.2595794802</v>
      </c>
    </row>
    <row r="51" spans="1:93">
      <c r="A51" s="112" t="str">
        <f>CONCATENATE(I47,"-",I51)</f>
        <v>GSLD(T)-1 -FI:[NCP ONPK - Forecasted]</v>
      </c>
      <c r="B51" s="112">
        <f>MAX(BR51:CC51)</f>
        <v>2146656.2100197002</v>
      </c>
      <c r="C51" s="112">
        <f>MAX(BR51:BT51,CB51:CC51)</f>
        <v>1987206.27023739</v>
      </c>
      <c r="D51" s="112">
        <f>MAX(BU51:CA51)</f>
        <v>2146656.2100197002</v>
      </c>
      <c r="E51" s="112">
        <f>MAX(CD51:CO51)</f>
        <v>2155432.0205618301</v>
      </c>
      <c r="F51" s="112">
        <f>MAX(CD51:CF51,CN51:CO51)</f>
        <v>2001343.79912154</v>
      </c>
      <c r="G51" s="112">
        <f>MAX(CG51:CM51)</f>
        <v>2155432.0205618301</v>
      </c>
      <c r="I51" s="126" t="s">
        <v>1055</v>
      </c>
      <c r="J51" s="125">
        <v>652501.68408966996</v>
      </c>
      <c r="K51" s="125">
        <v>609847.35489335295</v>
      </c>
      <c r="L51" s="125">
        <v>615089.92479818198</v>
      </c>
      <c r="M51" s="125">
        <v>704206.95394920604</v>
      </c>
      <c r="N51" s="125">
        <v>658122.49118352996</v>
      </c>
      <c r="O51" s="125">
        <v>763042.72998107702</v>
      </c>
      <c r="P51" s="125">
        <v>684022.13642920798</v>
      </c>
      <c r="Q51" s="125">
        <v>705179.04418804904</v>
      </c>
      <c r="R51" s="125">
        <v>772914.03808873706</v>
      </c>
      <c r="S51" s="125">
        <v>740946.62033277098</v>
      </c>
      <c r="T51" s="125">
        <v>660881.648005125</v>
      </c>
      <c r="U51" s="125">
        <v>618767.355513377</v>
      </c>
      <c r="V51" s="125">
        <v>1229703.6310912699</v>
      </c>
      <c r="W51" s="125">
        <v>1359781.48202697</v>
      </c>
      <c r="X51" s="125">
        <v>1189265.7236132501</v>
      </c>
      <c r="Y51" s="125">
        <v>1291688.0380656901</v>
      </c>
      <c r="Z51" s="125">
        <v>1345717.26618291</v>
      </c>
      <c r="AA51" s="125">
        <v>1413555.3876942899</v>
      </c>
      <c r="AB51" s="125">
        <v>1260274.2278418799</v>
      </c>
      <c r="AC51" s="125">
        <v>1382773.03318934</v>
      </c>
      <c r="AD51" s="125">
        <v>1547187.18351702</v>
      </c>
      <c r="AE51" s="125">
        <v>1314876.5912721099</v>
      </c>
      <c r="AF51" s="125">
        <v>1347598.58440316</v>
      </c>
      <c r="AG51" s="125">
        <v>1299216.1193775299</v>
      </c>
      <c r="AH51" s="125">
        <v>1789661.60036452</v>
      </c>
      <c r="AI51" s="125">
        <v>1790042.6140632599</v>
      </c>
      <c r="AJ51" s="125">
        <v>1619958.9242266801</v>
      </c>
      <c r="AK51" s="125">
        <v>1791777.2869609301</v>
      </c>
      <c r="AL51" s="125">
        <v>1867573.5838273701</v>
      </c>
      <c r="AM51" s="125">
        <v>1995121.70467569</v>
      </c>
      <c r="AN51" s="125">
        <v>1868000.9487451799</v>
      </c>
      <c r="AO51" s="125">
        <v>2009868.71992808</v>
      </c>
      <c r="AP51" s="125">
        <v>2144666.9085251298</v>
      </c>
      <c r="AQ51" s="125">
        <v>1931359.18595633</v>
      </c>
      <c r="AR51" s="125">
        <v>1984850.0879333499</v>
      </c>
      <c r="AS51" s="125">
        <v>1764482.80805253</v>
      </c>
      <c r="AT51" s="125">
        <v>1850104.23328934</v>
      </c>
      <c r="AU51" s="125">
        <v>1821652.16778259</v>
      </c>
      <c r="AV51" s="125">
        <v>1802337.52483198</v>
      </c>
      <c r="AW51" s="125">
        <v>2006974.4102397501</v>
      </c>
      <c r="AX51" s="125">
        <v>2050947.1924010001</v>
      </c>
      <c r="AY51" s="125">
        <v>2130575.6700915401</v>
      </c>
      <c r="AZ51" s="125">
        <v>2012700.60369591</v>
      </c>
      <c r="BA51" s="125">
        <v>2097932.8747642199</v>
      </c>
      <c r="BB51" s="125">
        <v>2130401.17744216</v>
      </c>
      <c r="BC51" s="125">
        <v>2009403.9198175</v>
      </c>
      <c r="BD51" s="125">
        <v>1945274.89600542</v>
      </c>
      <c r="BE51" s="125">
        <v>1964773.37498652</v>
      </c>
      <c r="BF51" s="125">
        <v>1946682.1048181299</v>
      </c>
      <c r="BG51" s="125">
        <v>1847642.7464624799</v>
      </c>
      <c r="BH51" s="125">
        <v>1801047.8190345401</v>
      </c>
      <c r="BI51" s="125">
        <v>1885184.9078281401</v>
      </c>
      <c r="BJ51" s="125">
        <v>1987363.18316038</v>
      </c>
      <c r="BK51" s="125">
        <v>2118360.6437357902</v>
      </c>
      <c r="BL51" s="125">
        <v>2003158.05655353</v>
      </c>
      <c r="BM51" s="125">
        <v>2042428.3204570899</v>
      </c>
      <c r="BN51" s="125">
        <v>2148472.7471152898</v>
      </c>
      <c r="BO51" s="125">
        <v>2029493.2991725099</v>
      </c>
      <c r="BP51" s="125">
        <v>1968823.14865889</v>
      </c>
      <c r="BQ51" s="125">
        <v>1986138.46672283</v>
      </c>
      <c r="BR51" s="125">
        <v>1958617.9892356</v>
      </c>
      <c r="BS51" s="125">
        <v>1912685.8682788301</v>
      </c>
      <c r="BT51" s="125">
        <v>1797557.0453367401</v>
      </c>
      <c r="BU51" s="125">
        <v>1890389.8576441701</v>
      </c>
      <c r="BV51" s="125">
        <v>1985720.17150387</v>
      </c>
      <c r="BW51" s="125">
        <v>2118736.0186291002</v>
      </c>
      <c r="BX51" s="125">
        <v>2003552.62680581</v>
      </c>
      <c r="BY51" s="125">
        <v>2043142.1329214701</v>
      </c>
      <c r="BZ51" s="125">
        <v>2146656.2100197002</v>
      </c>
      <c r="CA51" s="125">
        <v>2032575.87359519</v>
      </c>
      <c r="CB51" s="125">
        <v>1972648.7300465601</v>
      </c>
      <c r="CC51" s="125">
        <v>1987206.27023739</v>
      </c>
      <c r="CD51" s="125">
        <v>1961430.1769332299</v>
      </c>
      <c r="CE51" s="125">
        <v>1917828.5172548101</v>
      </c>
      <c r="CF51" s="125">
        <v>1806233.4097794299</v>
      </c>
      <c r="CG51" s="125">
        <v>1902775.4091582301</v>
      </c>
      <c r="CH51" s="125">
        <v>1998937.57027771</v>
      </c>
      <c r="CI51" s="125">
        <v>2131042.4439002099</v>
      </c>
      <c r="CJ51" s="125">
        <v>2013398.1651067301</v>
      </c>
      <c r="CK51" s="125">
        <v>2054413.3349737001</v>
      </c>
      <c r="CL51" s="125">
        <v>2155432.0205618301</v>
      </c>
      <c r="CM51" s="125">
        <v>2043914.0056129701</v>
      </c>
      <c r="CN51" s="125">
        <v>1985476.9634726299</v>
      </c>
      <c r="CO51" s="125">
        <v>2001343.79912154</v>
      </c>
    </row>
    <row r="52" spans="1:93">
      <c r="I52" s="124" t="s">
        <v>1064</v>
      </c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</row>
    <row r="53" spans="1:93">
      <c r="A53" s="112" t="str">
        <f>CONCATENATE(I52,"-",I53)</f>
        <v>GSLD(T)-2 -FF:[CP @ Meter - Forecasted]</v>
      </c>
      <c r="B53" s="112">
        <f>MAX(BR53:CC53)</f>
        <v>348552.39715531998</v>
      </c>
      <c r="C53" s="112">
        <f>MAX(BR53:BT53,CB53:CC53)</f>
        <v>342034.59175838198</v>
      </c>
      <c r="D53" s="112">
        <f>MAX(BU53:CA53)</f>
        <v>348552.39715531998</v>
      </c>
      <c r="E53" s="112">
        <f>MAX(CD53:CO53)</f>
        <v>349260.71679435403</v>
      </c>
      <c r="F53" s="112">
        <f>MAX(CD53:CF53,CN53:CO53)</f>
        <v>344549.15320531902</v>
      </c>
      <c r="G53" s="112">
        <f>MAX(CG53:CM53)</f>
        <v>349260.71679435403</v>
      </c>
      <c r="I53" s="126" t="s">
        <v>1052</v>
      </c>
      <c r="J53" s="125">
        <v>78560.855676603096</v>
      </c>
      <c r="K53" s="125">
        <v>100479.434787035</v>
      </c>
      <c r="L53" s="125">
        <v>101607.160309585</v>
      </c>
      <c r="M53" s="125">
        <v>106591.668800696</v>
      </c>
      <c r="N53" s="125">
        <v>97093.696894404202</v>
      </c>
      <c r="O53" s="125">
        <v>109641.79886728901</v>
      </c>
      <c r="P53" s="125">
        <v>105098.81006077801</v>
      </c>
      <c r="Q53" s="125">
        <v>107357.302203643</v>
      </c>
      <c r="R53" s="125">
        <v>107775.088276831</v>
      </c>
      <c r="S53" s="125">
        <v>103957.140280341</v>
      </c>
      <c r="T53" s="125">
        <v>102124.490769763</v>
      </c>
      <c r="U53" s="125">
        <v>96266.583206966898</v>
      </c>
      <c r="V53" s="125">
        <v>199672.30268756801</v>
      </c>
      <c r="W53" s="125">
        <v>235079.18494457201</v>
      </c>
      <c r="X53" s="125">
        <v>148086.17523391201</v>
      </c>
      <c r="Y53" s="125">
        <v>194156.04484792901</v>
      </c>
      <c r="Z53" s="125">
        <v>206622.32047064</v>
      </c>
      <c r="AA53" s="125">
        <v>201284.10317985699</v>
      </c>
      <c r="AB53" s="125">
        <v>200817.46961303399</v>
      </c>
      <c r="AC53" s="125">
        <v>198800.75276672101</v>
      </c>
      <c r="AD53" s="125">
        <v>228816.13905256201</v>
      </c>
      <c r="AE53" s="125">
        <v>210464.19358073</v>
      </c>
      <c r="AF53" s="125">
        <v>230673.24446846001</v>
      </c>
      <c r="AG53" s="125">
        <v>211822.77680666</v>
      </c>
      <c r="AH53" s="125">
        <v>245775.12473521801</v>
      </c>
      <c r="AI53" s="125">
        <v>325668.983867609</v>
      </c>
      <c r="AJ53" s="125">
        <v>269613.45180451102</v>
      </c>
      <c r="AK53" s="125">
        <v>288196.21875356202</v>
      </c>
      <c r="AL53" s="125">
        <v>296373.54174371401</v>
      </c>
      <c r="AM53" s="125">
        <v>310286.28946459602</v>
      </c>
      <c r="AN53" s="125">
        <v>321319.68971622799</v>
      </c>
      <c r="AO53" s="125">
        <v>325504.74141982303</v>
      </c>
      <c r="AP53" s="125">
        <v>347509.68859555799</v>
      </c>
      <c r="AQ53" s="125">
        <v>318616.89559180097</v>
      </c>
      <c r="AR53" s="125">
        <v>370601.91172655101</v>
      </c>
      <c r="AS53" s="125">
        <v>286914.79575107398</v>
      </c>
      <c r="AT53" s="125">
        <v>236592.535565584</v>
      </c>
      <c r="AU53" s="125">
        <v>380652.50211257802</v>
      </c>
      <c r="AV53" s="125">
        <v>291026.11548561801</v>
      </c>
      <c r="AW53" s="125">
        <v>320188.86779082002</v>
      </c>
      <c r="AX53" s="125">
        <v>310714.75713947398</v>
      </c>
      <c r="AY53" s="125">
        <v>316252.611609713</v>
      </c>
      <c r="AZ53" s="125">
        <v>319556.62320697098</v>
      </c>
      <c r="BA53" s="125">
        <v>335073.30753014598</v>
      </c>
      <c r="BB53" s="125">
        <v>308787.89388291299</v>
      </c>
      <c r="BC53" s="125">
        <v>305776.29673129501</v>
      </c>
      <c r="BD53" s="125">
        <v>308936.34282404702</v>
      </c>
      <c r="BE53" s="125">
        <v>255310.16223509499</v>
      </c>
      <c r="BF53" s="125">
        <v>288735.02935262298</v>
      </c>
      <c r="BG53" s="125">
        <v>331604.58876996598</v>
      </c>
      <c r="BH53" s="125">
        <v>299032.93922357098</v>
      </c>
      <c r="BI53" s="125">
        <v>312490.51767701202</v>
      </c>
      <c r="BJ53" s="125">
        <v>326475.02383269998</v>
      </c>
      <c r="BK53" s="125">
        <v>328035.73824898101</v>
      </c>
      <c r="BL53" s="125">
        <v>335775.72693348001</v>
      </c>
      <c r="BM53" s="125">
        <v>341848.19927941897</v>
      </c>
      <c r="BN53" s="125">
        <v>321904.81965427299</v>
      </c>
      <c r="BO53" s="125">
        <v>322264.20222306601</v>
      </c>
      <c r="BP53" s="125">
        <v>326366.96258812997</v>
      </c>
      <c r="BQ53" s="125">
        <v>324628.14328343398</v>
      </c>
      <c r="BR53" s="125">
        <v>304591.72390108497</v>
      </c>
      <c r="BS53" s="125">
        <v>342034.59175838198</v>
      </c>
      <c r="BT53" s="125">
        <v>307881.33478305797</v>
      </c>
      <c r="BU53" s="125">
        <v>318873.18302381103</v>
      </c>
      <c r="BV53" s="125">
        <v>332900.60917776299</v>
      </c>
      <c r="BW53" s="125">
        <v>334533.14133656601</v>
      </c>
      <c r="BX53" s="125">
        <v>344054.12955773901</v>
      </c>
      <c r="BY53" s="125">
        <v>348552.39715531998</v>
      </c>
      <c r="BZ53" s="125">
        <v>327748.46525314997</v>
      </c>
      <c r="CA53" s="125">
        <v>325394.21108395403</v>
      </c>
      <c r="CB53" s="125">
        <v>330023.27882111102</v>
      </c>
      <c r="CC53" s="125">
        <v>328472.42717733397</v>
      </c>
      <c r="CD53" s="125">
        <v>306325.63261284202</v>
      </c>
      <c r="CE53" s="125">
        <v>344549.15320531902</v>
      </c>
      <c r="CF53" s="125">
        <v>309951.98173920199</v>
      </c>
      <c r="CG53" s="125">
        <v>320701.06807029701</v>
      </c>
      <c r="CH53" s="125">
        <v>334659.029878214</v>
      </c>
      <c r="CI53" s="125">
        <v>336530.59759505099</v>
      </c>
      <c r="CJ53" s="125">
        <v>344117.10492867301</v>
      </c>
      <c r="CK53" s="125">
        <v>349260.71679435403</v>
      </c>
      <c r="CL53" s="125">
        <v>327499.003499788</v>
      </c>
      <c r="CM53" s="125">
        <v>325543.31636002701</v>
      </c>
      <c r="CN53" s="125">
        <v>332058.34972607601</v>
      </c>
      <c r="CO53" s="125">
        <v>330392.250512028</v>
      </c>
    </row>
    <row r="54" spans="1:93">
      <c r="A54" s="112" t="str">
        <f>CONCATENATE(I52,"-",I54)</f>
        <v>GSLD(T)-2 -FG:[GNCP - Forecasted]</v>
      </c>
      <c r="B54" s="112">
        <f>MAX(BR54:CC54)</f>
        <v>369017.27366884798</v>
      </c>
      <c r="C54" s="112">
        <f>MAX(BR54:BT54,CB54:CC54)</f>
        <v>364887.57950277103</v>
      </c>
      <c r="D54" s="112">
        <f>MAX(BU54:CA54)</f>
        <v>369017.27366884798</v>
      </c>
      <c r="E54" s="112">
        <f>MAX(CD54:CO54)</f>
        <v>366698.48301689298</v>
      </c>
      <c r="F54" s="112">
        <f>MAX(CD54:CF54,CN54:CO54)</f>
        <v>363685.806279346</v>
      </c>
      <c r="G54" s="112">
        <f>MAX(CG54:CM54)</f>
        <v>366698.48301689298</v>
      </c>
      <c r="I54" s="126" t="s">
        <v>1053</v>
      </c>
      <c r="J54" s="125">
        <v>111450.907463273</v>
      </c>
      <c r="K54" s="125">
        <v>103388.302281203</v>
      </c>
      <c r="L54" s="125">
        <v>105630.03005427201</v>
      </c>
      <c r="M54" s="125">
        <v>119141.949448969</v>
      </c>
      <c r="N54" s="125">
        <v>106311.368087504</v>
      </c>
      <c r="O54" s="125">
        <v>120957.511965874</v>
      </c>
      <c r="P54" s="125">
        <v>115939.550178176</v>
      </c>
      <c r="Q54" s="125">
        <v>117931.473820154</v>
      </c>
      <c r="R54" s="125">
        <v>126566.610165424</v>
      </c>
      <c r="S54" s="125">
        <v>114894.784788031</v>
      </c>
      <c r="T54" s="125">
        <v>120626.461278569</v>
      </c>
      <c r="U54" s="125">
        <v>107569.954653804</v>
      </c>
      <c r="V54" s="125">
        <v>223433.71037865899</v>
      </c>
      <c r="W54" s="125">
        <v>241162.135766972</v>
      </c>
      <c r="X54" s="125">
        <v>206201.744552024</v>
      </c>
      <c r="Y54" s="125">
        <v>218163.20229925599</v>
      </c>
      <c r="Z54" s="125">
        <v>227637.89985004099</v>
      </c>
      <c r="AA54" s="125">
        <v>221847.29944167999</v>
      </c>
      <c r="AB54" s="125">
        <v>221154.526449586</v>
      </c>
      <c r="AC54" s="125">
        <v>221906.54346054699</v>
      </c>
      <c r="AD54" s="125">
        <v>254595.354567951</v>
      </c>
      <c r="AE54" s="125">
        <v>226467.407569503</v>
      </c>
      <c r="AF54" s="125">
        <v>235247.09695322599</v>
      </c>
      <c r="AG54" s="125">
        <v>229979.83421485301</v>
      </c>
      <c r="AH54" s="125">
        <v>352244.77663121099</v>
      </c>
      <c r="AI54" s="125">
        <v>345036.21013491601</v>
      </c>
      <c r="AJ54" s="125">
        <v>322050.09658052999</v>
      </c>
      <c r="AK54" s="125">
        <v>333104.42758916202</v>
      </c>
      <c r="AL54" s="125">
        <v>342284.42123785499</v>
      </c>
      <c r="AM54" s="125">
        <v>343967.43373554002</v>
      </c>
      <c r="AN54" s="125">
        <v>358449.55673259898</v>
      </c>
      <c r="AO54" s="125">
        <v>366039.67534102802</v>
      </c>
      <c r="AP54" s="125">
        <v>391164.989188331</v>
      </c>
      <c r="AQ54" s="125">
        <v>346484.93758464599</v>
      </c>
      <c r="AR54" s="125">
        <v>379503.67306754203</v>
      </c>
      <c r="AS54" s="125">
        <v>331884.30652326503</v>
      </c>
      <c r="AT54" s="125">
        <v>346545.71552859701</v>
      </c>
      <c r="AU54" s="125">
        <v>380652.50211257802</v>
      </c>
      <c r="AV54" s="125">
        <v>322595.03718419198</v>
      </c>
      <c r="AW54" s="125">
        <v>350667.83993957302</v>
      </c>
      <c r="AX54" s="125">
        <v>349104.75275214302</v>
      </c>
      <c r="AY54" s="125">
        <v>348575.628278344</v>
      </c>
      <c r="AZ54" s="125">
        <v>371743.80834783497</v>
      </c>
      <c r="BA54" s="125">
        <v>364909.388649848</v>
      </c>
      <c r="BB54" s="125">
        <v>364338.493631577</v>
      </c>
      <c r="BC54" s="125">
        <v>341882.53933417401</v>
      </c>
      <c r="BD54" s="125">
        <v>353213.29839860502</v>
      </c>
      <c r="BE54" s="125">
        <v>352074.97645331698</v>
      </c>
      <c r="BF54" s="125">
        <v>358780.271824906</v>
      </c>
      <c r="BG54" s="125">
        <v>336902.24955896399</v>
      </c>
      <c r="BH54" s="125">
        <v>323989.98201791698</v>
      </c>
      <c r="BI54" s="125">
        <v>331472.56921941403</v>
      </c>
      <c r="BJ54" s="125">
        <v>336332.82534840202</v>
      </c>
      <c r="BK54" s="125">
        <v>349633.67796764697</v>
      </c>
      <c r="BL54" s="125">
        <v>354272.19587428297</v>
      </c>
      <c r="BM54" s="125">
        <v>349847.48983459902</v>
      </c>
      <c r="BN54" s="125">
        <v>367267.64958958002</v>
      </c>
      <c r="BO54" s="125">
        <v>348918.18222662498</v>
      </c>
      <c r="BP54" s="125">
        <v>361219.46483301203</v>
      </c>
      <c r="BQ54" s="125">
        <v>359600.918446847</v>
      </c>
      <c r="BR54" s="125">
        <v>364887.57950277103</v>
      </c>
      <c r="BS54" s="125">
        <v>352583.97572562197</v>
      </c>
      <c r="BT54" s="125">
        <v>327008.46609802602</v>
      </c>
      <c r="BU54" s="125">
        <v>334280.01410252298</v>
      </c>
      <c r="BV54" s="125">
        <v>337928.17807880999</v>
      </c>
      <c r="BW54" s="125">
        <v>351419.05588015402</v>
      </c>
      <c r="BX54" s="125">
        <v>357853.66143690702</v>
      </c>
      <c r="BY54" s="125">
        <v>353564.76508322201</v>
      </c>
      <c r="BZ54" s="125">
        <v>369017.27366884798</v>
      </c>
      <c r="CA54" s="125">
        <v>347695.94641522999</v>
      </c>
      <c r="CB54" s="125">
        <v>360255.982886974</v>
      </c>
      <c r="CC54" s="125">
        <v>358198.02019957098</v>
      </c>
      <c r="CD54" s="125">
        <v>363685.806279346</v>
      </c>
      <c r="CE54" s="125">
        <v>352139.64892819198</v>
      </c>
      <c r="CF54" s="125">
        <v>327179.15437755198</v>
      </c>
      <c r="CG54" s="125">
        <v>334873.32986210601</v>
      </c>
      <c r="CH54" s="125">
        <v>338427.08149301901</v>
      </c>
      <c r="CI54" s="125">
        <v>351856.50356811</v>
      </c>
      <c r="CJ54" s="125">
        <v>356057.56071883702</v>
      </c>
      <c r="CK54" s="125">
        <v>351664.65686761</v>
      </c>
      <c r="CL54" s="125">
        <v>366698.48301689298</v>
      </c>
      <c r="CM54" s="125">
        <v>345943.56519292202</v>
      </c>
      <c r="CN54" s="125">
        <v>360740.988199963</v>
      </c>
      <c r="CO54" s="125">
        <v>358968.322359221</v>
      </c>
    </row>
    <row r="55" spans="1:93">
      <c r="A55" s="112" t="str">
        <f>CONCATENATE(I52,"-",I55)</f>
        <v>GSLD(T)-2 -FH:[NCP - Forecasted]</v>
      </c>
      <c r="B55" s="112">
        <f>MAX(BR55:CC55)</f>
        <v>460738.40953069698</v>
      </c>
      <c r="C55" s="112">
        <f>MAX(BR55:BT55,CB55:CC55)</f>
        <v>450751.005258249</v>
      </c>
      <c r="D55" s="112">
        <f>MAX(BU55:CA55)</f>
        <v>460738.40953069698</v>
      </c>
      <c r="E55" s="112">
        <f>MAX(CD55:CO55)</f>
        <v>457843.27157036599</v>
      </c>
      <c r="F55" s="112">
        <f>MAX(CD55:CF55,CN55:CO55)</f>
        <v>449266.43708169</v>
      </c>
      <c r="G55" s="112">
        <f>MAX(CG55:CM55)</f>
        <v>457843.27157036599</v>
      </c>
      <c r="I55" s="126" t="s">
        <v>1054</v>
      </c>
      <c r="J55" s="125">
        <v>134931.552557652</v>
      </c>
      <c r="K55" s="125">
        <v>128901.207997387</v>
      </c>
      <c r="L55" s="125">
        <v>128777.59789696999</v>
      </c>
      <c r="M55" s="125">
        <v>148475.24107178301</v>
      </c>
      <c r="N55" s="125">
        <v>131300.07483345899</v>
      </c>
      <c r="O55" s="125">
        <v>152900.75679642399</v>
      </c>
      <c r="P55" s="125">
        <v>143049.481468807</v>
      </c>
      <c r="Q55" s="125">
        <v>149881.372363214</v>
      </c>
      <c r="R55" s="125">
        <v>159341.827865486</v>
      </c>
      <c r="S55" s="125">
        <v>146582.46583621099</v>
      </c>
      <c r="T55" s="125">
        <v>146344.345746999</v>
      </c>
      <c r="U55" s="125">
        <v>133902.54702084101</v>
      </c>
      <c r="V55" s="125">
        <v>275077.696862482</v>
      </c>
      <c r="W55" s="125">
        <v>298836.77136071102</v>
      </c>
      <c r="X55" s="125">
        <v>262561.68832842802</v>
      </c>
      <c r="Y55" s="125">
        <v>271882.76767313102</v>
      </c>
      <c r="Z55" s="125">
        <v>285285.71252191003</v>
      </c>
      <c r="AA55" s="125">
        <v>268882.05163778801</v>
      </c>
      <c r="AB55" s="125">
        <v>276666.27806420799</v>
      </c>
      <c r="AC55" s="125">
        <v>270706.500103086</v>
      </c>
      <c r="AD55" s="125">
        <v>315260.45651973999</v>
      </c>
      <c r="AE55" s="125">
        <v>285584.67704257701</v>
      </c>
      <c r="AF55" s="125">
        <v>295247.71927680302</v>
      </c>
      <c r="AG55" s="125">
        <v>280552.01446145901</v>
      </c>
      <c r="AH55" s="125">
        <v>444717.41358149302</v>
      </c>
      <c r="AI55" s="125">
        <v>425464.06620438298</v>
      </c>
      <c r="AJ55" s="125">
        <v>399055.20131026697</v>
      </c>
      <c r="AK55" s="125">
        <v>407984.67986567097</v>
      </c>
      <c r="AL55" s="125">
        <v>428059.63777317002</v>
      </c>
      <c r="AM55" s="125">
        <v>431879.942607139</v>
      </c>
      <c r="AN55" s="125">
        <v>451371.29718572</v>
      </c>
      <c r="AO55" s="125">
        <v>461130.63343926298</v>
      </c>
      <c r="AP55" s="125">
        <v>488473.51497828902</v>
      </c>
      <c r="AQ55" s="125">
        <v>429870.33613442199</v>
      </c>
      <c r="AR55" s="125">
        <v>459690.56872258201</v>
      </c>
      <c r="AS55" s="125">
        <v>410098.74479843403</v>
      </c>
      <c r="AT55" s="125">
        <v>428093.03033913701</v>
      </c>
      <c r="AU55" s="125">
        <v>426497.33868461801</v>
      </c>
      <c r="AV55" s="125">
        <v>401093.00431108201</v>
      </c>
      <c r="AW55" s="125">
        <v>434483.17346574098</v>
      </c>
      <c r="AX55" s="125">
        <v>435136.58305577701</v>
      </c>
      <c r="AY55" s="125">
        <v>433600.93057071499</v>
      </c>
      <c r="AZ55" s="125">
        <v>463911.415499133</v>
      </c>
      <c r="BA55" s="125">
        <v>456156.82644217601</v>
      </c>
      <c r="BB55" s="125">
        <v>454896.69472021202</v>
      </c>
      <c r="BC55" s="125">
        <v>430532.42748239898</v>
      </c>
      <c r="BD55" s="125">
        <v>433071.27614351298</v>
      </c>
      <c r="BE55" s="125">
        <v>434212.15812380402</v>
      </c>
      <c r="BF55" s="125">
        <v>443206.55806448503</v>
      </c>
      <c r="BG55" s="125">
        <v>417594.15614291403</v>
      </c>
      <c r="BH55" s="125">
        <v>402827.38503525697</v>
      </c>
      <c r="BI55" s="125">
        <v>410699.91994735098</v>
      </c>
      <c r="BJ55" s="125">
        <v>419217.19838487799</v>
      </c>
      <c r="BK55" s="125">
        <v>434917.06197134702</v>
      </c>
      <c r="BL55" s="125">
        <v>442108.01140296098</v>
      </c>
      <c r="BM55" s="125">
        <v>437328.62366784399</v>
      </c>
      <c r="BN55" s="125">
        <v>458553.90741364402</v>
      </c>
      <c r="BO55" s="125">
        <v>439392.40734356799</v>
      </c>
      <c r="BP55" s="125">
        <v>442887.556364235</v>
      </c>
      <c r="BQ55" s="125">
        <v>443493.86154914898</v>
      </c>
      <c r="BR55" s="125">
        <v>450751.005258249</v>
      </c>
      <c r="BS55" s="125">
        <v>437031.83343359001</v>
      </c>
      <c r="BT55" s="125">
        <v>406580.36542430503</v>
      </c>
      <c r="BU55" s="125">
        <v>414178.38995005703</v>
      </c>
      <c r="BV55" s="125">
        <v>421205.702781928</v>
      </c>
      <c r="BW55" s="125">
        <v>437137.933029106</v>
      </c>
      <c r="BX55" s="125">
        <v>446577.44094397401</v>
      </c>
      <c r="BY55" s="125">
        <v>441975.42238874699</v>
      </c>
      <c r="BZ55" s="125">
        <v>460738.40953069698</v>
      </c>
      <c r="CA55" s="125">
        <v>437853.24669540901</v>
      </c>
      <c r="CB55" s="125">
        <v>441706.24083108897</v>
      </c>
      <c r="CC55" s="125">
        <v>441763.674752819</v>
      </c>
      <c r="CD55" s="125">
        <v>449266.43708169</v>
      </c>
      <c r="CE55" s="125">
        <v>436481.08533301402</v>
      </c>
      <c r="CF55" s="125">
        <v>406792.58776793798</v>
      </c>
      <c r="CG55" s="125">
        <v>414913.51785381697</v>
      </c>
      <c r="CH55" s="125">
        <v>421827.55374563503</v>
      </c>
      <c r="CI55" s="125">
        <v>437682.08387955499</v>
      </c>
      <c r="CJ55" s="125">
        <v>444336.02734733099</v>
      </c>
      <c r="CK55" s="125">
        <v>439600.18250594498</v>
      </c>
      <c r="CL55" s="125">
        <v>457843.27157036599</v>
      </c>
      <c r="CM55" s="125">
        <v>435646.474325624</v>
      </c>
      <c r="CN55" s="125">
        <v>442300.90097209997</v>
      </c>
      <c r="CO55" s="125">
        <v>442713.68422670499</v>
      </c>
    </row>
    <row r="56" spans="1:93">
      <c r="A56" s="112" t="str">
        <f>CONCATENATE(I52,"-",I56)</f>
        <v>GSLD(T)-2 -FI:[NCP ONPK - Forecasted]</v>
      </c>
      <c r="B56" s="112">
        <f>MAX(BR56:CC56)</f>
        <v>398325.38908132497</v>
      </c>
      <c r="C56" s="112">
        <f>MAX(BR56:BT56,CB56:CC56)</f>
        <v>387674.056770314</v>
      </c>
      <c r="D56" s="112">
        <f>MAX(BU56:CA56)</f>
        <v>398325.38908132497</v>
      </c>
      <c r="E56" s="112">
        <f>MAX(CD56:CO56)</f>
        <v>395822.43527795601</v>
      </c>
      <c r="F56" s="112">
        <f>MAX(CD56:CF56,CN56:CO56)</f>
        <v>386397.23528606899</v>
      </c>
      <c r="G56" s="112">
        <f>MAX(CG56:CM56)</f>
        <v>395822.43527795601</v>
      </c>
      <c r="I56" s="126" t="s">
        <v>1055</v>
      </c>
      <c r="J56" s="125">
        <v>118031.78705074399</v>
      </c>
      <c r="K56" s="125">
        <v>113074.83423228899</v>
      </c>
      <c r="L56" s="125">
        <v>108499.010663704</v>
      </c>
      <c r="M56" s="125">
        <v>127770.646080743</v>
      </c>
      <c r="N56" s="125">
        <v>112404.388353337</v>
      </c>
      <c r="O56" s="125">
        <v>131339.91821624801</v>
      </c>
      <c r="P56" s="125">
        <v>124156.44000093501</v>
      </c>
      <c r="Q56" s="125">
        <v>131941.96075840801</v>
      </c>
      <c r="R56" s="125">
        <v>135964.79510731099</v>
      </c>
      <c r="S56" s="125">
        <v>126455.206546986</v>
      </c>
      <c r="T56" s="125">
        <v>124536.94289690899</v>
      </c>
      <c r="U56" s="125">
        <v>114454.31789636399</v>
      </c>
      <c r="V56" s="125">
        <v>235930.229044298</v>
      </c>
      <c r="W56" s="125">
        <v>253492.05838933901</v>
      </c>
      <c r="X56" s="125">
        <v>216921.466549901</v>
      </c>
      <c r="Y56" s="125">
        <v>230600.08286432701</v>
      </c>
      <c r="Z56" s="125">
        <v>244250.49831062401</v>
      </c>
      <c r="AA56" s="125">
        <v>238136.29732337501</v>
      </c>
      <c r="AB56" s="125">
        <v>245685.73438879999</v>
      </c>
      <c r="AC56" s="125">
        <v>241198.65643544399</v>
      </c>
      <c r="AD56" s="125">
        <v>276499.33363016002</v>
      </c>
      <c r="AE56" s="125">
        <v>248403.804345688</v>
      </c>
      <c r="AF56" s="125">
        <v>246249.63611013</v>
      </c>
      <c r="AG56" s="125">
        <v>235114.68526487</v>
      </c>
      <c r="AH56" s="125">
        <v>377551.24432967202</v>
      </c>
      <c r="AI56" s="125">
        <v>356966.69259495498</v>
      </c>
      <c r="AJ56" s="125">
        <v>331188.65664029802</v>
      </c>
      <c r="AK56" s="125">
        <v>344478.580640406</v>
      </c>
      <c r="AL56" s="125">
        <v>360935.33711299399</v>
      </c>
      <c r="AM56" s="125">
        <v>368444.33838246297</v>
      </c>
      <c r="AN56" s="125">
        <v>391025.34723394603</v>
      </c>
      <c r="AO56" s="125">
        <v>398170.75704869302</v>
      </c>
      <c r="AP56" s="125">
        <v>421612.01309035998</v>
      </c>
      <c r="AQ56" s="125">
        <v>361319.97765133303</v>
      </c>
      <c r="AR56" s="125">
        <v>385881.35728448298</v>
      </c>
      <c r="AS56" s="125">
        <v>345245.31611570797</v>
      </c>
      <c r="AT56" s="125">
        <v>368186.78119549999</v>
      </c>
      <c r="AU56" s="125">
        <v>364371.28254088399</v>
      </c>
      <c r="AV56" s="125">
        <v>334078.95561875898</v>
      </c>
      <c r="AW56" s="125">
        <v>369763.827914853</v>
      </c>
      <c r="AX56" s="125">
        <v>370619.42668562202</v>
      </c>
      <c r="AY56" s="125">
        <v>375345.24329210003</v>
      </c>
      <c r="AZ56" s="125">
        <v>405524.31304746802</v>
      </c>
      <c r="BA56" s="125">
        <v>400543.94550300599</v>
      </c>
      <c r="BB56" s="125">
        <v>393275.01065257902</v>
      </c>
      <c r="BC56" s="125">
        <v>369242.49653543998</v>
      </c>
      <c r="BD56" s="125">
        <v>364375.33488016599</v>
      </c>
      <c r="BE56" s="125">
        <v>366844.49025514501</v>
      </c>
      <c r="BF56" s="125">
        <v>381185.36031578202</v>
      </c>
      <c r="BG56" s="125">
        <v>356764.988791382</v>
      </c>
      <c r="BH56" s="125">
        <v>335523.55847832002</v>
      </c>
      <c r="BI56" s="125">
        <v>349523.258433001</v>
      </c>
      <c r="BJ56" s="125">
        <v>357060.38924849598</v>
      </c>
      <c r="BK56" s="125">
        <v>376484.54818271502</v>
      </c>
      <c r="BL56" s="125">
        <v>386465.04834133101</v>
      </c>
      <c r="BM56" s="125">
        <v>384011.20459286298</v>
      </c>
      <c r="BN56" s="125">
        <v>396436.80623751401</v>
      </c>
      <c r="BO56" s="125">
        <v>376841.183357528</v>
      </c>
      <c r="BP56" s="125">
        <v>372634.50742228102</v>
      </c>
      <c r="BQ56" s="125">
        <v>374686.14484280703</v>
      </c>
      <c r="BR56" s="125">
        <v>387674.056770314</v>
      </c>
      <c r="BS56" s="125">
        <v>373371.26217602403</v>
      </c>
      <c r="BT56" s="125">
        <v>338649.49624176801</v>
      </c>
      <c r="BU56" s="125">
        <v>352483.58569545398</v>
      </c>
      <c r="BV56" s="125">
        <v>358754.06058824202</v>
      </c>
      <c r="BW56" s="125">
        <v>378407.03803161299</v>
      </c>
      <c r="BX56" s="125">
        <v>390371.96307500597</v>
      </c>
      <c r="BY56" s="125">
        <v>388091.48353584402</v>
      </c>
      <c r="BZ56" s="125">
        <v>398325.38908132497</v>
      </c>
      <c r="CA56" s="125">
        <v>375521.13524031901</v>
      </c>
      <c r="CB56" s="125">
        <v>371640.57809308998</v>
      </c>
      <c r="CC56" s="125">
        <v>373224.39513941598</v>
      </c>
      <c r="CD56" s="125">
        <v>386397.23528606899</v>
      </c>
      <c r="CE56" s="125">
        <v>372900.73921242799</v>
      </c>
      <c r="CF56" s="125">
        <v>338826.26077806699</v>
      </c>
      <c r="CG56" s="125">
        <v>353109.21109202103</v>
      </c>
      <c r="CH56" s="125">
        <v>359283.71048812999</v>
      </c>
      <c r="CI56" s="125">
        <v>378878.08045553102</v>
      </c>
      <c r="CJ56" s="125">
        <v>388412.64998490602</v>
      </c>
      <c r="CK56" s="125">
        <v>386005.82373854599</v>
      </c>
      <c r="CL56" s="125">
        <v>395822.43527795601</v>
      </c>
      <c r="CM56" s="125">
        <v>373628.51557431702</v>
      </c>
      <c r="CN56" s="125">
        <v>372140.91025538498</v>
      </c>
      <c r="CO56" s="125">
        <v>374027.01140583202</v>
      </c>
    </row>
    <row r="57" spans="1:93">
      <c r="I57" s="124" t="s">
        <v>1065</v>
      </c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  <c r="BT57" s="125"/>
      <c r="BU57" s="125"/>
      <c r="BV57" s="125"/>
      <c r="BW57" s="125"/>
      <c r="BX57" s="125"/>
      <c r="BY57" s="125"/>
      <c r="BZ57" s="125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</row>
    <row r="58" spans="1:93">
      <c r="A58" s="112" t="str">
        <f>CONCATENATE(I57,"-",I58)</f>
        <v>GSLD(T)-3 -FF:[CP @ Meter - Forecasted]</v>
      </c>
      <c r="B58" s="112">
        <f>MAX(BR58:CC58)</f>
        <v>27078.085486728502</v>
      </c>
      <c r="C58" s="112">
        <f>MAX(BR58:BT58,CB58:CC58)</f>
        <v>26328.566520469602</v>
      </c>
      <c r="D58" s="112">
        <f>MAX(BU58:CA58)</f>
        <v>27078.085486728502</v>
      </c>
      <c r="E58" s="112">
        <f>MAX(CD58:CO58)</f>
        <v>27616.3396057186</v>
      </c>
      <c r="F58" s="112">
        <f>MAX(CD58:CF58,CN58:CO58)</f>
        <v>27048.624072050301</v>
      </c>
      <c r="G58" s="112">
        <f>MAX(CG58:CM58)</f>
        <v>27616.3396057186</v>
      </c>
      <c r="I58" s="126" t="s">
        <v>1052</v>
      </c>
      <c r="J58" s="125">
        <v>6739.4271891490898</v>
      </c>
      <c r="K58" s="125">
        <v>8486.9793819669194</v>
      </c>
      <c r="L58" s="125">
        <v>7011.4089143810997</v>
      </c>
      <c r="M58" s="125">
        <v>8566.4841448361894</v>
      </c>
      <c r="N58" s="125">
        <v>7282.1264496776703</v>
      </c>
      <c r="O58" s="125">
        <v>8012.9525143627798</v>
      </c>
      <c r="P58" s="125">
        <v>6412.9121320570302</v>
      </c>
      <c r="Q58" s="125">
        <v>6671.7087699704698</v>
      </c>
      <c r="R58" s="125">
        <v>6046.2898834101497</v>
      </c>
      <c r="S58" s="125">
        <v>5811.4582761669399</v>
      </c>
      <c r="T58" s="125">
        <v>5767.5250226028002</v>
      </c>
      <c r="U58" s="125">
        <v>6953.1847548272799</v>
      </c>
      <c r="V58" s="125">
        <v>13100.0809421597</v>
      </c>
      <c r="W58" s="125">
        <v>19337.450237839501</v>
      </c>
      <c r="X58" s="125">
        <v>10120.4796317321</v>
      </c>
      <c r="Y58" s="125">
        <v>13791.953750144899</v>
      </c>
      <c r="Z58" s="125">
        <v>13270.2429209934</v>
      </c>
      <c r="AA58" s="125">
        <v>15255.869763206199</v>
      </c>
      <c r="AB58" s="125">
        <v>12198.2240822406</v>
      </c>
      <c r="AC58" s="125">
        <v>13197.1390679828</v>
      </c>
      <c r="AD58" s="125">
        <v>12933.1432158277</v>
      </c>
      <c r="AE58" s="125">
        <v>10343.425054716699</v>
      </c>
      <c r="AF58" s="125">
        <v>13151.5093246874</v>
      </c>
      <c r="AG58" s="125">
        <v>9043.8745474301704</v>
      </c>
      <c r="AH58" s="125">
        <v>18743.0837866816</v>
      </c>
      <c r="AI58" s="125">
        <v>17553.462783461899</v>
      </c>
      <c r="AJ58" s="125">
        <v>22909.9333234449</v>
      </c>
      <c r="AK58" s="125">
        <v>25447.311607839099</v>
      </c>
      <c r="AL58" s="125">
        <v>20639.160145501501</v>
      </c>
      <c r="AM58" s="125">
        <v>26826.887797726398</v>
      </c>
      <c r="AN58" s="125">
        <v>20260.705740564899</v>
      </c>
      <c r="AO58" s="125">
        <v>27653.683877416701</v>
      </c>
      <c r="AP58" s="125">
        <v>19612.828428715799</v>
      </c>
      <c r="AQ58" s="125">
        <v>23599.956499464501</v>
      </c>
      <c r="AR58" s="125">
        <v>17746.399051620101</v>
      </c>
      <c r="AS58" s="125">
        <v>11443.9448288242</v>
      </c>
      <c r="AT58" s="125">
        <v>19800.269285209801</v>
      </c>
      <c r="AU58" s="125">
        <v>28033.0769498843</v>
      </c>
      <c r="AV58" s="125">
        <v>27648.940352797901</v>
      </c>
      <c r="AW58" s="125">
        <v>31192.604540302698</v>
      </c>
      <c r="AX58" s="125">
        <v>26227.7870577746</v>
      </c>
      <c r="AY58" s="125">
        <v>27185.8510400985</v>
      </c>
      <c r="AZ58" s="125">
        <v>23082.690856883499</v>
      </c>
      <c r="BA58" s="125">
        <v>25139.569092759699</v>
      </c>
      <c r="BB58" s="125">
        <v>17369.901470417401</v>
      </c>
      <c r="BC58" s="125">
        <v>19503.6913944152</v>
      </c>
      <c r="BD58" s="125">
        <v>16188.0759171587</v>
      </c>
      <c r="BE58" s="125">
        <v>13045.3914480739</v>
      </c>
      <c r="BF58" s="125">
        <v>21260.761404017001</v>
      </c>
      <c r="BG58" s="125">
        <v>25231.3272894861</v>
      </c>
      <c r="BH58" s="125">
        <v>24251.966464306399</v>
      </c>
      <c r="BI58" s="125">
        <v>26153.754172393699</v>
      </c>
      <c r="BJ58" s="125">
        <v>24225.941531389599</v>
      </c>
      <c r="BK58" s="125">
        <v>25730.1177242171</v>
      </c>
      <c r="BL58" s="125">
        <v>22019.764118777199</v>
      </c>
      <c r="BM58" s="125">
        <v>24975.044633028199</v>
      </c>
      <c r="BN58" s="125">
        <v>18459.915452909001</v>
      </c>
      <c r="BO58" s="125">
        <v>20664.750812568302</v>
      </c>
      <c r="BP58" s="125">
        <v>17135.346667667502</v>
      </c>
      <c r="BQ58" s="125">
        <v>16658.055402294001</v>
      </c>
      <c r="BR58" s="125">
        <v>22546.328844518099</v>
      </c>
      <c r="BS58" s="125">
        <v>26328.566520469602</v>
      </c>
      <c r="BT58" s="125">
        <v>25352.928126275801</v>
      </c>
      <c r="BU58" s="125">
        <v>27078.085486728502</v>
      </c>
      <c r="BV58" s="125">
        <v>24835.024591069301</v>
      </c>
      <c r="BW58" s="125">
        <v>26616.830459314398</v>
      </c>
      <c r="BX58" s="125">
        <v>22699.0401802622</v>
      </c>
      <c r="BY58" s="125">
        <v>25653.791900531702</v>
      </c>
      <c r="BZ58" s="125">
        <v>18977.555521298698</v>
      </c>
      <c r="CA58" s="125">
        <v>21283.467924017001</v>
      </c>
      <c r="CB58" s="125">
        <v>17671.136840284398</v>
      </c>
      <c r="CC58" s="125">
        <v>17189.017142435099</v>
      </c>
      <c r="CD58" s="125">
        <v>23165.481209032601</v>
      </c>
      <c r="CE58" s="125">
        <v>27048.624072050301</v>
      </c>
      <c r="CF58" s="125">
        <v>25915.1631943961</v>
      </c>
      <c r="CG58" s="125">
        <v>27616.3396057186</v>
      </c>
      <c r="CH58" s="125">
        <v>25458.3049097773</v>
      </c>
      <c r="CI58" s="125">
        <v>27155.052206081698</v>
      </c>
      <c r="CJ58" s="125">
        <v>23158.888677762701</v>
      </c>
      <c r="CK58" s="125">
        <v>26210.1276675021</v>
      </c>
      <c r="CL58" s="125">
        <v>19357.440246421302</v>
      </c>
      <c r="CM58" s="125">
        <v>21710.4130794712</v>
      </c>
      <c r="CN58" s="125">
        <v>18008.3552432709</v>
      </c>
      <c r="CO58" s="125">
        <v>17499.524559814701</v>
      </c>
    </row>
    <row r="59" spans="1:93">
      <c r="A59" s="112" t="str">
        <f>CONCATENATE(I57,"-",I59)</f>
        <v>GSLD(T)-3 -FG:[GNCP - Forecasted]</v>
      </c>
      <c r="B59" s="112">
        <f>MAX(BR59:CC59)</f>
        <v>36183.576392223702</v>
      </c>
      <c r="C59" s="112">
        <f>MAX(BR59:BT59,CB59:CC59)</f>
        <v>36183.576392223702</v>
      </c>
      <c r="D59" s="112">
        <f>MAX(BU59:CA59)</f>
        <v>33975.765575338097</v>
      </c>
      <c r="E59" s="112">
        <f>MAX(CD59:CO59)</f>
        <v>36855.4157482132</v>
      </c>
      <c r="F59" s="112">
        <f>MAX(CD59:CF59,CN59:CO59)</f>
        <v>36855.4157482132</v>
      </c>
      <c r="G59" s="112">
        <f>MAX(CG59:CM59)</f>
        <v>34499.978206049898</v>
      </c>
      <c r="I59" s="126" t="s">
        <v>1053</v>
      </c>
      <c r="J59" s="125">
        <v>8115.2657989045001</v>
      </c>
      <c r="K59" s="125">
        <v>10642.686444867501</v>
      </c>
      <c r="L59" s="125">
        <v>8047.1442812519399</v>
      </c>
      <c r="M59" s="125">
        <v>10651.2227046235</v>
      </c>
      <c r="N59" s="125">
        <v>10116.4432694719</v>
      </c>
      <c r="O59" s="125">
        <v>9867.5288548128792</v>
      </c>
      <c r="P59" s="125">
        <v>7758.3233302099297</v>
      </c>
      <c r="Q59" s="125">
        <v>9026.2122725773006</v>
      </c>
      <c r="R59" s="125">
        <v>9679.5502249608107</v>
      </c>
      <c r="S59" s="125">
        <v>9359.0151355138205</v>
      </c>
      <c r="T59" s="125">
        <v>8285.4928755194796</v>
      </c>
      <c r="U59" s="125">
        <v>8383.83876333238</v>
      </c>
      <c r="V59" s="125">
        <v>19475.3960429582</v>
      </c>
      <c r="W59" s="125">
        <v>25106.891346094799</v>
      </c>
      <c r="X59" s="125">
        <v>17264.178096158099</v>
      </c>
      <c r="Y59" s="125">
        <v>20597.529583829899</v>
      </c>
      <c r="Z59" s="125">
        <v>16623.1408780969</v>
      </c>
      <c r="AA59" s="125">
        <v>25075.105487778401</v>
      </c>
      <c r="AB59" s="125">
        <v>15309.189328578899</v>
      </c>
      <c r="AC59" s="125">
        <v>17408.809256553799</v>
      </c>
      <c r="AD59" s="125">
        <v>19509.583758827401</v>
      </c>
      <c r="AE59" s="125">
        <v>12339.5812632581</v>
      </c>
      <c r="AF59" s="125">
        <v>17671.616544133802</v>
      </c>
      <c r="AG59" s="125">
        <v>13857.3768178148</v>
      </c>
      <c r="AH59" s="125">
        <v>24259.321885532299</v>
      </c>
      <c r="AI59" s="125">
        <v>29973.708994978599</v>
      </c>
      <c r="AJ59" s="125">
        <v>24900.394745963298</v>
      </c>
      <c r="AK59" s="125">
        <v>29060.934155782899</v>
      </c>
      <c r="AL59" s="125">
        <v>30432.6439792493</v>
      </c>
      <c r="AM59" s="125">
        <v>31984.549753098901</v>
      </c>
      <c r="AN59" s="125">
        <v>23686.664887978099</v>
      </c>
      <c r="AO59" s="125">
        <v>29978.085531589</v>
      </c>
      <c r="AP59" s="125">
        <v>25318.266532285499</v>
      </c>
      <c r="AQ59" s="125">
        <v>27228.428721258599</v>
      </c>
      <c r="AR59" s="125">
        <v>25188.038604638299</v>
      </c>
      <c r="AS59" s="125">
        <v>22979.927818031301</v>
      </c>
      <c r="AT59" s="125">
        <v>29399.7554365289</v>
      </c>
      <c r="AU59" s="125">
        <v>33783.738319535798</v>
      </c>
      <c r="AV59" s="125">
        <v>32917.440292859203</v>
      </c>
      <c r="AW59" s="125">
        <v>38460.269469878498</v>
      </c>
      <c r="AX59" s="125">
        <v>36281.064781246401</v>
      </c>
      <c r="AY59" s="125">
        <v>36410.699172333698</v>
      </c>
      <c r="AZ59" s="125">
        <v>29364.4964189737</v>
      </c>
      <c r="BA59" s="125">
        <v>30412.0852436596</v>
      </c>
      <c r="BB59" s="125">
        <v>26365.172471052902</v>
      </c>
      <c r="BC59" s="125">
        <v>25996.955629729899</v>
      </c>
      <c r="BD59" s="125">
        <v>24277.397356551701</v>
      </c>
      <c r="BE59" s="125">
        <v>24370.926571228301</v>
      </c>
      <c r="BF59" s="125">
        <v>26781.3675086597</v>
      </c>
      <c r="BG59" s="125">
        <v>34175.611078731898</v>
      </c>
      <c r="BH59" s="125">
        <v>28221.723849800801</v>
      </c>
      <c r="BI59" s="125">
        <v>31233.333859702201</v>
      </c>
      <c r="BJ59" s="125">
        <v>30727.745385050399</v>
      </c>
      <c r="BK59" s="125">
        <v>33324.186596511601</v>
      </c>
      <c r="BL59" s="125">
        <v>25406.658384684299</v>
      </c>
      <c r="BM59" s="125">
        <v>28392.232140624499</v>
      </c>
      <c r="BN59" s="125">
        <v>27094.155432733402</v>
      </c>
      <c r="BO59" s="125">
        <v>26673.284376591699</v>
      </c>
      <c r="BP59" s="125">
        <v>24877.037318365001</v>
      </c>
      <c r="BQ59" s="125">
        <v>24999.0208679059</v>
      </c>
      <c r="BR59" s="125">
        <v>27380.683146390798</v>
      </c>
      <c r="BS59" s="125">
        <v>36183.576392223702</v>
      </c>
      <c r="BT59" s="125">
        <v>28922.057366479501</v>
      </c>
      <c r="BU59" s="125">
        <v>31958.381878042001</v>
      </c>
      <c r="BV59" s="125">
        <v>31038.891568586601</v>
      </c>
      <c r="BW59" s="125">
        <v>33975.765575338097</v>
      </c>
      <c r="BX59" s="125">
        <v>25818.6982793358</v>
      </c>
      <c r="BY59" s="125">
        <v>28906.859855872499</v>
      </c>
      <c r="BZ59" s="125">
        <v>27487.6752924219</v>
      </c>
      <c r="CA59" s="125">
        <v>27112.400607396601</v>
      </c>
      <c r="CB59" s="125">
        <v>25303.056522634201</v>
      </c>
      <c r="CC59" s="125">
        <v>25394.551630268201</v>
      </c>
      <c r="CD59" s="125">
        <v>27881.268154221601</v>
      </c>
      <c r="CE59" s="125">
        <v>36855.4157482132</v>
      </c>
      <c r="CF59" s="125">
        <v>29381.307671426399</v>
      </c>
      <c r="CG59" s="125">
        <v>32465.421397408099</v>
      </c>
      <c r="CH59" s="125">
        <v>31697.441119155101</v>
      </c>
      <c r="CI59" s="125">
        <v>34499.978206049898</v>
      </c>
      <c r="CJ59" s="125">
        <v>26204.764947597301</v>
      </c>
      <c r="CK59" s="125">
        <v>29315.4915429223</v>
      </c>
      <c r="CL59" s="125">
        <v>27882.9808872541</v>
      </c>
      <c r="CM59" s="125">
        <v>27504.311042038</v>
      </c>
      <c r="CN59" s="125">
        <v>25662.4050356263</v>
      </c>
      <c r="CO59" s="125">
        <v>25758.351743340401</v>
      </c>
    </row>
    <row r="60" spans="1:93">
      <c r="A60" s="112" t="str">
        <f>CONCATENATE(I57,"-",I60)</f>
        <v>GSLD(T)-3 -FH:[NCP - Forecasted]</v>
      </c>
      <c r="B60" s="112">
        <f>MAX(BR60:CC60)</f>
        <v>42817.111829887101</v>
      </c>
      <c r="C60" s="112">
        <f>MAX(BR60:BT60,CB60:CC60)</f>
        <v>42817.111829887101</v>
      </c>
      <c r="D60" s="112">
        <f>MAX(BU60:CA60)</f>
        <v>41596.436313306498</v>
      </c>
      <c r="E60" s="112">
        <f>MAX(CD60:CO60)</f>
        <v>43612.1195020226</v>
      </c>
      <c r="F60" s="112">
        <f>MAX(CD60:CF60,CN60:CO60)</f>
        <v>43612.1195020226</v>
      </c>
      <c r="G60" s="112">
        <f>MAX(CG60:CM60)</f>
        <v>42238.2283947736</v>
      </c>
      <c r="I60" s="126" t="s">
        <v>1054</v>
      </c>
      <c r="J60" s="125">
        <v>10841.8795203807</v>
      </c>
      <c r="K60" s="125">
        <v>12853.805546698401</v>
      </c>
      <c r="L60" s="125">
        <v>10981.077170300299</v>
      </c>
      <c r="M60" s="125">
        <v>12156.5498059111</v>
      </c>
      <c r="N60" s="125">
        <v>13129.3408468876</v>
      </c>
      <c r="O60" s="125">
        <v>12735.633629326499</v>
      </c>
      <c r="P60" s="125">
        <v>10200.019346761999</v>
      </c>
      <c r="Q60" s="125">
        <v>10606.8485894563</v>
      </c>
      <c r="R60" s="125">
        <v>11647.717725546099</v>
      </c>
      <c r="S60" s="125">
        <v>11661.705628446</v>
      </c>
      <c r="T60" s="125">
        <v>12020.500200733</v>
      </c>
      <c r="U60" s="125">
        <v>10061.7262863865</v>
      </c>
      <c r="V60" s="125">
        <v>23857.1131909697</v>
      </c>
      <c r="W60" s="125">
        <v>28023.4920258206</v>
      </c>
      <c r="X60" s="125">
        <v>21018.438023327999</v>
      </c>
      <c r="Y60" s="125">
        <v>25746.084131422998</v>
      </c>
      <c r="Z60" s="125">
        <v>21080.7251161678</v>
      </c>
      <c r="AA60" s="125">
        <v>29435.8029269857</v>
      </c>
      <c r="AB60" s="125">
        <v>19716.934502254899</v>
      </c>
      <c r="AC60" s="125">
        <v>19829.0664038129</v>
      </c>
      <c r="AD60" s="125">
        <v>22989.868146173001</v>
      </c>
      <c r="AE60" s="125">
        <v>16427.666134551098</v>
      </c>
      <c r="AF60" s="125">
        <v>22694.8774049979</v>
      </c>
      <c r="AG60" s="125">
        <v>19166.1108104837</v>
      </c>
      <c r="AH60" s="125">
        <v>30898.1696878896</v>
      </c>
      <c r="AI60" s="125">
        <v>36867.275423674299</v>
      </c>
      <c r="AJ60" s="125">
        <v>29913.408698972598</v>
      </c>
      <c r="AK60" s="125">
        <v>33563.800968448297</v>
      </c>
      <c r="AL60" s="125">
        <v>34251.275107293397</v>
      </c>
      <c r="AM60" s="125">
        <v>38959.723244983797</v>
      </c>
      <c r="AN60" s="125">
        <v>30309.322023681802</v>
      </c>
      <c r="AO60" s="125">
        <v>32379.0106970099</v>
      </c>
      <c r="AP60" s="125">
        <v>31324.477101552598</v>
      </c>
      <c r="AQ60" s="125">
        <v>29034.725067994099</v>
      </c>
      <c r="AR60" s="125">
        <v>32737.128358204802</v>
      </c>
      <c r="AS60" s="125">
        <v>28434.989567333101</v>
      </c>
      <c r="AT60" s="125">
        <v>37508.401053921902</v>
      </c>
      <c r="AU60" s="125">
        <v>39977.311418284298</v>
      </c>
      <c r="AV60" s="125">
        <v>41476.9293588613</v>
      </c>
      <c r="AW60" s="125">
        <v>45439.922426536497</v>
      </c>
      <c r="AX60" s="125">
        <v>44408.517775409397</v>
      </c>
      <c r="AY60" s="125">
        <v>44577.518816656302</v>
      </c>
      <c r="AZ60" s="125">
        <v>38003.632495337399</v>
      </c>
      <c r="BA60" s="125">
        <v>34381.720071955002</v>
      </c>
      <c r="BB60" s="125">
        <v>31809.991182555099</v>
      </c>
      <c r="BC60" s="125">
        <v>31412.328566146101</v>
      </c>
      <c r="BD60" s="125">
        <v>32718.945573430599</v>
      </c>
      <c r="BE60" s="125">
        <v>30951.038582865101</v>
      </c>
      <c r="BF60" s="125">
        <v>34167.844540610298</v>
      </c>
      <c r="BG60" s="125">
        <v>40441.026214514102</v>
      </c>
      <c r="BH60" s="125">
        <v>35560.190467100401</v>
      </c>
      <c r="BI60" s="125">
        <v>36901.464479298898</v>
      </c>
      <c r="BJ60" s="125">
        <v>37611.179146969502</v>
      </c>
      <c r="BK60" s="125">
        <v>40798.709962277098</v>
      </c>
      <c r="BL60" s="125">
        <v>32881.384867279601</v>
      </c>
      <c r="BM60" s="125">
        <v>32098.2191735909</v>
      </c>
      <c r="BN60" s="125">
        <v>32689.520478589398</v>
      </c>
      <c r="BO60" s="125">
        <v>32229.541978275702</v>
      </c>
      <c r="BP60" s="125">
        <v>33527.087689575797</v>
      </c>
      <c r="BQ60" s="125">
        <v>31748.717356108798</v>
      </c>
      <c r="BR60" s="125">
        <v>34932.455366929396</v>
      </c>
      <c r="BS60" s="125">
        <v>42817.111829887101</v>
      </c>
      <c r="BT60" s="125">
        <v>36442.631007449098</v>
      </c>
      <c r="BU60" s="125">
        <v>37758.092011112698</v>
      </c>
      <c r="BV60" s="125">
        <v>37992.026316302297</v>
      </c>
      <c r="BW60" s="125">
        <v>41596.436313306498</v>
      </c>
      <c r="BX60" s="125">
        <v>33414.648319386099</v>
      </c>
      <c r="BY60" s="125">
        <v>32680.0203195881</v>
      </c>
      <c r="BZ60" s="125">
        <v>33164.308317758499</v>
      </c>
      <c r="CA60" s="125">
        <v>32760.129617737501</v>
      </c>
      <c r="CB60" s="125">
        <v>34101.238985656099</v>
      </c>
      <c r="CC60" s="125">
        <v>32251.040804944601</v>
      </c>
      <c r="CD60" s="125">
        <v>35571.105007258397</v>
      </c>
      <c r="CE60" s="125">
        <v>43612.1195020226</v>
      </c>
      <c r="CF60" s="125">
        <v>37021.299709719096</v>
      </c>
      <c r="CG60" s="125">
        <v>38357.147523327098</v>
      </c>
      <c r="CH60" s="125">
        <v>38798.099941724802</v>
      </c>
      <c r="CI60" s="125">
        <v>42238.2283947736</v>
      </c>
      <c r="CJ60" s="125">
        <v>33914.297132359803</v>
      </c>
      <c r="CK60" s="125">
        <v>33141.989966329304</v>
      </c>
      <c r="CL60" s="125">
        <v>33641.250674188501</v>
      </c>
      <c r="CM60" s="125">
        <v>33233.678117677096</v>
      </c>
      <c r="CN60" s="125">
        <v>34585.537375051099</v>
      </c>
      <c r="CO60" s="125">
        <v>32713.066378869298</v>
      </c>
    </row>
    <row r="61" spans="1:93">
      <c r="A61" s="112" t="str">
        <f>CONCATENATE(I57,"-",I61)</f>
        <v>GSLD(T)-3 -FI:[NCP ONPK - Forecasted]</v>
      </c>
      <c r="B61" s="112">
        <f>MAX(BR61:CC61)</f>
        <v>34910.0835667102</v>
      </c>
      <c r="C61" s="112">
        <f>MAX(BR61:BT61,CB61:CC61)</f>
        <v>34910.0835667102</v>
      </c>
      <c r="D61" s="112">
        <f>MAX(BU61:CA61)</f>
        <v>34231.7634179503</v>
      </c>
      <c r="E61" s="112">
        <f>MAX(CD61:CO61)</f>
        <v>35558.277316458902</v>
      </c>
      <c r="F61" s="112">
        <f>MAX(CD61:CF61,CN61:CO61)</f>
        <v>35558.277316458902</v>
      </c>
      <c r="G61" s="112">
        <f>MAX(CG61:CM61)</f>
        <v>34774.8715432842</v>
      </c>
      <c r="I61" s="126" t="s">
        <v>1055</v>
      </c>
      <c r="J61" s="125">
        <v>8671.6754552715101</v>
      </c>
      <c r="K61" s="125">
        <v>9956.2921561827698</v>
      </c>
      <c r="L61" s="125">
        <v>7978.3755369743403</v>
      </c>
      <c r="M61" s="125">
        <v>9454.0860368881495</v>
      </c>
      <c r="N61" s="125">
        <v>10376.830027173401</v>
      </c>
      <c r="O61" s="125">
        <v>9494.6423806922703</v>
      </c>
      <c r="P61" s="125">
        <v>7318.3288067948497</v>
      </c>
      <c r="Q61" s="125">
        <v>7857.52174176675</v>
      </c>
      <c r="R61" s="125">
        <v>7433.0960685412801</v>
      </c>
      <c r="S61" s="125">
        <v>7230.2180431184897</v>
      </c>
      <c r="T61" s="125">
        <v>8172.9906961407196</v>
      </c>
      <c r="U61" s="125">
        <v>7595.5793456699403</v>
      </c>
      <c r="V61" s="125">
        <v>20626.8547552368</v>
      </c>
      <c r="W61" s="125">
        <v>26454.4728713802</v>
      </c>
      <c r="X61" s="125">
        <v>18919.994609937501</v>
      </c>
      <c r="Y61" s="125">
        <v>24503.649306199899</v>
      </c>
      <c r="Z61" s="125">
        <v>16639.6952546416</v>
      </c>
      <c r="AA61" s="125">
        <v>21559.911972387701</v>
      </c>
      <c r="AB61" s="125">
        <v>21427.2467691415</v>
      </c>
      <c r="AC61" s="125">
        <v>21262.461057074899</v>
      </c>
      <c r="AD61" s="125">
        <v>16098.6902778519</v>
      </c>
      <c r="AE61" s="125">
        <v>12397.690392779001</v>
      </c>
      <c r="AF61" s="125">
        <v>15937.060569772801</v>
      </c>
      <c r="AG61" s="125">
        <v>14692.4103928353</v>
      </c>
      <c r="AH61" s="125">
        <v>23228.633185622901</v>
      </c>
      <c r="AI61" s="125">
        <v>26965.876067908299</v>
      </c>
      <c r="AJ61" s="125">
        <v>21839.545699406699</v>
      </c>
      <c r="AK61" s="125">
        <v>33044.101084718197</v>
      </c>
      <c r="AL61" s="125">
        <v>33895.694071078797</v>
      </c>
      <c r="AM61" s="125">
        <v>29611.216310947999</v>
      </c>
      <c r="AN61" s="125">
        <v>23159.3642219957</v>
      </c>
      <c r="AO61" s="125">
        <v>32008.084232763798</v>
      </c>
      <c r="AP61" s="125">
        <v>23862.6509815727</v>
      </c>
      <c r="AQ61" s="125">
        <v>28626.819684198399</v>
      </c>
      <c r="AR61" s="125">
        <v>20588.599489132401</v>
      </c>
      <c r="AS61" s="125">
        <v>22618.9781629645</v>
      </c>
      <c r="AT61" s="125">
        <v>30345.466147449501</v>
      </c>
      <c r="AU61" s="125">
        <v>32594.708581220599</v>
      </c>
      <c r="AV61" s="125">
        <v>32697.486879592499</v>
      </c>
      <c r="AW61" s="125">
        <v>41196.167268658799</v>
      </c>
      <c r="AX61" s="125">
        <v>38156.662344543103</v>
      </c>
      <c r="AY61" s="125">
        <v>33230.702778788298</v>
      </c>
      <c r="AZ61" s="125">
        <v>32440.518126289298</v>
      </c>
      <c r="BA61" s="125">
        <v>32003.897234349399</v>
      </c>
      <c r="BB61" s="125">
        <v>22169.477223235801</v>
      </c>
      <c r="BC61" s="125">
        <v>24361.758991375798</v>
      </c>
      <c r="BD61" s="125">
        <v>21867.3710986814</v>
      </c>
      <c r="BE61" s="125">
        <v>23910.626966756001</v>
      </c>
      <c r="BF61" s="125">
        <v>27642.851753340601</v>
      </c>
      <c r="BG61" s="125">
        <v>32972.789250272202</v>
      </c>
      <c r="BH61" s="125">
        <v>28033.1470821722</v>
      </c>
      <c r="BI61" s="125">
        <v>33455.138608685003</v>
      </c>
      <c r="BJ61" s="125">
        <v>32316.256767428298</v>
      </c>
      <c r="BK61" s="125">
        <v>30413.7565415112</v>
      </c>
      <c r="BL61" s="125">
        <v>28068.084332079299</v>
      </c>
      <c r="BM61" s="125">
        <v>29878.322134184498</v>
      </c>
      <c r="BN61" s="125">
        <v>22782.451448337</v>
      </c>
      <c r="BO61" s="125">
        <v>24995.546968885999</v>
      </c>
      <c r="BP61" s="125">
        <v>22407.4845786394</v>
      </c>
      <c r="BQ61" s="125">
        <v>24526.858294026701</v>
      </c>
      <c r="BR61" s="125">
        <v>28261.445756126399</v>
      </c>
      <c r="BS61" s="125">
        <v>34910.0835667102</v>
      </c>
      <c r="BT61" s="125">
        <v>28728.800989924901</v>
      </c>
      <c r="BU61" s="125">
        <v>34231.7634179503</v>
      </c>
      <c r="BV61" s="125">
        <v>32643.488063879198</v>
      </c>
      <c r="BW61" s="125">
        <v>31008.428653678198</v>
      </c>
      <c r="BX61" s="125">
        <v>28523.2866784937</v>
      </c>
      <c r="BY61" s="125">
        <v>30419.886199285102</v>
      </c>
      <c r="BZ61" s="125">
        <v>23113.347427714099</v>
      </c>
      <c r="CA61" s="125">
        <v>25407.042989282902</v>
      </c>
      <c r="CB61" s="125">
        <v>22791.2126981779</v>
      </c>
      <c r="CC61" s="125">
        <v>24914.9185708931</v>
      </c>
      <c r="CD61" s="125">
        <v>28778.133231362201</v>
      </c>
      <c r="CE61" s="125">
        <v>35558.277316458902</v>
      </c>
      <c r="CF61" s="125">
        <v>29184.9825972082</v>
      </c>
      <c r="CG61" s="125">
        <v>34774.8715432842</v>
      </c>
      <c r="CH61" s="125">
        <v>33336.0822032656</v>
      </c>
      <c r="CI61" s="125">
        <v>31486.858195544999</v>
      </c>
      <c r="CJ61" s="125">
        <v>28949.795022822102</v>
      </c>
      <c r="CK61" s="125">
        <v>30849.906252637698</v>
      </c>
      <c r="CL61" s="125">
        <v>23445.7449642928</v>
      </c>
      <c r="CM61" s="125">
        <v>25774.3024365399</v>
      </c>
      <c r="CN61" s="125">
        <v>23114.888550739499</v>
      </c>
      <c r="CO61" s="125">
        <v>25271.847502942899</v>
      </c>
    </row>
    <row r="62" spans="1:93">
      <c r="I62" s="124" t="s">
        <v>1066</v>
      </c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/>
      <c r="BO62" s="125"/>
      <c r="BP62" s="125"/>
      <c r="BQ62" s="125"/>
      <c r="BR62" s="125"/>
      <c r="BS62" s="125"/>
      <c r="BT62" s="125"/>
      <c r="BU62" s="125"/>
      <c r="BV62" s="125"/>
      <c r="BW62" s="125"/>
      <c r="BX62" s="125"/>
      <c r="BY62" s="125"/>
      <c r="BZ62" s="125"/>
      <c r="CA62" s="125"/>
      <c r="CB62" s="125"/>
      <c r="CC62" s="125"/>
      <c r="CD62" s="125"/>
      <c r="CE62" s="125"/>
      <c r="CF62" s="125"/>
      <c r="CG62" s="125"/>
      <c r="CH62" s="125"/>
      <c r="CI62" s="125"/>
      <c r="CJ62" s="125"/>
      <c r="CK62" s="125"/>
      <c r="CL62" s="125"/>
      <c r="CM62" s="125"/>
      <c r="CN62" s="125"/>
      <c r="CO62" s="125"/>
    </row>
    <row r="63" spans="1:93">
      <c r="A63" s="112" t="str">
        <f>CONCATENATE(I62,"-",I63)</f>
        <v>HOMESTEAD -FF:[CP @ Meter - Forecasted]</v>
      </c>
      <c r="B63" s="112">
        <f>MAX(BR63:CC63)</f>
        <v>20551.231251481498</v>
      </c>
      <c r="C63" s="112">
        <f>MAX(BR63:BT63,CB63:CC63)</f>
        <v>20551.231251481498</v>
      </c>
      <c r="D63" s="112">
        <f>MAX(BU63:CA63)</f>
        <v>20551.231251465801</v>
      </c>
      <c r="E63" s="112">
        <f>MAX(CD63:CO63)</f>
        <v>23485.287858272099</v>
      </c>
      <c r="F63" s="112">
        <f>MAX(CD63:CF63,CN63:CO63)</f>
        <v>23485.287858272099</v>
      </c>
      <c r="G63" s="112">
        <f>MAX(CG63:CM63)</f>
        <v>23485.2878582507</v>
      </c>
      <c r="I63" s="126" t="s">
        <v>1052</v>
      </c>
      <c r="J63" s="125">
        <v>0</v>
      </c>
      <c r="K63" s="125">
        <v>0</v>
      </c>
      <c r="L63" s="125">
        <v>0</v>
      </c>
      <c r="M63" s="125">
        <v>0</v>
      </c>
      <c r="N63" s="125">
        <v>0</v>
      </c>
      <c r="O63" s="125">
        <v>0</v>
      </c>
      <c r="P63" s="125">
        <v>0</v>
      </c>
      <c r="Q63" s="125">
        <v>0</v>
      </c>
      <c r="R63" s="125">
        <v>0</v>
      </c>
      <c r="S63" s="125">
        <v>0</v>
      </c>
      <c r="T63" s="125">
        <v>0</v>
      </c>
      <c r="U63" s="125">
        <v>0</v>
      </c>
      <c r="V63" s="125">
        <v>0</v>
      </c>
      <c r="W63" s="125">
        <v>0</v>
      </c>
      <c r="X63" s="125">
        <v>0</v>
      </c>
      <c r="Y63" s="125">
        <v>0</v>
      </c>
      <c r="Z63" s="125">
        <v>0</v>
      </c>
      <c r="AA63" s="125">
        <v>0</v>
      </c>
      <c r="AB63" s="125">
        <v>0</v>
      </c>
      <c r="AC63" s="125">
        <v>0</v>
      </c>
      <c r="AD63" s="125">
        <v>0</v>
      </c>
      <c r="AE63" s="125">
        <v>0</v>
      </c>
      <c r="AF63" s="125">
        <v>0</v>
      </c>
      <c r="AG63" s="125">
        <v>0</v>
      </c>
      <c r="AH63" s="125">
        <v>0</v>
      </c>
      <c r="AI63" s="125">
        <v>0</v>
      </c>
      <c r="AJ63" s="125">
        <v>0</v>
      </c>
      <c r="AK63" s="125">
        <v>0</v>
      </c>
      <c r="AL63" s="125">
        <v>0</v>
      </c>
      <c r="AM63" s="125">
        <v>0</v>
      </c>
      <c r="AN63" s="125">
        <v>0</v>
      </c>
      <c r="AO63" s="125">
        <v>0</v>
      </c>
      <c r="AP63" s="125">
        <v>0</v>
      </c>
      <c r="AQ63" s="125">
        <v>0</v>
      </c>
      <c r="AR63" s="125">
        <v>0</v>
      </c>
      <c r="AS63" s="125">
        <v>0</v>
      </c>
      <c r="AT63" s="125">
        <v>0</v>
      </c>
      <c r="AU63" s="125">
        <v>0</v>
      </c>
      <c r="AV63" s="125">
        <v>0</v>
      </c>
      <c r="AW63" s="125">
        <v>0</v>
      </c>
      <c r="AX63" s="125">
        <v>0</v>
      </c>
      <c r="AY63" s="125">
        <v>0</v>
      </c>
      <c r="AZ63" s="125">
        <v>0</v>
      </c>
      <c r="BA63" s="125">
        <v>20754.051448552</v>
      </c>
      <c r="BB63" s="125">
        <v>20568.539124073999</v>
      </c>
      <c r="BC63" s="125">
        <v>7835.6339519959802</v>
      </c>
      <c r="BD63" s="125">
        <v>0</v>
      </c>
      <c r="BE63" s="125">
        <v>0</v>
      </c>
      <c r="BF63" s="125">
        <v>17618.927973547499</v>
      </c>
      <c r="BG63" s="125">
        <v>0</v>
      </c>
      <c r="BH63" s="125">
        <v>0</v>
      </c>
      <c r="BI63" s="125">
        <v>0</v>
      </c>
      <c r="BJ63" s="125">
        <v>0</v>
      </c>
      <c r="BK63" s="125">
        <v>0</v>
      </c>
      <c r="BL63" s="125">
        <v>0</v>
      </c>
      <c r="BM63" s="125">
        <v>17618.927973535199</v>
      </c>
      <c r="BN63" s="125">
        <v>0</v>
      </c>
      <c r="BO63" s="125">
        <v>0</v>
      </c>
      <c r="BP63" s="125">
        <v>0</v>
      </c>
      <c r="BQ63" s="125">
        <v>0</v>
      </c>
      <c r="BR63" s="125">
        <v>20551.231251481498</v>
      </c>
      <c r="BS63" s="125">
        <v>0</v>
      </c>
      <c r="BT63" s="125">
        <v>0</v>
      </c>
      <c r="BU63" s="125">
        <v>0</v>
      </c>
      <c r="BV63" s="125">
        <v>0</v>
      </c>
      <c r="BW63" s="125">
        <v>0</v>
      </c>
      <c r="BX63" s="125">
        <v>0</v>
      </c>
      <c r="BY63" s="125">
        <v>20551.231251465801</v>
      </c>
      <c r="BZ63" s="125">
        <v>0</v>
      </c>
      <c r="CA63" s="125">
        <v>0</v>
      </c>
      <c r="CB63" s="125">
        <v>0</v>
      </c>
      <c r="CC63" s="125">
        <v>0</v>
      </c>
      <c r="CD63" s="125">
        <v>23485.287858272099</v>
      </c>
      <c r="CE63" s="125">
        <v>0</v>
      </c>
      <c r="CF63" s="125">
        <v>0</v>
      </c>
      <c r="CG63" s="125">
        <v>0</v>
      </c>
      <c r="CH63" s="125">
        <v>0</v>
      </c>
      <c r="CI63" s="125">
        <v>0</v>
      </c>
      <c r="CJ63" s="125">
        <v>0</v>
      </c>
      <c r="CK63" s="125">
        <v>23485.2878582507</v>
      </c>
      <c r="CL63" s="125">
        <v>0</v>
      </c>
      <c r="CM63" s="125">
        <v>0</v>
      </c>
      <c r="CN63" s="125">
        <v>0</v>
      </c>
      <c r="CO63" s="125">
        <v>0</v>
      </c>
    </row>
    <row r="64" spans="1:93">
      <c r="A64" s="112" t="str">
        <f>CONCATENATE(I62,"-",I64)</f>
        <v>HOMESTEAD -FG:[GNCP - Forecasted]</v>
      </c>
      <c r="B64" s="112">
        <f>MAX(BR64:CC64)</f>
        <v>21000</v>
      </c>
      <c r="C64" s="112">
        <f>MAX(BR64:BT64,CB64:CC64)</f>
        <v>21000</v>
      </c>
      <c r="D64" s="112">
        <f>MAX(BU64:CA64)</f>
        <v>21000</v>
      </c>
      <c r="E64" s="112">
        <f>MAX(CD64:CO64)</f>
        <v>24000</v>
      </c>
      <c r="F64" s="112">
        <f>MAX(CD64:CF64,CN64:CO64)</f>
        <v>24000</v>
      </c>
      <c r="G64" s="112">
        <f>MAX(CG64:CM64)</f>
        <v>24000</v>
      </c>
      <c r="I64" s="126" t="s">
        <v>1053</v>
      </c>
      <c r="J64" s="125">
        <v>0</v>
      </c>
      <c r="K64" s="125">
        <v>0</v>
      </c>
      <c r="L64" s="125">
        <v>0</v>
      </c>
      <c r="M64" s="125">
        <v>0</v>
      </c>
      <c r="N64" s="125">
        <v>0</v>
      </c>
      <c r="O64" s="125">
        <v>0</v>
      </c>
      <c r="P64" s="125">
        <v>0</v>
      </c>
      <c r="Q64" s="125">
        <v>0</v>
      </c>
      <c r="R64" s="125">
        <v>0</v>
      </c>
      <c r="S64" s="125">
        <v>0</v>
      </c>
      <c r="T64" s="125">
        <v>0</v>
      </c>
      <c r="U64" s="125">
        <v>0</v>
      </c>
      <c r="V64" s="125">
        <v>0</v>
      </c>
      <c r="W64" s="125">
        <v>0</v>
      </c>
      <c r="X64" s="125">
        <v>0</v>
      </c>
      <c r="Y64" s="125">
        <v>0</v>
      </c>
      <c r="Z64" s="125">
        <v>0</v>
      </c>
      <c r="AA64" s="125">
        <v>0</v>
      </c>
      <c r="AB64" s="125">
        <v>0</v>
      </c>
      <c r="AC64" s="125">
        <v>0</v>
      </c>
      <c r="AD64" s="125">
        <v>0</v>
      </c>
      <c r="AE64" s="125">
        <v>0</v>
      </c>
      <c r="AF64" s="125">
        <v>0</v>
      </c>
      <c r="AG64" s="125">
        <v>0</v>
      </c>
      <c r="AH64" s="125">
        <v>0</v>
      </c>
      <c r="AI64" s="125">
        <v>0</v>
      </c>
      <c r="AJ64" s="125">
        <v>0</v>
      </c>
      <c r="AK64" s="125">
        <v>0</v>
      </c>
      <c r="AL64" s="125">
        <v>0</v>
      </c>
      <c r="AM64" s="125">
        <v>0</v>
      </c>
      <c r="AN64" s="125">
        <v>0</v>
      </c>
      <c r="AO64" s="125">
        <v>0</v>
      </c>
      <c r="AP64" s="125">
        <v>0</v>
      </c>
      <c r="AQ64" s="125">
        <v>0</v>
      </c>
      <c r="AR64" s="125">
        <v>0</v>
      </c>
      <c r="AS64" s="125">
        <v>0</v>
      </c>
      <c r="AT64" s="125">
        <v>0</v>
      </c>
      <c r="AU64" s="125">
        <v>0</v>
      </c>
      <c r="AV64" s="125">
        <v>0</v>
      </c>
      <c r="AW64" s="125">
        <v>0</v>
      </c>
      <c r="AX64" s="125">
        <v>0</v>
      </c>
      <c r="AY64" s="125">
        <v>0</v>
      </c>
      <c r="AZ64" s="125">
        <v>0</v>
      </c>
      <c r="BA64" s="125">
        <v>25000</v>
      </c>
      <c r="BB64" s="125">
        <v>21000</v>
      </c>
      <c r="BC64" s="125">
        <v>8000</v>
      </c>
      <c r="BD64" s="125">
        <v>0</v>
      </c>
      <c r="BE64" s="125">
        <v>0</v>
      </c>
      <c r="BF64" s="125">
        <v>18000</v>
      </c>
      <c r="BG64" s="125">
        <v>0</v>
      </c>
      <c r="BH64" s="125">
        <v>0</v>
      </c>
      <c r="BI64" s="125">
        <v>0</v>
      </c>
      <c r="BJ64" s="125">
        <v>0</v>
      </c>
      <c r="BK64" s="125">
        <v>0</v>
      </c>
      <c r="BL64" s="125">
        <v>0</v>
      </c>
      <c r="BM64" s="125">
        <v>18000</v>
      </c>
      <c r="BN64" s="125">
        <v>0</v>
      </c>
      <c r="BO64" s="125">
        <v>0</v>
      </c>
      <c r="BP64" s="125">
        <v>0</v>
      </c>
      <c r="BQ64" s="125">
        <v>0</v>
      </c>
      <c r="BR64" s="125">
        <v>21000</v>
      </c>
      <c r="BS64" s="125">
        <v>0</v>
      </c>
      <c r="BT64" s="125">
        <v>0</v>
      </c>
      <c r="BU64" s="125">
        <v>0</v>
      </c>
      <c r="BV64" s="125">
        <v>0</v>
      </c>
      <c r="BW64" s="125">
        <v>0</v>
      </c>
      <c r="BX64" s="125">
        <v>0</v>
      </c>
      <c r="BY64" s="125">
        <v>21000</v>
      </c>
      <c r="BZ64" s="125">
        <v>0</v>
      </c>
      <c r="CA64" s="125">
        <v>0</v>
      </c>
      <c r="CB64" s="125">
        <v>0</v>
      </c>
      <c r="CC64" s="125">
        <v>0</v>
      </c>
      <c r="CD64" s="125">
        <v>24000</v>
      </c>
      <c r="CE64" s="125">
        <v>0</v>
      </c>
      <c r="CF64" s="125">
        <v>0</v>
      </c>
      <c r="CG64" s="125">
        <v>0</v>
      </c>
      <c r="CH64" s="125">
        <v>0</v>
      </c>
      <c r="CI64" s="125">
        <v>0</v>
      </c>
      <c r="CJ64" s="125">
        <v>0</v>
      </c>
      <c r="CK64" s="125">
        <v>24000</v>
      </c>
      <c r="CL64" s="125">
        <v>0</v>
      </c>
      <c r="CM64" s="125">
        <v>0</v>
      </c>
      <c r="CN64" s="125">
        <v>0</v>
      </c>
      <c r="CO64" s="125">
        <v>0</v>
      </c>
    </row>
    <row r="65" spans="1:93">
      <c r="A65" s="112" t="str">
        <f>CONCATENATE(I62,"-",I65)</f>
        <v>HOMESTEAD -FH:[NCP - Forecasted]</v>
      </c>
      <c r="B65" s="112">
        <f>MAX(BR65:CC65)</f>
        <v>21000</v>
      </c>
      <c r="C65" s="112">
        <f>MAX(BR65:BT65,CB65:CC65)</f>
        <v>21000</v>
      </c>
      <c r="D65" s="112">
        <f>MAX(BU65:CA65)</f>
        <v>21000</v>
      </c>
      <c r="E65" s="112">
        <f>MAX(CD65:CO65)</f>
        <v>24000</v>
      </c>
      <c r="F65" s="112">
        <f>MAX(CD65:CF65,CN65:CO65)</f>
        <v>24000</v>
      </c>
      <c r="G65" s="112">
        <f>MAX(CG65:CM65)</f>
        <v>24000</v>
      </c>
      <c r="I65" s="126" t="s">
        <v>1054</v>
      </c>
      <c r="J65" s="125">
        <v>0</v>
      </c>
      <c r="K65" s="125">
        <v>0</v>
      </c>
      <c r="L65" s="125">
        <v>0</v>
      </c>
      <c r="M65" s="125">
        <v>0</v>
      </c>
      <c r="N65" s="125">
        <v>0</v>
      </c>
      <c r="O65" s="125">
        <v>0</v>
      </c>
      <c r="P65" s="125">
        <v>0</v>
      </c>
      <c r="Q65" s="125">
        <v>0</v>
      </c>
      <c r="R65" s="125">
        <v>0</v>
      </c>
      <c r="S65" s="125">
        <v>0</v>
      </c>
      <c r="T65" s="125">
        <v>0</v>
      </c>
      <c r="U65" s="125">
        <v>0</v>
      </c>
      <c r="V65" s="125">
        <v>0</v>
      </c>
      <c r="W65" s="125">
        <v>0</v>
      </c>
      <c r="X65" s="125">
        <v>0</v>
      </c>
      <c r="Y65" s="125">
        <v>0</v>
      </c>
      <c r="Z65" s="125">
        <v>0</v>
      </c>
      <c r="AA65" s="125">
        <v>0</v>
      </c>
      <c r="AB65" s="125">
        <v>0</v>
      </c>
      <c r="AC65" s="125">
        <v>0</v>
      </c>
      <c r="AD65" s="125">
        <v>0</v>
      </c>
      <c r="AE65" s="125">
        <v>0</v>
      </c>
      <c r="AF65" s="125">
        <v>0</v>
      </c>
      <c r="AG65" s="125">
        <v>0</v>
      </c>
      <c r="AH65" s="125">
        <v>0</v>
      </c>
      <c r="AI65" s="125">
        <v>0</v>
      </c>
      <c r="AJ65" s="125">
        <v>0</v>
      </c>
      <c r="AK65" s="125">
        <v>0</v>
      </c>
      <c r="AL65" s="125">
        <v>0</v>
      </c>
      <c r="AM65" s="125">
        <v>0</v>
      </c>
      <c r="AN65" s="125">
        <v>0</v>
      </c>
      <c r="AO65" s="125">
        <v>0</v>
      </c>
      <c r="AP65" s="125">
        <v>0</v>
      </c>
      <c r="AQ65" s="125">
        <v>0</v>
      </c>
      <c r="AR65" s="125">
        <v>0</v>
      </c>
      <c r="AS65" s="125">
        <v>0</v>
      </c>
      <c r="AT65" s="125">
        <v>0</v>
      </c>
      <c r="AU65" s="125">
        <v>0</v>
      </c>
      <c r="AV65" s="125">
        <v>0</v>
      </c>
      <c r="AW65" s="125">
        <v>0</v>
      </c>
      <c r="AX65" s="125">
        <v>0</v>
      </c>
      <c r="AY65" s="125">
        <v>0</v>
      </c>
      <c r="AZ65" s="125">
        <v>0</v>
      </c>
      <c r="BA65" s="125">
        <v>25000</v>
      </c>
      <c r="BB65" s="125">
        <v>21000</v>
      </c>
      <c r="BC65" s="125">
        <v>8000</v>
      </c>
      <c r="BD65" s="125">
        <v>0</v>
      </c>
      <c r="BE65" s="125">
        <v>0</v>
      </c>
      <c r="BF65" s="125">
        <v>18000</v>
      </c>
      <c r="BG65" s="125">
        <v>0</v>
      </c>
      <c r="BH65" s="125">
        <v>0</v>
      </c>
      <c r="BI65" s="125">
        <v>0</v>
      </c>
      <c r="BJ65" s="125">
        <v>0</v>
      </c>
      <c r="BK65" s="125">
        <v>0</v>
      </c>
      <c r="BL65" s="125">
        <v>0</v>
      </c>
      <c r="BM65" s="125">
        <v>18000</v>
      </c>
      <c r="BN65" s="125">
        <v>0</v>
      </c>
      <c r="BO65" s="125">
        <v>0</v>
      </c>
      <c r="BP65" s="125">
        <v>0</v>
      </c>
      <c r="BQ65" s="125">
        <v>0</v>
      </c>
      <c r="BR65" s="125">
        <v>21000</v>
      </c>
      <c r="BS65" s="125">
        <v>0</v>
      </c>
      <c r="BT65" s="125">
        <v>0</v>
      </c>
      <c r="BU65" s="125">
        <v>0</v>
      </c>
      <c r="BV65" s="125">
        <v>0</v>
      </c>
      <c r="BW65" s="125">
        <v>0</v>
      </c>
      <c r="BX65" s="125">
        <v>0</v>
      </c>
      <c r="BY65" s="125">
        <v>21000</v>
      </c>
      <c r="BZ65" s="125">
        <v>0</v>
      </c>
      <c r="CA65" s="125">
        <v>0</v>
      </c>
      <c r="CB65" s="125">
        <v>0</v>
      </c>
      <c r="CC65" s="125">
        <v>0</v>
      </c>
      <c r="CD65" s="125">
        <v>24000</v>
      </c>
      <c r="CE65" s="125">
        <v>0</v>
      </c>
      <c r="CF65" s="125">
        <v>0</v>
      </c>
      <c r="CG65" s="125">
        <v>0</v>
      </c>
      <c r="CH65" s="125">
        <v>0</v>
      </c>
      <c r="CI65" s="125">
        <v>0</v>
      </c>
      <c r="CJ65" s="125">
        <v>0</v>
      </c>
      <c r="CK65" s="125">
        <v>24000</v>
      </c>
      <c r="CL65" s="125">
        <v>0</v>
      </c>
      <c r="CM65" s="125">
        <v>0</v>
      </c>
      <c r="CN65" s="125">
        <v>0</v>
      </c>
      <c r="CO65" s="125">
        <v>0</v>
      </c>
    </row>
    <row r="66" spans="1:93">
      <c r="A66" s="112" t="str">
        <f>CONCATENATE(I62,"-",I66)</f>
        <v>HOMESTEAD -FI:[NCP ONPK - Forecasted]</v>
      </c>
      <c r="B66" s="112">
        <f>MAX(BR66:CC66)</f>
        <v>21000</v>
      </c>
      <c r="C66" s="112">
        <f>MAX(BR66:BT66,CB66:CC66)</f>
        <v>21000</v>
      </c>
      <c r="D66" s="112">
        <f>MAX(BU66:CA66)</f>
        <v>21000</v>
      </c>
      <c r="E66" s="112">
        <f>MAX(CD66:CO66)</f>
        <v>24000</v>
      </c>
      <c r="F66" s="112">
        <f>MAX(CD66:CF66,CN66:CO66)</f>
        <v>24000</v>
      </c>
      <c r="G66" s="112">
        <f>MAX(CG66:CM66)</f>
        <v>24000</v>
      </c>
      <c r="I66" s="126" t="s">
        <v>1055</v>
      </c>
      <c r="J66" s="125">
        <v>0</v>
      </c>
      <c r="K66" s="125">
        <v>0</v>
      </c>
      <c r="L66" s="125">
        <v>0</v>
      </c>
      <c r="M66" s="125">
        <v>0</v>
      </c>
      <c r="N66" s="125">
        <v>0</v>
      </c>
      <c r="O66" s="125">
        <v>0</v>
      </c>
      <c r="P66" s="125">
        <v>0</v>
      </c>
      <c r="Q66" s="125">
        <v>0</v>
      </c>
      <c r="R66" s="125">
        <v>0</v>
      </c>
      <c r="S66" s="125">
        <v>0</v>
      </c>
      <c r="T66" s="125">
        <v>0</v>
      </c>
      <c r="U66" s="125">
        <v>0</v>
      </c>
      <c r="V66" s="125">
        <v>0</v>
      </c>
      <c r="W66" s="125">
        <v>0</v>
      </c>
      <c r="X66" s="125">
        <v>0</v>
      </c>
      <c r="Y66" s="125">
        <v>0</v>
      </c>
      <c r="Z66" s="125">
        <v>0</v>
      </c>
      <c r="AA66" s="125">
        <v>0</v>
      </c>
      <c r="AB66" s="125">
        <v>0</v>
      </c>
      <c r="AC66" s="125">
        <v>0</v>
      </c>
      <c r="AD66" s="125">
        <v>0</v>
      </c>
      <c r="AE66" s="125">
        <v>0</v>
      </c>
      <c r="AF66" s="125">
        <v>0</v>
      </c>
      <c r="AG66" s="125">
        <v>0</v>
      </c>
      <c r="AH66" s="125">
        <v>0</v>
      </c>
      <c r="AI66" s="125">
        <v>0</v>
      </c>
      <c r="AJ66" s="125">
        <v>0</v>
      </c>
      <c r="AK66" s="125">
        <v>0</v>
      </c>
      <c r="AL66" s="125">
        <v>0</v>
      </c>
      <c r="AM66" s="125">
        <v>0</v>
      </c>
      <c r="AN66" s="125">
        <v>0</v>
      </c>
      <c r="AO66" s="125">
        <v>0</v>
      </c>
      <c r="AP66" s="125">
        <v>0</v>
      </c>
      <c r="AQ66" s="125">
        <v>0</v>
      </c>
      <c r="AR66" s="125">
        <v>0</v>
      </c>
      <c r="AS66" s="125">
        <v>0</v>
      </c>
      <c r="AT66" s="125">
        <v>0</v>
      </c>
      <c r="AU66" s="125">
        <v>0</v>
      </c>
      <c r="AV66" s="125">
        <v>0</v>
      </c>
      <c r="AW66" s="125">
        <v>0</v>
      </c>
      <c r="AX66" s="125">
        <v>0</v>
      </c>
      <c r="AY66" s="125">
        <v>0</v>
      </c>
      <c r="AZ66" s="125">
        <v>0</v>
      </c>
      <c r="BA66" s="125">
        <v>25000</v>
      </c>
      <c r="BB66" s="125">
        <v>21000</v>
      </c>
      <c r="BC66" s="125">
        <v>8000</v>
      </c>
      <c r="BD66" s="125">
        <v>0</v>
      </c>
      <c r="BE66" s="125">
        <v>0</v>
      </c>
      <c r="BF66" s="125">
        <v>18000</v>
      </c>
      <c r="BG66" s="125">
        <v>0</v>
      </c>
      <c r="BH66" s="125">
        <v>0</v>
      </c>
      <c r="BI66" s="125">
        <v>0</v>
      </c>
      <c r="BJ66" s="125">
        <v>0</v>
      </c>
      <c r="BK66" s="125">
        <v>0</v>
      </c>
      <c r="BL66" s="125">
        <v>0</v>
      </c>
      <c r="BM66" s="125">
        <v>18000</v>
      </c>
      <c r="BN66" s="125">
        <v>0</v>
      </c>
      <c r="BO66" s="125">
        <v>0</v>
      </c>
      <c r="BP66" s="125">
        <v>0</v>
      </c>
      <c r="BQ66" s="125">
        <v>0</v>
      </c>
      <c r="BR66" s="125">
        <v>21000</v>
      </c>
      <c r="BS66" s="125">
        <v>0</v>
      </c>
      <c r="BT66" s="125">
        <v>0</v>
      </c>
      <c r="BU66" s="125">
        <v>0</v>
      </c>
      <c r="BV66" s="125">
        <v>0</v>
      </c>
      <c r="BW66" s="125">
        <v>0</v>
      </c>
      <c r="BX66" s="125">
        <v>0</v>
      </c>
      <c r="BY66" s="125">
        <v>21000</v>
      </c>
      <c r="BZ66" s="125">
        <v>0</v>
      </c>
      <c r="CA66" s="125">
        <v>0</v>
      </c>
      <c r="CB66" s="125">
        <v>0</v>
      </c>
      <c r="CC66" s="125">
        <v>0</v>
      </c>
      <c r="CD66" s="125">
        <v>24000</v>
      </c>
      <c r="CE66" s="125">
        <v>0</v>
      </c>
      <c r="CF66" s="125">
        <v>0</v>
      </c>
      <c r="CG66" s="125">
        <v>0</v>
      </c>
      <c r="CH66" s="125">
        <v>0</v>
      </c>
      <c r="CI66" s="125">
        <v>0</v>
      </c>
      <c r="CJ66" s="125">
        <v>0</v>
      </c>
      <c r="CK66" s="125">
        <v>24000</v>
      </c>
      <c r="CL66" s="125">
        <v>0</v>
      </c>
      <c r="CM66" s="125">
        <v>0</v>
      </c>
      <c r="CN66" s="125">
        <v>0</v>
      </c>
      <c r="CO66" s="125">
        <v>0</v>
      </c>
    </row>
    <row r="67" spans="1:93">
      <c r="I67" s="124" t="s">
        <v>1067</v>
      </c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5"/>
      <c r="AU67" s="125"/>
      <c r="AV67" s="125"/>
      <c r="AW67" s="125"/>
      <c r="AX67" s="125"/>
      <c r="AY67" s="125"/>
      <c r="AZ67" s="125"/>
      <c r="BA67" s="125"/>
      <c r="BB67" s="125"/>
      <c r="BC67" s="125"/>
      <c r="BD67" s="125"/>
      <c r="BE67" s="125"/>
      <c r="BF67" s="125"/>
      <c r="BG67" s="125"/>
      <c r="BH67" s="125"/>
      <c r="BI67" s="125"/>
      <c r="BJ67" s="125"/>
      <c r="BK67" s="125"/>
      <c r="BL67" s="125"/>
      <c r="BM67" s="125"/>
      <c r="BN67" s="125"/>
      <c r="BO67" s="125"/>
      <c r="BP67" s="125"/>
      <c r="BQ67" s="125"/>
      <c r="BR67" s="125"/>
      <c r="BS67" s="125"/>
      <c r="BT67" s="125"/>
      <c r="BU67" s="125"/>
      <c r="BV67" s="125"/>
      <c r="BW67" s="125"/>
      <c r="BX67" s="125"/>
      <c r="BY67" s="125"/>
      <c r="BZ67" s="125"/>
      <c r="CA67" s="125"/>
      <c r="CB67" s="125"/>
      <c r="CC67" s="125"/>
      <c r="CD67" s="125"/>
      <c r="CE67" s="125"/>
      <c r="CF67" s="125"/>
      <c r="CG67" s="125"/>
      <c r="CH67" s="125"/>
      <c r="CI67" s="125"/>
      <c r="CJ67" s="125"/>
      <c r="CK67" s="125"/>
      <c r="CL67" s="125"/>
      <c r="CM67" s="125"/>
      <c r="CN67" s="125"/>
      <c r="CO67" s="125"/>
    </row>
    <row r="68" spans="1:93">
      <c r="A68" s="112" t="str">
        <f>CONCATENATE(I67,"-",I68)</f>
        <v>KWEST -FF:[CP @ Meter - Forecasted]</v>
      </c>
      <c r="B68" s="112">
        <f>MAX(BR68:CC68)</f>
        <v>0</v>
      </c>
      <c r="C68" s="112">
        <f>MAX(BR68:BT68,CB68:CC68)</f>
        <v>0</v>
      </c>
      <c r="D68" s="112">
        <f>MAX(BU68:CA68)</f>
        <v>0</v>
      </c>
      <c r="E68" s="112">
        <f>MAX(CD68:CO68)</f>
        <v>0</v>
      </c>
      <c r="F68" s="112">
        <f>MAX(CD68:CF68,CN68:CO68)</f>
        <v>0</v>
      </c>
      <c r="G68" s="112">
        <f>MAX(CG68:CM68)</f>
        <v>0</v>
      </c>
      <c r="I68" s="126" t="s">
        <v>1052</v>
      </c>
      <c r="J68" s="125">
        <v>45000</v>
      </c>
      <c r="K68" s="125">
        <v>45000</v>
      </c>
      <c r="L68" s="125">
        <v>45000</v>
      </c>
      <c r="M68" s="125">
        <v>45000</v>
      </c>
      <c r="N68" s="125">
        <v>45000</v>
      </c>
      <c r="O68" s="125">
        <v>45000</v>
      </c>
      <c r="P68" s="125">
        <v>45000</v>
      </c>
      <c r="Q68" s="125">
        <v>45000</v>
      </c>
      <c r="R68" s="125">
        <v>45000</v>
      </c>
      <c r="S68" s="125">
        <v>45000</v>
      </c>
      <c r="T68" s="125">
        <v>45000</v>
      </c>
      <c r="U68" s="125">
        <v>45000</v>
      </c>
      <c r="V68" s="125">
        <v>45000</v>
      </c>
      <c r="W68" s="125">
        <v>45000</v>
      </c>
      <c r="X68" s="125">
        <v>45000</v>
      </c>
      <c r="Y68" s="125">
        <v>45000</v>
      </c>
      <c r="Z68" s="125">
        <v>45000</v>
      </c>
      <c r="AA68" s="125">
        <v>0</v>
      </c>
      <c r="AB68" s="125">
        <v>0</v>
      </c>
      <c r="AC68" s="125">
        <v>0</v>
      </c>
      <c r="AD68" s="125">
        <v>0</v>
      </c>
      <c r="AE68" s="125">
        <v>0</v>
      </c>
      <c r="AF68" s="125">
        <v>0</v>
      </c>
      <c r="AG68" s="125">
        <v>0</v>
      </c>
      <c r="AH68" s="125">
        <v>0</v>
      </c>
      <c r="AI68" s="125">
        <v>0</v>
      </c>
      <c r="AJ68" s="125">
        <v>0</v>
      </c>
      <c r="AK68" s="125">
        <v>0</v>
      </c>
      <c r="AL68" s="125">
        <v>0</v>
      </c>
      <c r="AM68" s="125">
        <v>0</v>
      </c>
      <c r="AN68" s="125">
        <v>0</v>
      </c>
      <c r="AO68" s="125">
        <v>0</v>
      </c>
      <c r="AP68" s="125">
        <v>0</v>
      </c>
      <c r="AQ68" s="125">
        <v>0</v>
      </c>
      <c r="AR68" s="125">
        <v>0</v>
      </c>
      <c r="AS68" s="125">
        <v>0</v>
      </c>
      <c r="AT68" s="125">
        <v>0</v>
      </c>
      <c r="AU68" s="125">
        <v>0</v>
      </c>
      <c r="AV68" s="125">
        <v>0</v>
      </c>
      <c r="AW68" s="125">
        <v>0</v>
      </c>
      <c r="AX68" s="125">
        <v>0</v>
      </c>
      <c r="AY68" s="125">
        <v>0</v>
      </c>
      <c r="AZ68" s="125">
        <v>0</v>
      </c>
      <c r="BA68" s="125">
        <v>0</v>
      </c>
      <c r="BB68" s="125">
        <v>0</v>
      </c>
      <c r="BC68" s="125">
        <v>0</v>
      </c>
      <c r="BD68" s="125">
        <v>0</v>
      </c>
      <c r="BE68" s="125">
        <v>0</v>
      </c>
      <c r="BF68" s="125">
        <v>0</v>
      </c>
      <c r="BG68" s="125">
        <v>0</v>
      </c>
      <c r="BH68" s="125">
        <v>0</v>
      </c>
      <c r="BI68" s="125">
        <v>0</v>
      </c>
      <c r="BJ68" s="125">
        <v>0</v>
      </c>
      <c r="BK68" s="125">
        <v>0</v>
      </c>
      <c r="BL68" s="125">
        <v>0</v>
      </c>
      <c r="BM68" s="125">
        <v>0</v>
      </c>
      <c r="BN68" s="125">
        <v>0</v>
      </c>
      <c r="BO68" s="125">
        <v>0</v>
      </c>
      <c r="BP68" s="125">
        <v>0</v>
      </c>
      <c r="BQ68" s="125">
        <v>0</v>
      </c>
      <c r="BR68" s="125">
        <v>0</v>
      </c>
      <c r="BS68" s="125">
        <v>0</v>
      </c>
      <c r="BT68" s="125">
        <v>0</v>
      </c>
      <c r="BU68" s="125">
        <v>0</v>
      </c>
      <c r="BV68" s="125">
        <v>0</v>
      </c>
      <c r="BW68" s="125">
        <v>0</v>
      </c>
      <c r="BX68" s="125">
        <v>0</v>
      </c>
      <c r="BY68" s="125">
        <v>0</v>
      </c>
      <c r="BZ68" s="125">
        <v>0</v>
      </c>
      <c r="CA68" s="125">
        <v>0</v>
      </c>
      <c r="CB68" s="125">
        <v>0</v>
      </c>
      <c r="CC68" s="125">
        <v>0</v>
      </c>
      <c r="CD68" s="125">
        <v>0</v>
      </c>
      <c r="CE68" s="125">
        <v>0</v>
      </c>
      <c r="CF68" s="125">
        <v>0</v>
      </c>
      <c r="CG68" s="125">
        <v>0</v>
      </c>
      <c r="CH68" s="125">
        <v>0</v>
      </c>
      <c r="CI68" s="125">
        <v>0</v>
      </c>
      <c r="CJ68" s="125">
        <v>0</v>
      </c>
      <c r="CK68" s="125">
        <v>0</v>
      </c>
      <c r="CL68" s="125">
        <v>0</v>
      </c>
      <c r="CM68" s="125">
        <v>0</v>
      </c>
      <c r="CN68" s="125">
        <v>0</v>
      </c>
      <c r="CO68" s="125">
        <v>0</v>
      </c>
    </row>
    <row r="69" spans="1:93">
      <c r="A69" s="112" t="str">
        <f>CONCATENATE(I67,"-",I69)</f>
        <v>KWEST -FG:[GNCP - Forecasted]</v>
      </c>
      <c r="B69" s="112">
        <f>MAX(BR69:CC69)</f>
        <v>0</v>
      </c>
      <c r="C69" s="112">
        <f>MAX(BR69:BT69,CB69:CC69)</f>
        <v>0</v>
      </c>
      <c r="D69" s="112">
        <f>MAX(BU69:CA69)</f>
        <v>0</v>
      </c>
      <c r="E69" s="112">
        <f>MAX(CD69:CO69)</f>
        <v>0</v>
      </c>
      <c r="F69" s="112">
        <f>MAX(CD69:CF69,CN69:CO69)</f>
        <v>0</v>
      </c>
      <c r="G69" s="112">
        <f>MAX(CG69:CM69)</f>
        <v>0</v>
      </c>
      <c r="I69" s="126" t="s">
        <v>1053</v>
      </c>
      <c r="J69" s="125">
        <v>45000</v>
      </c>
      <c r="K69" s="125">
        <v>45000</v>
      </c>
      <c r="L69" s="125">
        <v>45000</v>
      </c>
      <c r="M69" s="125">
        <v>45000</v>
      </c>
      <c r="N69" s="125">
        <v>45000</v>
      </c>
      <c r="O69" s="125">
        <v>45000</v>
      </c>
      <c r="P69" s="125">
        <v>45000</v>
      </c>
      <c r="Q69" s="125">
        <v>45000</v>
      </c>
      <c r="R69" s="125">
        <v>45000</v>
      </c>
      <c r="S69" s="125">
        <v>45000</v>
      </c>
      <c r="T69" s="125">
        <v>45000</v>
      </c>
      <c r="U69" s="125">
        <v>45000</v>
      </c>
      <c r="V69" s="125">
        <v>45000</v>
      </c>
      <c r="W69" s="125">
        <v>45000</v>
      </c>
      <c r="X69" s="125">
        <v>45000</v>
      </c>
      <c r="Y69" s="125">
        <v>45000</v>
      </c>
      <c r="Z69" s="125">
        <v>45000</v>
      </c>
      <c r="AA69" s="125">
        <v>0</v>
      </c>
      <c r="AB69" s="125">
        <v>0</v>
      </c>
      <c r="AC69" s="125">
        <v>0</v>
      </c>
      <c r="AD69" s="125">
        <v>0</v>
      </c>
      <c r="AE69" s="125">
        <v>0</v>
      </c>
      <c r="AF69" s="125">
        <v>0</v>
      </c>
      <c r="AG69" s="125">
        <v>0</v>
      </c>
      <c r="AH69" s="125">
        <v>0</v>
      </c>
      <c r="AI69" s="125">
        <v>0</v>
      </c>
      <c r="AJ69" s="125">
        <v>0</v>
      </c>
      <c r="AK69" s="125">
        <v>0</v>
      </c>
      <c r="AL69" s="125">
        <v>0</v>
      </c>
      <c r="AM69" s="125">
        <v>0</v>
      </c>
      <c r="AN69" s="125">
        <v>0</v>
      </c>
      <c r="AO69" s="125">
        <v>0</v>
      </c>
      <c r="AP69" s="125">
        <v>0</v>
      </c>
      <c r="AQ69" s="125">
        <v>0</v>
      </c>
      <c r="AR69" s="125">
        <v>0</v>
      </c>
      <c r="AS69" s="125">
        <v>0</v>
      </c>
      <c r="AT69" s="125">
        <v>30000</v>
      </c>
      <c r="AU69" s="125">
        <v>30000</v>
      </c>
      <c r="AV69" s="125">
        <v>30000</v>
      </c>
      <c r="AW69" s="125">
        <v>30000</v>
      </c>
      <c r="AX69" s="125">
        <v>30000</v>
      </c>
      <c r="AY69" s="125">
        <v>15000</v>
      </c>
      <c r="AZ69" s="125">
        <v>15000</v>
      </c>
      <c r="BA69" s="125">
        <v>15000</v>
      </c>
      <c r="BB69" s="125">
        <v>15000</v>
      </c>
      <c r="BC69" s="125">
        <v>15000</v>
      </c>
      <c r="BD69" s="125">
        <v>15000</v>
      </c>
      <c r="BE69" s="125">
        <v>15000</v>
      </c>
      <c r="BF69" s="125">
        <v>15000</v>
      </c>
      <c r="BG69" s="125">
        <v>15000</v>
      </c>
      <c r="BH69" s="125">
        <v>15000</v>
      </c>
      <c r="BI69" s="125">
        <v>15000</v>
      </c>
      <c r="BJ69" s="125">
        <v>15000</v>
      </c>
      <c r="BK69" s="125">
        <v>0</v>
      </c>
      <c r="BL69" s="125">
        <v>0</v>
      </c>
      <c r="BM69" s="125">
        <v>0</v>
      </c>
      <c r="BN69" s="125">
        <v>0</v>
      </c>
      <c r="BO69" s="125">
        <v>0</v>
      </c>
      <c r="BP69" s="125">
        <v>0</v>
      </c>
      <c r="BQ69" s="125">
        <v>0</v>
      </c>
      <c r="BR69" s="125">
        <v>0</v>
      </c>
      <c r="BS69" s="125">
        <v>0</v>
      </c>
      <c r="BT69" s="125">
        <v>0</v>
      </c>
      <c r="BU69" s="125">
        <v>0</v>
      </c>
      <c r="BV69" s="125">
        <v>0</v>
      </c>
      <c r="BW69" s="125">
        <v>0</v>
      </c>
      <c r="BX69" s="125">
        <v>0</v>
      </c>
      <c r="BY69" s="125">
        <v>0</v>
      </c>
      <c r="BZ69" s="125">
        <v>0</v>
      </c>
      <c r="CA69" s="125">
        <v>0</v>
      </c>
      <c r="CB69" s="125">
        <v>0</v>
      </c>
      <c r="CC69" s="125">
        <v>0</v>
      </c>
      <c r="CD69" s="125">
        <v>0</v>
      </c>
      <c r="CE69" s="125">
        <v>0</v>
      </c>
      <c r="CF69" s="125">
        <v>0</v>
      </c>
      <c r="CG69" s="125">
        <v>0</v>
      </c>
      <c r="CH69" s="125">
        <v>0</v>
      </c>
      <c r="CI69" s="125">
        <v>0</v>
      </c>
      <c r="CJ69" s="125">
        <v>0</v>
      </c>
      <c r="CK69" s="125">
        <v>0</v>
      </c>
      <c r="CL69" s="125">
        <v>0</v>
      </c>
      <c r="CM69" s="125">
        <v>0</v>
      </c>
      <c r="CN69" s="125">
        <v>0</v>
      </c>
      <c r="CO69" s="125">
        <v>0</v>
      </c>
    </row>
    <row r="70" spans="1:93">
      <c r="A70" s="112" t="str">
        <f>CONCATENATE(I67,"-",I70)</f>
        <v>KWEST -FH:[NCP - Forecasted]</v>
      </c>
      <c r="B70" s="112">
        <f>MAX(BR70:CC70)</f>
        <v>0</v>
      </c>
      <c r="C70" s="112">
        <f>MAX(BR70:BT70,CB70:CC70)</f>
        <v>0</v>
      </c>
      <c r="D70" s="112">
        <f>MAX(BU70:CA70)</f>
        <v>0</v>
      </c>
      <c r="E70" s="112">
        <f>MAX(CD70:CO70)</f>
        <v>0</v>
      </c>
      <c r="F70" s="112">
        <f>MAX(CD70:CF70,CN70:CO70)</f>
        <v>0</v>
      </c>
      <c r="G70" s="112">
        <f>MAX(CG70:CM70)</f>
        <v>0</v>
      </c>
      <c r="I70" s="126" t="s">
        <v>1054</v>
      </c>
      <c r="J70" s="125">
        <v>45000</v>
      </c>
      <c r="K70" s="125">
        <v>45000</v>
      </c>
      <c r="L70" s="125">
        <v>45000</v>
      </c>
      <c r="M70" s="125">
        <v>45000</v>
      </c>
      <c r="N70" s="125">
        <v>45000</v>
      </c>
      <c r="O70" s="125">
        <v>45000</v>
      </c>
      <c r="P70" s="125">
        <v>45000</v>
      </c>
      <c r="Q70" s="125">
        <v>45000</v>
      </c>
      <c r="R70" s="125">
        <v>45000</v>
      </c>
      <c r="S70" s="125">
        <v>45000</v>
      </c>
      <c r="T70" s="125">
        <v>45000</v>
      </c>
      <c r="U70" s="125">
        <v>45000</v>
      </c>
      <c r="V70" s="125">
        <v>45000</v>
      </c>
      <c r="W70" s="125">
        <v>45000</v>
      </c>
      <c r="X70" s="125">
        <v>45000</v>
      </c>
      <c r="Y70" s="125">
        <v>45000</v>
      </c>
      <c r="Z70" s="125">
        <v>45000</v>
      </c>
      <c r="AA70" s="125">
        <v>0</v>
      </c>
      <c r="AB70" s="125">
        <v>0</v>
      </c>
      <c r="AC70" s="125">
        <v>0</v>
      </c>
      <c r="AD70" s="125">
        <v>0</v>
      </c>
      <c r="AE70" s="125">
        <v>0</v>
      </c>
      <c r="AF70" s="125">
        <v>0</v>
      </c>
      <c r="AG70" s="125">
        <v>0</v>
      </c>
      <c r="AH70" s="125">
        <v>0</v>
      </c>
      <c r="AI70" s="125">
        <v>0</v>
      </c>
      <c r="AJ70" s="125">
        <v>0</v>
      </c>
      <c r="AK70" s="125">
        <v>0</v>
      </c>
      <c r="AL70" s="125">
        <v>0</v>
      </c>
      <c r="AM70" s="125">
        <v>0</v>
      </c>
      <c r="AN70" s="125">
        <v>0</v>
      </c>
      <c r="AO70" s="125">
        <v>0</v>
      </c>
      <c r="AP70" s="125">
        <v>0</v>
      </c>
      <c r="AQ70" s="125">
        <v>0</v>
      </c>
      <c r="AR70" s="125">
        <v>0</v>
      </c>
      <c r="AS70" s="125">
        <v>0</v>
      </c>
      <c r="AT70" s="125">
        <v>30000</v>
      </c>
      <c r="AU70" s="125">
        <v>30000</v>
      </c>
      <c r="AV70" s="125">
        <v>30000</v>
      </c>
      <c r="AW70" s="125">
        <v>30000</v>
      </c>
      <c r="AX70" s="125">
        <v>30000</v>
      </c>
      <c r="AY70" s="125">
        <v>15000</v>
      </c>
      <c r="AZ70" s="125">
        <v>15000</v>
      </c>
      <c r="BA70" s="125">
        <v>15000</v>
      </c>
      <c r="BB70" s="125">
        <v>15000</v>
      </c>
      <c r="BC70" s="125">
        <v>15000</v>
      </c>
      <c r="BD70" s="125">
        <v>15000</v>
      </c>
      <c r="BE70" s="125">
        <v>15000</v>
      </c>
      <c r="BF70" s="125">
        <v>15000</v>
      </c>
      <c r="BG70" s="125">
        <v>15000</v>
      </c>
      <c r="BH70" s="125">
        <v>15000</v>
      </c>
      <c r="BI70" s="125">
        <v>15000</v>
      </c>
      <c r="BJ70" s="125">
        <v>15000</v>
      </c>
      <c r="BK70" s="125">
        <v>0</v>
      </c>
      <c r="BL70" s="125">
        <v>0</v>
      </c>
      <c r="BM70" s="125">
        <v>0</v>
      </c>
      <c r="BN70" s="125">
        <v>0</v>
      </c>
      <c r="BO70" s="125">
        <v>0</v>
      </c>
      <c r="BP70" s="125">
        <v>0</v>
      </c>
      <c r="BQ70" s="125">
        <v>0</v>
      </c>
      <c r="BR70" s="125">
        <v>0</v>
      </c>
      <c r="BS70" s="125">
        <v>0</v>
      </c>
      <c r="BT70" s="125">
        <v>0</v>
      </c>
      <c r="BU70" s="125">
        <v>0</v>
      </c>
      <c r="BV70" s="125">
        <v>0</v>
      </c>
      <c r="BW70" s="125">
        <v>0</v>
      </c>
      <c r="BX70" s="125">
        <v>0</v>
      </c>
      <c r="BY70" s="125">
        <v>0</v>
      </c>
      <c r="BZ70" s="125">
        <v>0</v>
      </c>
      <c r="CA70" s="125">
        <v>0</v>
      </c>
      <c r="CB70" s="125">
        <v>0</v>
      </c>
      <c r="CC70" s="125">
        <v>0</v>
      </c>
      <c r="CD70" s="125">
        <v>0</v>
      </c>
      <c r="CE70" s="125">
        <v>0</v>
      </c>
      <c r="CF70" s="125">
        <v>0</v>
      </c>
      <c r="CG70" s="125">
        <v>0</v>
      </c>
      <c r="CH70" s="125">
        <v>0</v>
      </c>
      <c r="CI70" s="125">
        <v>0</v>
      </c>
      <c r="CJ70" s="125">
        <v>0</v>
      </c>
      <c r="CK70" s="125">
        <v>0</v>
      </c>
      <c r="CL70" s="125">
        <v>0</v>
      </c>
      <c r="CM70" s="125">
        <v>0</v>
      </c>
      <c r="CN70" s="125">
        <v>0</v>
      </c>
      <c r="CO70" s="125">
        <v>0</v>
      </c>
    </row>
    <row r="71" spans="1:93">
      <c r="A71" s="112" t="str">
        <f>CONCATENATE(I67,"-",I71)</f>
        <v>KWEST -FI:[NCP ONPK - Forecasted]</v>
      </c>
      <c r="B71" s="112">
        <f>MAX(BR71:CC71)</f>
        <v>0</v>
      </c>
      <c r="C71" s="112">
        <f>MAX(BR71:BT71,CB71:CC71)</f>
        <v>0</v>
      </c>
      <c r="D71" s="112">
        <f>MAX(BU71:CA71)</f>
        <v>0</v>
      </c>
      <c r="E71" s="112">
        <f>MAX(CD71:CO71)</f>
        <v>0</v>
      </c>
      <c r="F71" s="112">
        <f>MAX(CD71:CF71,CN71:CO71)</f>
        <v>0</v>
      </c>
      <c r="G71" s="112">
        <f>MAX(CG71:CM71)</f>
        <v>0</v>
      </c>
      <c r="I71" s="126" t="s">
        <v>1055</v>
      </c>
      <c r="J71" s="125">
        <v>45000</v>
      </c>
      <c r="K71" s="125">
        <v>45000</v>
      </c>
      <c r="L71" s="125">
        <v>45000</v>
      </c>
      <c r="M71" s="125">
        <v>45000</v>
      </c>
      <c r="N71" s="125">
        <v>45000</v>
      </c>
      <c r="O71" s="125">
        <v>45000</v>
      </c>
      <c r="P71" s="125">
        <v>45000</v>
      </c>
      <c r="Q71" s="125">
        <v>45000</v>
      </c>
      <c r="R71" s="125">
        <v>45000</v>
      </c>
      <c r="S71" s="125">
        <v>45000</v>
      </c>
      <c r="T71" s="125">
        <v>45000</v>
      </c>
      <c r="U71" s="125">
        <v>45000</v>
      </c>
      <c r="V71" s="125">
        <v>45000</v>
      </c>
      <c r="W71" s="125">
        <v>45000</v>
      </c>
      <c r="X71" s="125">
        <v>45000</v>
      </c>
      <c r="Y71" s="125">
        <v>45000</v>
      </c>
      <c r="Z71" s="125">
        <v>45000</v>
      </c>
      <c r="AA71" s="125">
        <v>0</v>
      </c>
      <c r="AB71" s="125">
        <v>0</v>
      </c>
      <c r="AC71" s="125">
        <v>0</v>
      </c>
      <c r="AD71" s="125">
        <v>0</v>
      </c>
      <c r="AE71" s="125">
        <v>0</v>
      </c>
      <c r="AF71" s="125">
        <v>0</v>
      </c>
      <c r="AG71" s="125">
        <v>0</v>
      </c>
      <c r="AH71" s="125">
        <v>0</v>
      </c>
      <c r="AI71" s="125">
        <v>0</v>
      </c>
      <c r="AJ71" s="125">
        <v>0</v>
      </c>
      <c r="AK71" s="125">
        <v>0</v>
      </c>
      <c r="AL71" s="125">
        <v>0</v>
      </c>
      <c r="AM71" s="125">
        <v>0</v>
      </c>
      <c r="AN71" s="125">
        <v>0</v>
      </c>
      <c r="AO71" s="125">
        <v>0</v>
      </c>
      <c r="AP71" s="125">
        <v>0</v>
      </c>
      <c r="AQ71" s="125">
        <v>0</v>
      </c>
      <c r="AR71" s="125">
        <v>0</v>
      </c>
      <c r="AS71" s="125">
        <v>0</v>
      </c>
      <c r="AT71" s="125">
        <v>30000</v>
      </c>
      <c r="AU71" s="125">
        <v>30000</v>
      </c>
      <c r="AV71" s="125">
        <v>30000</v>
      </c>
      <c r="AW71" s="125">
        <v>30000</v>
      </c>
      <c r="AX71" s="125">
        <v>30000</v>
      </c>
      <c r="AY71" s="125">
        <v>15000</v>
      </c>
      <c r="AZ71" s="125">
        <v>15000</v>
      </c>
      <c r="BA71" s="125">
        <v>15000</v>
      </c>
      <c r="BB71" s="125">
        <v>15000</v>
      </c>
      <c r="BC71" s="125">
        <v>15000</v>
      </c>
      <c r="BD71" s="125">
        <v>15000</v>
      </c>
      <c r="BE71" s="125">
        <v>15000</v>
      </c>
      <c r="BF71" s="125">
        <v>15000</v>
      </c>
      <c r="BG71" s="125">
        <v>15000</v>
      </c>
      <c r="BH71" s="125">
        <v>15000</v>
      </c>
      <c r="BI71" s="125">
        <v>15000</v>
      </c>
      <c r="BJ71" s="125">
        <v>15000</v>
      </c>
      <c r="BK71" s="125">
        <v>0</v>
      </c>
      <c r="BL71" s="125">
        <v>0</v>
      </c>
      <c r="BM71" s="125">
        <v>0</v>
      </c>
      <c r="BN71" s="125">
        <v>0</v>
      </c>
      <c r="BO71" s="125">
        <v>0</v>
      </c>
      <c r="BP71" s="125">
        <v>0</v>
      </c>
      <c r="BQ71" s="125">
        <v>0</v>
      </c>
      <c r="BR71" s="125">
        <v>0</v>
      </c>
      <c r="BS71" s="125">
        <v>0</v>
      </c>
      <c r="BT71" s="125">
        <v>0</v>
      </c>
      <c r="BU71" s="125">
        <v>0</v>
      </c>
      <c r="BV71" s="125">
        <v>0</v>
      </c>
      <c r="BW71" s="125">
        <v>0</v>
      </c>
      <c r="BX71" s="125">
        <v>0</v>
      </c>
      <c r="BY71" s="125">
        <v>0</v>
      </c>
      <c r="BZ71" s="125">
        <v>0</v>
      </c>
      <c r="CA71" s="125">
        <v>0</v>
      </c>
      <c r="CB71" s="125">
        <v>0</v>
      </c>
      <c r="CC71" s="125">
        <v>0</v>
      </c>
      <c r="CD71" s="125">
        <v>0</v>
      </c>
      <c r="CE71" s="125">
        <v>0</v>
      </c>
      <c r="CF71" s="125">
        <v>0</v>
      </c>
      <c r="CG71" s="125">
        <v>0</v>
      </c>
      <c r="CH71" s="125">
        <v>0</v>
      </c>
      <c r="CI71" s="125">
        <v>0</v>
      </c>
      <c r="CJ71" s="125">
        <v>0</v>
      </c>
      <c r="CK71" s="125">
        <v>0</v>
      </c>
      <c r="CL71" s="125">
        <v>0</v>
      </c>
      <c r="CM71" s="125">
        <v>0</v>
      </c>
      <c r="CN71" s="125">
        <v>0</v>
      </c>
      <c r="CO71" s="125">
        <v>0</v>
      </c>
    </row>
    <row r="72" spans="1:93">
      <c r="I72" s="124" t="s">
        <v>1068</v>
      </c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125"/>
      <c r="BG72" s="125"/>
      <c r="BH72" s="125"/>
      <c r="BI72" s="125"/>
      <c r="BJ72" s="125"/>
      <c r="BK72" s="125"/>
      <c r="BL72" s="125"/>
      <c r="BM72" s="125"/>
      <c r="BN72" s="125"/>
      <c r="BO72" s="125"/>
      <c r="BP72" s="125"/>
      <c r="BQ72" s="125"/>
      <c r="BR72" s="125"/>
      <c r="BS72" s="125"/>
      <c r="BT72" s="125"/>
      <c r="BU72" s="125"/>
      <c r="BV72" s="125"/>
      <c r="BW72" s="125"/>
      <c r="BX72" s="125"/>
      <c r="BY72" s="125"/>
      <c r="BZ72" s="125"/>
      <c r="CA72" s="125"/>
      <c r="CB72" s="125"/>
      <c r="CC72" s="125"/>
      <c r="CD72" s="125"/>
      <c r="CE72" s="125"/>
      <c r="CF72" s="125"/>
      <c r="CG72" s="125"/>
      <c r="CH72" s="125"/>
      <c r="CI72" s="125"/>
      <c r="CJ72" s="125"/>
      <c r="CK72" s="125"/>
      <c r="CL72" s="125"/>
      <c r="CM72" s="125"/>
      <c r="CN72" s="125"/>
      <c r="CO72" s="125"/>
    </row>
    <row r="73" spans="1:93">
      <c r="A73" s="112" t="str">
        <f>CONCATENATE(I72,"-",I73)</f>
        <v>LCEC -FF:[CP @ Meter - Forecasted]</v>
      </c>
      <c r="B73" s="112">
        <f>MAX(BR73:CC73)</f>
        <v>766732.848692153</v>
      </c>
      <c r="C73" s="112">
        <f>MAX(BR73:BT73,CB73:CC73)</f>
        <v>729243.67685373803</v>
      </c>
      <c r="D73" s="112">
        <f>MAX(BU73:CA73)</f>
        <v>766732.848692153</v>
      </c>
      <c r="E73" s="112">
        <f>MAX(CD73:CO73)</f>
        <v>771038.230693002</v>
      </c>
      <c r="F73" s="112">
        <f>MAX(CD73:CF73,CN73:CO73)</f>
        <v>729914.86521874706</v>
      </c>
      <c r="G73" s="112">
        <f>MAX(CG73:CM73)</f>
        <v>771038.230693002</v>
      </c>
      <c r="I73" s="126" t="s">
        <v>1052</v>
      </c>
      <c r="J73" s="125">
        <v>224965</v>
      </c>
      <c r="K73" s="125">
        <v>178631</v>
      </c>
      <c r="L73" s="125">
        <v>189024</v>
      </c>
      <c r="M73" s="125">
        <v>205486</v>
      </c>
      <c r="N73" s="125">
        <v>215855</v>
      </c>
      <c r="O73" s="125">
        <v>206019</v>
      </c>
      <c r="P73" s="125">
        <v>226667</v>
      </c>
      <c r="Q73" s="125">
        <v>223403</v>
      </c>
      <c r="R73" s="125">
        <v>215817</v>
      </c>
      <c r="S73" s="125">
        <v>211904</v>
      </c>
      <c r="T73" s="125">
        <v>147772</v>
      </c>
      <c r="U73" s="125">
        <v>174495</v>
      </c>
      <c r="V73" s="125">
        <v>172867</v>
      </c>
      <c r="W73" s="125">
        <v>180391</v>
      </c>
      <c r="X73" s="125">
        <v>196069</v>
      </c>
      <c r="Y73" s="125">
        <v>206991</v>
      </c>
      <c r="Z73" s="125">
        <v>224198</v>
      </c>
      <c r="AA73" s="125">
        <v>220994</v>
      </c>
      <c r="AB73" s="125">
        <v>216226</v>
      </c>
      <c r="AC73" s="125">
        <v>236361</v>
      </c>
      <c r="AD73" s="125">
        <v>223470</v>
      </c>
      <c r="AE73" s="125">
        <v>220995</v>
      </c>
      <c r="AF73" s="125">
        <v>200240</v>
      </c>
      <c r="AG73" s="125">
        <v>185242</v>
      </c>
      <c r="AH73" s="125">
        <v>759818</v>
      </c>
      <c r="AI73" s="125">
        <v>555405</v>
      </c>
      <c r="AJ73" s="125">
        <v>585861</v>
      </c>
      <c r="AK73" s="125">
        <v>710173</v>
      </c>
      <c r="AL73" s="125">
        <v>728052</v>
      </c>
      <c r="AM73" s="125">
        <v>780103</v>
      </c>
      <c r="AN73" s="125">
        <v>725301</v>
      </c>
      <c r="AO73" s="125">
        <v>829055</v>
      </c>
      <c r="AP73" s="125">
        <v>701642</v>
      </c>
      <c r="AQ73" s="125">
        <v>760590</v>
      </c>
      <c r="AR73" s="125">
        <v>597790</v>
      </c>
      <c r="AS73" s="125">
        <v>556950</v>
      </c>
      <c r="AT73" s="125">
        <v>573960.18715707399</v>
      </c>
      <c r="AU73" s="125">
        <v>888364.99954615103</v>
      </c>
      <c r="AV73" s="125">
        <v>673864.52003893198</v>
      </c>
      <c r="AW73" s="125">
        <v>770830.49022130703</v>
      </c>
      <c r="AX73" s="125">
        <v>745364.67987194203</v>
      </c>
      <c r="AY73" s="125">
        <v>818823.74819532002</v>
      </c>
      <c r="AZ73" s="125">
        <v>723590.56405203999</v>
      </c>
      <c r="BA73" s="125">
        <v>637907.50183555495</v>
      </c>
      <c r="BB73" s="125">
        <v>645958.39467637101</v>
      </c>
      <c r="BC73" s="125">
        <v>667282.32637424301</v>
      </c>
      <c r="BD73" s="125">
        <v>595370.83325954201</v>
      </c>
      <c r="BE73" s="125">
        <v>603199.65187060297</v>
      </c>
      <c r="BF73" s="125">
        <v>728663.84470517002</v>
      </c>
      <c r="BG73" s="125">
        <v>654131.59436065098</v>
      </c>
      <c r="BH73" s="125">
        <v>602735.18016240303</v>
      </c>
      <c r="BI73" s="125">
        <v>587448.86248738598</v>
      </c>
      <c r="BJ73" s="125">
        <v>681572.68194662104</v>
      </c>
      <c r="BK73" s="125">
        <v>749633.89864404895</v>
      </c>
      <c r="BL73" s="125">
        <v>729133.91316579899</v>
      </c>
      <c r="BM73" s="125">
        <v>762549.50642615301</v>
      </c>
      <c r="BN73" s="125">
        <v>654836.54505454504</v>
      </c>
      <c r="BO73" s="125">
        <v>691318.21796938195</v>
      </c>
      <c r="BP73" s="125">
        <v>568635.73097542499</v>
      </c>
      <c r="BQ73" s="125">
        <v>534120.43032491603</v>
      </c>
      <c r="BR73" s="125">
        <v>729243.67685373803</v>
      </c>
      <c r="BS73" s="125">
        <v>654650.46998395806</v>
      </c>
      <c r="BT73" s="125">
        <v>603275.65718209103</v>
      </c>
      <c r="BU73" s="125">
        <v>591012.53297672095</v>
      </c>
      <c r="BV73" s="125">
        <v>684847.26874189195</v>
      </c>
      <c r="BW73" s="125">
        <v>752108.91461410804</v>
      </c>
      <c r="BX73" s="125">
        <v>733115.23685614998</v>
      </c>
      <c r="BY73" s="125">
        <v>766732.848692153</v>
      </c>
      <c r="BZ73" s="125">
        <v>658437.91818966705</v>
      </c>
      <c r="CA73" s="125">
        <v>693524.84296717995</v>
      </c>
      <c r="CB73" s="125">
        <v>569677.31382780499</v>
      </c>
      <c r="CC73" s="125">
        <v>535486.95672168804</v>
      </c>
      <c r="CD73" s="125">
        <v>729914.86521874706</v>
      </c>
      <c r="CE73" s="125">
        <v>655255.25011417002</v>
      </c>
      <c r="CF73" s="125">
        <v>603892.66638267401</v>
      </c>
      <c r="CG73" s="125">
        <v>594680.21871062205</v>
      </c>
      <c r="CH73" s="125">
        <v>688347.43072833703</v>
      </c>
      <c r="CI73" s="125">
        <v>754689.24411312304</v>
      </c>
      <c r="CJ73" s="125">
        <v>737213.66334351199</v>
      </c>
      <c r="CK73" s="125">
        <v>771038.230693002</v>
      </c>
      <c r="CL73" s="125">
        <v>662144.29920878599</v>
      </c>
      <c r="CM73" s="125">
        <v>695825.66190937394</v>
      </c>
      <c r="CN73" s="125">
        <v>570797.87728184101</v>
      </c>
      <c r="CO73" s="125">
        <v>536929.96189353196</v>
      </c>
    </row>
    <row r="74" spans="1:93">
      <c r="A74" s="112" t="str">
        <f>CONCATENATE(I72,"-",I74)</f>
        <v>LCEC -FG:[GNCP - Forecasted]</v>
      </c>
      <c r="B74" s="112">
        <f>MAX(BR74:CC74)</f>
        <v>795259</v>
      </c>
      <c r="C74" s="112">
        <f>MAX(BR74:BT74,CB74:CC74)</f>
        <v>752102</v>
      </c>
      <c r="D74" s="112">
        <f>MAX(BU74:CA74)</f>
        <v>795259</v>
      </c>
      <c r="E74" s="112">
        <f>MAX(CD74:CO74)</f>
        <v>799787</v>
      </c>
      <c r="F74" s="112">
        <f>MAX(CD74:CF74,CN74:CO74)</f>
        <v>752853</v>
      </c>
      <c r="G74" s="112">
        <f>MAX(CG74:CM74)</f>
        <v>799787</v>
      </c>
      <c r="I74" s="126" t="s">
        <v>1053</v>
      </c>
      <c r="J74" s="125">
        <v>224965</v>
      </c>
      <c r="K74" s="125">
        <v>207234</v>
      </c>
      <c r="L74" s="125">
        <v>189386</v>
      </c>
      <c r="M74" s="125">
        <v>207338</v>
      </c>
      <c r="N74" s="125">
        <v>217637</v>
      </c>
      <c r="O74" s="125">
        <v>217981</v>
      </c>
      <c r="P74" s="125">
        <v>229570</v>
      </c>
      <c r="Q74" s="125">
        <v>238022</v>
      </c>
      <c r="R74" s="125">
        <v>216824</v>
      </c>
      <c r="S74" s="125">
        <v>214833</v>
      </c>
      <c r="T74" s="125">
        <v>151505</v>
      </c>
      <c r="U74" s="125">
        <v>174495</v>
      </c>
      <c r="V74" s="125">
        <v>172867</v>
      </c>
      <c r="W74" s="125">
        <v>194639</v>
      </c>
      <c r="X74" s="125">
        <v>196069</v>
      </c>
      <c r="Y74" s="125">
        <v>223880</v>
      </c>
      <c r="Z74" s="125">
        <v>224198</v>
      </c>
      <c r="AA74" s="125">
        <v>231785</v>
      </c>
      <c r="AB74" s="125">
        <v>226251</v>
      </c>
      <c r="AC74" s="125">
        <v>236361</v>
      </c>
      <c r="AD74" s="125">
        <v>227263</v>
      </c>
      <c r="AE74" s="125">
        <v>220995</v>
      </c>
      <c r="AF74" s="125">
        <v>200240</v>
      </c>
      <c r="AG74" s="125">
        <v>186591</v>
      </c>
      <c r="AH74" s="125">
        <v>759818</v>
      </c>
      <c r="AI74" s="125">
        <v>607977</v>
      </c>
      <c r="AJ74" s="125">
        <v>587761</v>
      </c>
      <c r="AK74" s="125">
        <v>720832</v>
      </c>
      <c r="AL74" s="125">
        <v>754990</v>
      </c>
      <c r="AM74" s="125">
        <v>810713</v>
      </c>
      <c r="AN74" s="125">
        <v>805670</v>
      </c>
      <c r="AO74" s="125">
        <v>837392</v>
      </c>
      <c r="AP74" s="125">
        <v>788046</v>
      </c>
      <c r="AQ74" s="125">
        <v>761167</v>
      </c>
      <c r="AR74" s="125">
        <v>598817</v>
      </c>
      <c r="AS74" s="125">
        <v>561480</v>
      </c>
      <c r="AT74" s="125">
        <v>573960.18715707399</v>
      </c>
      <c r="AU74" s="125">
        <v>888364.99954615103</v>
      </c>
      <c r="AV74" s="125">
        <v>673864.52003893198</v>
      </c>
      <c r="AW74" s="125">
        <v>770830.49022130703</v>
      </c>
      <c r="AX74" s="125">
        <v>745364.67987194203</v>
      </c>
      <c r="AY74" s="125">
        <v>818823.74819532002</v>
      </c>
      <c r="AZ74" s="125">
        <v>723590.56405203999</v>
      </c>
      <c r="BA74" s="125">
        <v>637907.50183555495</v>
      </c>
      <c r="BB74" s="125">
        <v>645958.39467637101</v>
      </c>
      <c r="BC74" s="125">
        <v>667282.32637424301</v>
      </c>
      <c r="BD74" s="125">
        <v>595370.83325954201</v>
      </c>
      <c r="BE74" s="125">
        <v>603199.65187060297</v>
      </c>
      <c r="BF74" s="125">
        <v>751351</v>
      </c>
      <c r="BG74" s="125">
        <v>672007</v>
      </c>
      <c r="BH74" s="125">
        <v>618802</v>
      </c>
      <c r="BI74" s="125">
        <v>628268</v>
      </c>
      <c r="BJ74" s="125">
        <v>717500</v>
      </c>
      <c r="BK74" s="125">
        <v>773832</v>
      </c>
      <c r="BL74" s="125">
        <v>778453</v>
      </c>
      <c r="BM74" s="125">
        <v>790759</v>
      </c>
      <c r="BN74" s="125">
        <v>755733</v>
      </c>
      <c r="BO74" s="125">
        <v>710798</v>
      </c>
      <c r="BP74" s="125">
        <v>584560</v>
      </c>
      <c r="BQ74" s="125">
        <v>552739</v>
      </c>
      <c r="BR74" s="125">
        <v>752102</v>
      </c>
      <c r="BS74" s="125">
        <v>672677</v>
      </c>
      <c r="BT74" s="125">
        <v>619483</v>
      </c>
      <c r="BU74" s="125">
        <v>632208</v>
      </c>
      <c r="BV74" s="125">
        <v>721094</v>
      </c>
      <c r="BW74" s="125">
        <v>776545</v>
      </c>
      <c r="BX74" s="125">
        <v>782863</v>
      </c>
      <c r="BY74" s="125">
        <v>795259</v>
      </c>
      <c r="BZ74" s="125">
        <v>760044</v>
      </c>
      <c r="CA74" s="125">
        <v>713212</v>
      </c>
      <c r="CB74" s="125">
        <v>585750</v>
      </c>
      <c r="CC74" s="125">
        <v>554266</v>
      </c>
      <c r="CD74" s="125">
        <v>752853</v>
      </c>
      <c r="CE74" s="125">
        <v>673351</v>
      </c>
      <c r="CF74" s="125">
        <v>620165</v>
      </c>
      <c r="CG74" s="125">
        <v>636181</v>
      </c>
      <c r="CH74" s="125">
        <v>724836</v>
      </c>
      <c r="CI74" s="125">
        <v>779270</v>
      </c>
      <c r="CJ74" s="125">
        <v>787301</v>
      </c>
      <c r="CK74" s="125">
        <v>799787</v>
      </c>
      <c r="CL74" s="125">
        <v>764382</v>
      </c>
      <c r="CM74" s="125">
        <v>715634</v>
      </c>
      <c r="CN74" s="125">
        <v>586948</v>
      </c>
      <c r="CO74" s="125">
        <v>555803</v>
      </c>
    </row>
    <row r="75" spans="1:93">
      <c r="A75" s="112" t="str">
        <f>CONCATENATE(I72,"-",I75)</f>
        <v>LCEC -FH:[NCP - Forecasted]</v>
      </c>
      <c r="B75" s="112">
        <f>MAX(BR75:CC75)</f>
        <v>795259</v>
      </c>
      <c r="C75" s="112">
        <f>MAX(BR75:BT75,CB75:CC75)</f>
        <v>752102</v>
      </c>
      <c r="D75" s="112">
        <f>MAX(BU75:CA75)</f>
        <v>795259</v>
      </c>
      <c r="E75" s="112">
        <f>MAX(CD75:CO75)</f>
        <v>799787</v>
      </c>
      <c r="F75" s="112">
        <f>MAX(CD75:CF75,CN75:CO75)</f>
        <v>752853</v>
      </c>
      <c r="G75" s="112">
        <f>MAX(CG75:CM75)</f>
        <v>799787</v>
      </c>
      <c r="I75" s="126" t="s">
        <v>1054</v>
      </c>
      <c r="J75" s="125">
        <v>224965</v>
      </c>
      <c r="K75" s="125">
        <v>207234</v>
      </c>
      <c r="L75" s="125">
        <v>189386</v>
      </c>
      <c r="M75" s="125">
        <v>207338</v>
      </c>
      <c r="N75" s="125">
        <v>217637</v>
      </c>
      <c r="O75" s="125">
        <v>217981</v>
      </c>
      <c r="P75" s="125">
        <v>229570</v>
      </c>
      <c r="Q75" s="125">
        <v>238022</v>
      </c>
      <c r="R75" s="125">
        <v>216824</v>
      </c>
      <c r="S75" s="125">
        <v>214833</v>
      </c>
      <c r="T75" s="125">
        <v>151505</v>
      </c>
      <c r="U75" s="125">
        <v>174495</v>
      </c>
      <c r="V75" s="125">
        <v>172867</v>
      </c>
      <c r="W75" s="125">
        <v>194639</v>
      </c>
      <c r="X75" s="125">
        <v>196069</v>
      </c>
      <c r="Y75" s="125">
        <v>223880</v>
      </c>
      <c r="Z75" s="125">
        <v>224198</v>
      </c>
      <c r="AA75" s="125">
        <v>231785</v>
      </c>
      <c r="AB75" s="125">
        <v>226251</v>
      </c>
      <c r="AC75" s="125">
        <v>236361</v>
      </c>
      <c r="AD75" s="125">
        <v>227263</v>
      </c>
      <c r="AE75" s="125">
        <v>220995</v>
      </c>
      <c r="AF75" s="125">
        <v>200240</v>
      </c>
      <c r="AG75" s="125">
        <v>186591</v>
      </c>
      <c r="AH75" s="125">
        <v>759818</v>
      </c>
      <c r="AI75" s="125">
        <v>607977</v>
      </c>
      <c r="AJ75" s="125">
        <v>587761</v>
      </c>
      <c r="AK75" s="125">
        <v>720832</v>
      </c>
      <c r="AL75" s="125">
        <v>754990</v>
      </c>
      <c r="AM75" s="125">
        <v>810713</v>
      </c>
      <c r="AN75" s="125">
        <v>805670</v>
      </c>
      <c r="AO75" s="125">
        <v>837392</v>
      </c>
      <c r="AP75" s="125">
        <v>788046</v>
      </c>
      <c r="AQ75" s="125">
        <v>761167</v>
      </c>
      <c r="AR75" s="125">
        <v>598817</v>
      </c>
      <c r="AS75" s="125">
        <v>561480</v>
      </c>
      <c r="AT75" s="125">
        <v>573960.18715707399</v>
      </c>
      <c r="AU75" s="125">
        <v>888364.99954615103</v>
      </c>
      <c r="AV75" s="125">
        <v>673864.52003893198</v>
      </c>
      <c r="AW75" s="125">
        <v>770830.49022130703</v>
      </c>
      <c r="AX75" s="125">
        <v>745364.67987194203</v>
      </c>
      <c r="AY75" s="125">
        <v>818823.74819532002</v>
      </c>
      <c r="AZ75" s="125">
        <v>723590.56405203999</v>
      </c>
      <c r="BA75" s="125">
        <v>637907.50183555495</v>
      </c>
      <c r="BB75" s="125">
        <v>645958.39467637101</v>
      </c>
      <c r="BC75" s="125">
        <v>667282.32637424301</v>
      </c>
      <c r="BD75" s="125">
        <v>595370.83325954201</v>
      </c>
      <c r="BE75" s="125">
        <v>603199.65187060297</v>
      </c>
      <c r="BF75" s="125">
        <v>751351</v>
      </c>
      <c r="BG75" s="125">
        <v>672007</v>
      </c>
      <c r="BH75" s="125">
        <v>618802</v>
      </c>
      <c r="BI75" s="125">
        <v>628268</v>
      </c>
      <c r="BJ75" s="125">
        <v>717500</v>
      </c>
      <c r="BK75" s="125">
        <v>773832</v>
      </c>
      <c r="BL75" s="125">
        <v>778453</v>
      </c>
      <c r="BM75" s="125">
        <v>790759</v>
      </c>
      <c r="BN75" s="125">
        <v>755733</v>
      </c>
      <c r="BO75" s="125">
        <v>710798</v>
      </c>
      <c r="BP75" s="125">
        <v>584560</v>
      </c>
      <c r="BQ75" s="125">
        <v>552739</v>
      </c>
      <c r="BR75" s="125">
        <v>752102</v>
      </c>
      <c r="BS75" s="125">
        <v>672677</v>
      </c>
      <c r="BT75" s="125">
        <v>619483</v>
      </c>
      <c r="BU75" s="125">
        <v>632208</v>
      </c>
      <c r="BV75" s="125">
        <v>721094</v>
      </c>
      <c r="BW75" s="125">
        <v>776545</v>
      </c>
      <c r="BX75" s="125">
        <v>782863</v>
      </c>
      <c r="BY75" s="125">
        <v>795259</v>
      </c>
      <c r="BZ75" s="125">
        <v>760044</v>
      </c>
      <c r="CA75" s="125">
        <v>713212</v>
      </c>
      <c r="CB75" s="125">
        <v>585750</v>
      </c>
      <c r="CC75" s="125">
        <v>554266</v>
      </c>
      <c r="CD75" s="125">
        <v>752853</v>
      </c>
      <c r="CE75" s="125">
        <v>673351</v>
      </c>
      <c r="CF75" s="125">
        <v>620165</v>
      </c>
      <c r="CG75" s="125">
        <v>636181</v>
      </c>
      <c r="CH75" s="125">
        <v>724836</v>
      </c>
      <c r="CI75" s="125">
        <v>779270</v>
      </c>
      <c r="CJ75" s="125">
        <v>787301</v>
      </c>
      <c r="CK75" s="125">
        <v>799787</v>
      </c>
      <c r="CL75" s="125">
        <v>764382</v>
      </c>
      <c r="CM75" s="125">
        <v>715634</v>
      </c>
      <c r="CN75" s="125">
        <v>586948</v>
      </c>
      <c r="CO75" s="125">
        <v>555803</v>
      </c>
    </row>
    <row r="76" spans="1:93">
      <c r="A76" s="112" t="str">
        <f>CONCATENATE(I72,"-",I76)</f>
        <v>LCEC -FI:[NCP ONPK - Forecasted]</v>
      </c>
      <c r="B76" s="112">
        <f>MAX(BR76:CC76)</f>
        <v>795259</v>
      </c>
      <c r="C76" s="112">
        <f>MAX(BR76:BT76,CB76:CC76)</f>
        <v>752102</v>
      </c>
      <c r="D76" s="112">
        <f>MAX(BU76:CA76)</f>
        <v>795259</v>
      </c>
      <c r="E76" s="112">
        <f>MAX(CD76:CO76)</f>
        <v>799787</v>
      </c>
      <c r="F76" s="112">
        <f>MAX(CD76:CF76,CN76:CO76)</f>
        <v>752853</v>
      </c>
      <c r="G76" s="112">
        <f>MAX(CG76:CM76)</f>
        <v>799787</v>
      </c>
      <c r="I76" s="126" t="s">
        <v>1055</v>
      </c>
      <c r="J76" s="125">
        <v>224965</v>
      </c>
      <c r="K76" s="125">
        <v>207234</v>
      </c>
      <c r="L76" s="125">
        <v>183138</v>
      </c>
      <c r="M76" s="125">
        <v>207338</v>
      </c>
      <c r="N76" s="125">
        <v>217637</v>
      </c>
      <c r="O76" s="125">
        <v>217981</v>
      </c>
      <c r="P76" s="125">
        <v>229570</v>
      </c>
      <c r="Q76" s="125">
        <v>238022</v>
      </c>
      <c r="R76" s="125">
        <v>211763</v>
      </c>
      <c r="S76" s="125">
        <v>214833</v>
      </c>
      <c r="T76" s="125">
        <v>151505</v>
      </c>
      <c r="U76" s="125">
        <v>174495</v>
      </c>
      <c r="V76" s="125">
        <v>172867</v>
      </c>
      <c r="W76" s="125">
        <v>194639</v>
      </c>
      <c r="X76" s="125">
        <v>196069</v>
      </c>
      <c r="Y76" s="125">
        <v>223880</v>
      </c>
      <c r="Z76" s="125">
        <v>224198</v>
      </c>
      <c r="AA76" s="125">
        <v>231785</v>
      </c>
      <c r="AB76" s="125">
        <v>226251</v>
      </c>
      <c r="AC76" s="125">
        <v>236361</v>
      </c>
      <c r="AD76" s="125">
        <v>227263</v>
      </c>
      <c r="AE76" s="125">
        <v>220995</v>
      </c>
      <c r="AF76" s="125">
        <v>187306</v>
      </c>
      <c r="AG76" s="125">
        <v>183623</v>
      </c>
      <c r="AH76" s="125">
        <v>759818</v>
      </c>
      <c r="AI76" s="125">
        <v>537921</v>
      </c>
      <c r="AJ76" s="125">
        <v>537710</v>
      </c>
      <c r="AK76" s="125">
        <v>720832</v>
      </c>
      <c r="AL76" s="125">
        <v>729301</v>
      </c>
      <c r="AM76" s="125">
        <v>810713</v>
      </c>
      <c r="AN76" s="125">
        <v>793641</v>
      </c>
      <c r="AO76" s="125">
        <v>836336</v>
      </c>
      <c r="AP76" s="125">
        <v>768510</v>
      </c>
      <c r="AQ76" s="125">
        <v>761167</v>
      </c>
      <c r="AR76" s="125">
        <v>562147</v>
      </c>
      <c r="AS76" s="125">
        <v>539994</v>
      </c>
      <c r="AT76" s="125">
        <v>385883.33333333302</v>
      </c>
      <c r="AU76" s="125">
        <v>313264.66666666599</v>
      </c>
      <c r="AV76" s="125">
        <v>305639</v>
      </c>
      <c r="AW76" s="125">
        <v>384016.66666666599</v>
      </c>
      <c r="AX76" s="125">
        <v>390378.66666666599</v>
      </c>
      <c r="AY76" s="125">
        <v>420159.66666666599</v>
      </c>
      <c r="AZ76" s="125">
        <v>416487.33333333302</v>
      </c>
      <c r="BA76" s="125">
        <v>436906.33333333302</v>
      </c>
      <c r="BB76" s="125">
        <v>402512</v>
      </c>
      <c r="BC76" s="125">
        <v>398998.33333333302</v>
      </c>
      <c r="BD76" s="125">
        <v>300319.33333333302</v>
      </c>
      <c r="BE76" s="125">
        <v>299370.66666666599</v>
      </c>
      <c r="BF76" s="125">
        <v>751351</v>
      </c>
      <c r="BG76" s="125">
        <v>672007</v>
      </c>
      <c r="BH76" s="125">
        <v>618802</v>
      </c>
      <c r="BI76" s="125">
        <v>628268</v>
      </c>
      <c r="BJ76" s="125">
        <v>717500</v>
      </c>
      <c r="BK76" s="125">
        <v>773832</v>
      </c>
      <c r="BL76" s="125">
        <v>778453</v>
      </c>
      <c r="BM76" s="125">
        <v>790759</v>
      </c>
      <c r="BN76" s="125">
        <v>755733</v>
      </c>
      <c r="BO76" s="125">
        <v>710798</v>
      </c>
      <c r="BP76" s="125">
        <v>584560</v>
      </c>
      <c r="BQ76" s="125">
        <v>552739</v>
      </c>
      <c r="BR76" s="125">
        <v>752102</v>
      </c>
      <c r="BS76" s="125">
        <v>672677</v>
      </c>
      <c r="BT76" s="125">
        <v>619483</v>
      </c>
      <c r="BU76" s="125">
        <v>632208</v>
      </c>
      <c r="BV76" s="125">
        <v>721094</v>
      </c>
      <c r="BW76" s="125">
        <v>776545</v>
      </c>
      <c r="BX76" s="125">
        <v>782863</v>
      </c>
      <c r="BY76" s="125">
        <v>795259</v>
      </c>
      <c r="BZ76" s="125">
        <v>760044</v>
      </c>
      <c r="CA76" s="125">
        <v>713212</v>
      </c>
      <c r="CB76" s="125">
        <v>585750</v>
      </c>
      <c r="CC76" s="125">
        <v>554266</v>
      </c>
      <c r="CD76" s="125">
        <v>752853</v>
      </c>
      <c r="CE76" s="125">
        <v>673351</v>
      </c>
      <c r="CF76" s="125">
        <v>620165</v>
      </c>
      <c r="CG76" s="125">
        <v>636181</v>
      </c>
      <c r="CH76" s="125">
        <v>724836</v>
      </c>
      <c r="CI76" s="125">
        <v>779270</v>
      </c>
      <c r="CJ76" s="125">
        <v>787301</v>
      </c>
      <c r="CK76" s="125">
        <v>799787</v>
      </c>
      <c r="CL76" s="125">
        <v>764382</v>
      </c>
      <c r="CM76" s="125">
        <v>715634</v>
      </c>
      <c r="CN76" s="125">
        <v>586948</v>
      </c>
      <c r="CO76" s="125">
        <v>555803</v>
      </c>
    </row>
    <row r="77" spans="1:93">
      <c r="I77" s="124" t="s">
        <v>1069</v>
      </c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125"/>
      <c r="BI77" s="125"/>
      <c r="BJ77" s="125"/>
      <c r="BK77" s="125"/>
      <c r="BL77" s="125"/>
      <c r="BM77" s="125"/>
      <c r="BN77" s="125"/>
      <c r="BO77" s="125"/>
      <c r="BP77" s="125"/>
      <c r="BQ77" s="125"/>
      <c r="BR77" s="125"/>
      <c r="BS77" s="125"/>
      <c r="BT77" s="125"/>
      <c r="BU77" s="125"/>
      <c r="BV77" s="125"/>
      <c r="BW77" s="125"/>
      <c r="BX77" s="125"/>
      <c r="BY77" s="125"/>
      <c r="BZ77" s="125"/>
      <c r="CA77" s="125"/>
      <c r="CB77" s="125"/>
      <c r="CC77" s="125"/>
      <c r="CD77" s="125"/>
      <c r="CE77" s="125"/>
      <c r="CF77" s="125"/>
      <c r="CG77" s="125"/>
      <c r="CH77" s="125"/>
      <c r="CI77" s="125"/>
      <c r="CJ77" s="125"/>
      <c r="CK77" s="125"/>
      <c r="CL77" s="125"/>
      <c r="CM77" s="125"/>
      <c r="CN77" s="125"/>
      <c r="CO77" s="125"/>
    </row>
    <row r="78" spans="1:93">
      <c r="A78" s="112" t="str">
        <f>CONCATENATE(I77,"-",I78)</f>
        <v>MDCSWM -FF:[CP @ Meter - Forecasted]</v>
      </c>
      <c r="B78" s="112">
        <f>MAX(BR78:CC78)</f>
        <v>0</v>
      </c>
      <c r="C78" s="112">
        <f>MAX(BR78:BT78,CB78:CC78)</f>
        <v>0</v>
      </c>
      <c r="D78" s="112">
        <f>MAX(BU78:CA78)</f>
        <v>0</v>
      </c>
      <c r="E78" s="112">
        <f>MAX(CD78:CO78)</f>
        <v>0</v>
      </c>
      <c r="F78" s="112">
        <f>MAX(CD78:CF78,CN78:CO78)</f>
        <v>0</v>
      </c>
      <c r="G78" s="112">
        <f>MAX(CG78:CM78)</f>
        <v>0</v>
      </c>
      <c r="I78" s="126" t="s">
        <v>1052</v>
      </c>
      <c r="J78" s="125">
        <v>978</v>
      </c>
      <c r="K78" s="125">
        <v>920</v>
      </c>
      <c r="L78" s="125">
        <v>350</v>
      </c>
      <c r="M78" s="125">
        <v>570</v>
      </c>
      <c r="N78" s="125">
        <v>896</v>
      </c>
      <c r="O78" s="125">
        <v>898</v>
      </c>
      <c r="P78" s="125">
        <v>601</v>
      </c>
      <c r="Q78" s="125">
        <v>363</v>
      </c>
      <c r="R78" s="125">
        <v>682</v>
      </c>
      <c r="S78" s="125">
        <v>301</v>
      </c>
      <c r="T78" s="125">
        <v>573</v>
      </c>
      <c r="U78" s="125">
        <v>660</v>
      </c>
      <c r="V78" s="125">
        <v>625</v>
      </c>
      <c r="W78" s="125">
        <v>538</v>
      </c>
      <c r="X78" s="125">
        <v>550</v>
      </c>
      <c r="Y78" s="125">
        <v>801</v>
      </c>
      <c r="Z78" s="125">
        <v>506</v>
      </c>
      <c r="AA78" s="125">
        <v>718</v>
      </c>
      <c r="AB78" s="125">
        <v>714</v>
      </c>
      <c r="AC78" s="125">
        <v>818</v>
      </c>
      <c r="AD78" s="125">
        <v>543</v>
      </c>
      <c r="AE78" s="125">
        <v>325</v>
      </c>
      <c r="AF78" s="125">
        <v>133</v>
      </c>
      <c r="AG78" s="125">
        <v>0</v>
      </c>
      <c r="AH78" s="125">
        <v>0</v>
      </c>
      <c r="AI78" s="125">
        <v>0</v>
      </c>
      <c r="AJ78" s="125">
        <v>0</v>
      </c>
      <c r="AK78" s="125">
        <v>0</v>
      </c>
      <c r="AL78" s="125">
        <v>0</v>
      </c>
      <c r="AM78" s="125">
        <v>0</v>
      </c>
      <c r="AN78" s="125">
        <v>0</v>
      </c>
      <c r="AO78" s="125">
        <v>0</v>
      </c>
      <c r="AP78" s="125">
        <v>0</v>
      </c>
      <c r="AQ78" s="125">
        <v>0</v>
      </c>
      <c r="AR78" s="125">
        <v>0</v>
      </c>
      <c r="AS78" s="125">
        <v>0</v>
      </c>
      <c r="AT78" s="125">
        <v>0</v>
      </c>
      <c r="AU78" s="125">
        <v>0</v>
      </c>
      <c r="AV78" s="125">
        <v>0</v>
      </c>
      <c r="AW78" s="125">
        <v>0</v>
      </c>
      <c r="AX78" s="125">
        <v>0</v>
      </c>
      <c r="AY78" s="125">
        <v>0</v>
      </c>
      <c r="AZ78" s="125">
        <v>0</v>
      </c>
      <c r="BA78" s="125">
        <v>0</v>
      </c>
      <c r="BB78" s="125">
        <v>0</v>
      </c>
      <c r="BC78" s="125">
        <v>0</v>
      </c>
      <c r="BD78" s="125">
        <v>0</v>
      </c>
      <c r="BE78" s="125">
        <v>0</v>
      </c>
      <c r="BF78" s="125">
        <v>0</v>
      </c>
      <c r="BG78" s="125">
        <v>0</v>
      </c>
      <c r="BH78" s="125">
        <v>0</v>
      </c>
      <c r="BI78" s="125">
        <v>0</v>
      </c>
      <c r="BJ78" s="125">
        <v>0</v>
      </c>
      <c r="BK78" s="125">
        <v>0</v>
      </c>
      <c r="BL78" s="125">
        <v>0</v>
      </c>
      <c r="BM78" s="125">
        <v>0</v>
      </c>
      <c r="BN78" s="125">
        <v>0</v>
      </c>
      <c r="BO78" s="125">
        <v>0</v>
      </c>
      <c r="BP78" s="125">
        <v>0</v>
      </c>
      <c r="BQ78" s="125">
        <v>0</v>
      </c>
      <c r="BR78" s="125">
        <v>0</v>
      </c>
      <c r="BS78" s="125">
        <v>0</v>
      </c>
      <c r="BT78" s="125">
        <v>0</v>
      </c>
      <c r="BU78" s="125">
        <v>0</v>
      </c>
      <c r="BV78" s="125">
        <v>0</v>
      </c>
      <c r="BW78" s="125">
        <v>0</v>
      </c>
      <c r="BX78" s="125">
        <v>0</v>
      </c>
      <c r="BY78" s="125">
        <v>0</v>
      </c>
      <c r="BZ78" s="125">
        <v>0</v>
      </c>
      <c r="CA78" s="125">
        <v>0</v>
      </c>
      <c r="CB78" s="125">
        <v>0</v>
      </c>
      <c r="CC78" s="125">
        <v>0</v>
      </c>
      <c r="CD78" s="125">
        <v>0</v>
      </c>
      <c r="CE78" s="125">
        <v>0</v>
      </c>
      <c r="CF78" s="125">
        <v>0</v>
      </c>
      <c r="CG78" s="125">
        <v>0</v>
      </c>
      <c r="CH78" s="125">
        <v>0</v>
      </c>
      <c r="CI78" s="125">
        <v>0</v>
      </c>
      <c r="CJ78" s="125">
        <v>0</v>
      </c>
      <c r="CK78" s="125">
        <v>0</v>
      </c>
      <c r="CL78" s="125">
        <v>0</v>
      </c>
      <c r="CM78" s="125">
        <v>0</v>
      </c>
      <c r="CN78" s="125">
        <v>0</v>
      </c>
      <c r="CO78" s="125">
        <v>0</v>
      </c>
    </row>
    <row r="79" spans="1:93">
      <c r="A79" s="112" t="str">
        <f>CONCATENATE(I77,"-",I79)</f>
        <v>MDCSWM -FG:[GNCP - Forecasted]</v>
      </c>
      <c r="B79" s="112">
        <f>MAX(BR79:CC79)</f>
        <v>0</v>
      </c>
      <c r="C79" s="112">
        <f>MAX(BR79:BT79,CB79:CC79)</f>
        <v>0</v>
      </c>
      <c r="D79" s="112">
        <f>MAX(BU79:CA79)</f>
        <v>0</v>
      </c>
      <c r="E79" s="112">
        <f>MAX(CD79:CO79)</f>
        <v>0</v>
      </c>
      <c r="F79" s="112">
        <f>MAX(CD79:CF79,CN79:CO79)</f>
        <v>0</v>
      </c>
      <c r="G79" s="112">
        <f>MAX(CG79:CM79)</f>
        <v>0</v>
      </c>
      <c r="I79" s="126" t="s">
        <v>1053</v>
      </c>
      <c r="J79" s="125">
        <v>1058</v>
      </c>
      <c r="K79" s="125">
        <v>1007</v>
      </c>
      <c r="L79" s="125">
        <v>990</v>
      </c>
      <c r="M79" s="125">
        <v>973</v>
      </c>
      <c r="N79" s="125">
        <v>975</v>
      </c>
      <c r="O79" s="125">
        <v>972</v>
      </c>
      <c r="P79" s="125">
        <v>986</v>
      </c>
      <c r="Q79" s="125">
        <v>950</v>
      </c>
      <c r="R79" s="125">
        <v>949</v>
      </c>
      <c r="S79" s="125">
        <v>879</v>
      </c>
      <c r="T79" s="125">
        <v>1010</v>
      </c>
      <c r="U79" s="125">
        <v>1015</v>
      </c>
      <c r="V79" s="125">
        <v>986</v>
      </c>
      <c r="W79" s="125">
        <v>602</v>
      </c>
      <c r="X79" s="125">
        <v>980</v>
      </c>
      <c r="Y79" s="125">
        <v>978</v>
      </c>
      <c r="Z79" s="125">
        <v>1001</v>
      </c>
      <c r="AA79" s="125">
        <v>972</v>
      </c>
      <c r="AB79" s="125">
        <v>951</v>
      </c>
      <c r="AC79" s="125">
        <v>949</v>
      </c>
      <c r="AD79" s="125">
        <v>919</v>
      </c>
      <c r="AE79" s="125">
        <v>960</v>
      </c>
      <c r="AF79" s="125">
        <v>947</v>
      </c>
      <c r="AG79" s="125">
        <v>0</v>
      </c>
      <c r="AH79" s="125">
        <v>0</v>
      </c>
      <c r="AI79" s="125">
        <v>0</v>
      </c>
      <c r="AJ79" s="125">
        <v>0</v>
      </c>
      <c r="AK79" s="125">
        <v>0</v>
      </c>
      <c r="AL79" s="125">
        <v>0</v>
      </c>
      <c r="AM79" s="125">
        <v>0</v>
      </c>
      <c r="AN79" s="125">
        <v>0</v>
      </c>
      <c r="AO79" s="125">
        <v>0</v>
      </c>
      <c r="AP79" s="125">
        <v>0</v>
      </c>
      <c r="AQ79" s="125">
        <v>0</v>
      </c>
      <c r="AR79" s="125">
        <v>0</v>
      </c>
      <c r="AS79" s="125">
        <v>0</v>
      </c>
      <c r="AT79" s="125">
        <v>681.33333333333303</v>
      </c>
      <c r="AU79" s="125">
        <v>536.33333333333303</v>
      </c>
      <c r="AV79" s="125">
        <v>656.66666666666595</v>
      </c>
      <c r="AW79" s="125">
        <v>650.33333333333303</v>
      </c>
      <c r="AX79" s="125">
        <v>658.66666666666595</v>
      </c>
      <c r="AY79" s="125">
        <v>648</v>
      </c>
      <c r="AZ79" s="125">
        <v>645.66666666666595</v>
      </c>
      <c r="BA79" s="125">
        <v>633</v>
      </c>
      <c r="BB79" s="125">
        <v>622.66666666666595</v>
      </c>
      <c r="BC79" s="125">
        <v>613</v>
      </c>
      <c r="BD79" s="125">
        <v>652.33333333333303</v>
      </c>
      <c r="BE79" s="125">
        <v>338.33333333333297</v>
      </c>
      <c r="BF79" s="125">
        <v>328.666666666666</v>
      </c>
      <c r="BG79" s="125">
        <v>200.666666666666</v>
      </c>
      <c r="BH79" s="125">
        <v>326.666666666666</v>
      </c>
      <c r="BI79" s="125">
        <v>326</v>
      </c>
      <c r="BJ79" s="125">
        <v>333.666666666666</v>
      </c>
      <c r="BK79" s="125">
        <v>324</v>
      </c>
      <c r="BL79" s="125">
        <v>317</v>
      </c>
      <c r="BM79" s="125">
        <v>316.33333333333297</v>
      </c>
      <c r="BN79" s="125">
        <v>306.33333333333297</v>
      </c>
      <c r="BO79" s="125">
        <v>320</v>
      </c>
      <c r="BP79" s="125">
        <v>315.666666666666</v>
      </c>
      <c r="BQ79" s="125">
        <v>0</v>
      </c>
      <c r="BR79" s="125">
        <v>0</v>
      </c>
      <c r="BS79" s="125">
        <v>0</v>
      </c>
      <c r="BT79" s="125">
        <v>0</v>
      </c>
      <c r="BU79" s="125">
        <v>0</v>
      </c>
      <c r="BV79" s="125">
        <v>0</v>
      </c>
      <c r="BW79" s="125">
        <v>0</v>
      </c>
      <c r="BX79" s="125">
        <v>0</v>
      </c>
      <c r="BY79" s="125">
        <v>0</v>
      </c>
      <c r="BZ79" s="125">
        <v>0</v>
      </c>
      <c r="CA79" s="125">
        <v>0</v>
      </c>
      <c r="CB79" s="125">
        <v>0</v>
      </c>
      <c r="CC79" s="125">
        <v>0</v>
      </c>
      <c r="CD79" s="125">
        <v>0</v>
      </c>
      <c r="CE79" s="125">
        <v>0</v>
      </c>
      <c r="CF79" s="125">
        <v>0</v>
      </c>
      <c r="CG79" s="125">
        <v>0</v>
      </c>
      <c r="CH79" s="125">
        <v>0</v>
      </c>
      <c r="CI79" s="125">
        <v>0</v>
      </c>
      <c r="CJ79" s="125">
        <v>0</v>
      </c>
      <c r="CK79" s="125">
        <v>0</v>
      </c>
      <c r="CL79" s="125">
        <v>0</v>
      </c>
      <c r="CM79" s="125">
        <v>0</v>
      </c>
      <c r="CN79" s="125">
        <v>0</v>
      </c>
      <c r="CO79" s="125">
        <v>0</v>
      </c>
    </row>
    <row r="80" spans="1:93">
      <c r="A80" s="112" t="str">
        <f>CONCATENATE(I77,"-",I80)</f>
        <v>MDCSWM -FH:[NCP - Forecasted]</v>
      </c>
      <c r="B80" s="112">
        <f>MAX(BR80:CC80)</f>
        <v>0</v>
      </c>
      <c r="C80" s="112">
        <f>MAX(BR80:BT80,CB80:CC80)</f>
        <v>0</v>
      </c>
      <c r="D80" s="112">
        <f>MAX(BU80:CA80)</f>
        <v>0</v>
      </c>
      <c r="E80" s="112">
        <f>MAX(CD80:CO80)</f>
        <v>0</v>
      </c>
      <c r="F80" s="112">
        <f>MAX(CD80:CF80,CN80:CO80)</f>
        <v>0</v>
      </c>
      <c r="G80" s="112">
        <f>MAX(CG80:CM80)</f>
        <v>0</v>
      </c>
      <c r="I80" s="126" t="s">
        <v>1054</v>
      </c>
      <c r="J80" s="125">
        <v>1058</v>
      </c>
      <c r="K80" s="125">
        <v>1007</v>
      </c>
      <c r="L80" s="125">
        <v>990</v>
      </c>
      <c r="M80" s="125">
        <v>973</v>
      </c>
      <c r="N80" s="125">
        <v>975</v>
      </c>
      <c r="O80" s="125">
        <v>972</v>
      </c>
      <c r="P80" s="125">
        <v>986</v>
      </c>
      <c r="Q80" s="125">
        <v>950</v>
      </c>
      <c r="R80" s="125">
        <v>949</v>
      </c>
      <c r="S80" s="125">
        <v>879</v>
      </c>
      <c r="T80" s="125">
        <v>1010</v>
      </c>
      <c r="U80" s="125">
        <v>1015</v>
      </c>
      <c r="V80" s="125">
        <v>986</v>
      </c>
      <c r="W80" s="125">
        <v>602</v>
      </c>
      <c r="X80" s="125">
        <v>980</v>
      </c>
      <c r="Y80" s="125">
        <v>978</v>
      </c>
      <c r="Z80" s="125">
        <v>1001</v>
      </c>
      <c r="AA80" s="125">
        <v>972</v>
      </c>
      <c r="AB80" s="125">
        <v>951</v>
      </c>
      <c r="AC80" s="125">
        <v>949</v>
      </c>
      <c r="AD80" s="125">
        <v>919</v>
      </c>
      <c r="AE80" s="125">
        <v>960</v>
      </c>
      <c r="AF80" s="125">
        <v>947</v>
      </c>
      <c r="AG80" s="125">
        <v>0</v>
      </c>
      <c r="AH80" s="125">
        <v>0</v>
      </c>
      <c r="AI80" s="125">
        <v>0</v>
      </c>
      <c r="AJ80" s="125">
        <v>0</v>
      </c>
      <c r="AK80" s="125">
        <v>0</v>
      </c>
      <c r="AL80" s="125">
        <v>0</v>
      </c>
      <c r="AM80" s="125">
        <v>0</v>
      </c>
      <c r="AN80" s="125">
        <v>0</v>
      </c>
      <c r="AO80" s="125">
        <v>0</v>
      </c>
      <c r="AP80" s="125">
        <v>0</v>
      </c>
      <c r="AQ80" s="125">
        <v>0</v>
      </c>
      <c r="AR80" s="125">
        <v>0</v>
      </c>
      <c r="AS80" s="125">
        <v>0</v>
      </c>
      <c r="AT80" s="125">
        <v>681.33333333333303</v>
      </c>
      <c r="AU80" s="125">
        <v>536.33333333333303</v>
      </c>
      <c r="AV80" s="125">
        <v>656.66666666666595</v>
      </c>
      <c r="AW80" s="125">
        <v>650.33333333333303</v>
      </c>
      <c r="AX80" s="125">
        <v>658.66666666666595</v>
      </c>
      <c r="AY80" s="125">
        <v>648</v>
      </c>
      <c r="AZ80" s="125">
        <v>645.66666666666595</v>
      </c>
      <c r="BA80" s="125">
        <v>633</v>
      </c>
      <c r="BB80" s="125">
        <v>622.66666666666595</v>
      </c>
      <c r="BC80" s="125">
        <v>613</v>
      </c>
      <c r="BD80" s="125">
        <v>652.33333333333303</v>
      </c>
      <c r="BE80" s="125">
        <v>338.33333333333297</v>
      </c>
      <c r="BF80" s="125">
        <v>328.666666666666</v>
      </c>
      <c r="BG80" s="125">
        <v>200.666666666666</v>
      </c>
      <c r="BH80" s="125">
        <v>326.666666666666</v>
      </c>
      <c r="BI80" s="125">
        <v>326</v>
      </c>
      <c r="BJ80" s="125">
        <v>333.666666666666</v>
      </c>
      <c r="BK80" s="125">
        <v>324</v>
      </c>
      <c r="BL80" s="125">
        <v>317</v>
      </c>
      <c r="BM80" s="125">
        <v>316.33333333333297</v>
      </c>
      <c r="BN80" s="125">
        <v>306.33333333333297</v>
      </c>
      <c r="BO80" s="125">
        <v>320</v>
      </c>
      <c r="BP80" s="125">
        <v>315.666666666666</v>
      </c>
      <c r="BQ80" s="125">
        <v>0</v>
      </c>
      <c r="BR80" s="125">
        <v>0</v>
      </c>
      <c r="BS80" s="125">
        <v>0</v>
      </c>
      <c r="BT80" s="125">
        <v>0</v>
      </c>
      <c r="BU80" s="125">
        <v>0</v>
      </c>
      <c r="BV80" s="125">
        <v>0</v>
      </c>
      <c r="BW80" s="125">
        <v>0</v>
      </c>
      <c r="BX80" s="125">
        <v>0</v>
      </c>
      <c r="BY80" s="125">
        <v>0</v>
      </c>
      <c r="BZ80" s="125">
        <v>0</v>
      </c>
      <c r="CA80" s="125">
        <v>0</v>
      </c>
      <c r="CB80" s="125">
        <v>0</v>
      </c>
      <c r="CC80" s="125">
        <v>0</v>
      </c>
      <c r="CD80" s="125">
        <v>0</v>
      </c>
      <c r="CE80" s="125">
        <v>0</v>
      </c>
      <c r="CF80" s="125">
        <v>0</v>
      </c>
      <c r="CG80" s="125">
        <v>0</v>
      </c>
      <c r="CH80" s="125">
        <v>0</v>
      </c>
      <c r="CI80" s="125">
        <v>0</v>
      </c>
      <c r="CJ80" s="125">
        <v>0</v>
      </c>
      <c r="CK80" s="125">
        <v>0</v>
      </c>
      <c r="CL80" s="125">
        <v>0</v>
      </c>
      <c r="CM80" s="125">
        <v>0</v>
      </c>
      <c r="CN80" s="125">
        <v>0</v>
      </c>
      <c r="CO80" s="125">
        <v>0</v>
      </c>
    </row>
    <row r="81" spans="1:93">
      <c r="A81" s="112" t="str">
        <f>CONCATENATE(I77,"-",I81)</f>
        <v>MDCSWM -FI:[NCP ONPK - Forecasted]</v>
      </c>
      <c r="B81" s="112">
        <f>MAX(BR81:CC81)</f>
        <v>0</v>
      </c>
      <c r="C81" s="112">
        <f>MAX(BR81:BT81,CB81:CC81)</f>
        <v>0</v>
      </c>
      <c r="D81" s="112">
        <f>MAX(BU81:CA81)</f>
        <v>0</v>
      </c>
      <c r="E81" s="112">
        <f>MAX(CD81:CO81)</f>
        <v>0</v>
      </c>
      <c r="F81" s="112">
        <f>MAX(CD81:CF81,CN81:CO81)</f>
        <v>0</v>
      </c>
      <c r="G81" s="112">
        <f>MAX(CG81:CM81)</f>
        <v>0</v>
      </c>
      <c r="I81" s="126" t="s">
        <v>1055</v>
      </c>
      <c r="J81" s="125">
        <v>1025</v>
      </c>
      <c r="K81" s="125">
        <v>990</v>
      </c>
      <c r="L81" s="125">
        <v>955</v>
      </c>
      <c r="M81" s="125">
        <v>973</v>
      </c>
      <c r="N81" s="125">
        <v>975</v>
      </c>
      <c r="O81" s="125">
        <v>944</v>
      </c>
      <c r="P81" s="125">
        <v>986</v>
      </c>
      <c r="Q81" s="125">
        <v>916</v>
      </c>
      <c r="R81" s="125">
        <v>923</v>
      </c>
      <c r="S81" s="125">
        <v>879</v>
      </c>
      <c r="T81" s="125">
        <v>979</v>
      </c>
      <c r="U81" s="125">
        <v>995</v>
      </c>
      <c r="V81" s="125">
        <v>986</v>
      </c>
      <c r="W81" s="125">
        <v>587</v>
      </c>
      <c r="X81" s="125">
        <v>974</v>
      </c>
      <c r="Y81" s="125">
        <v>978</v>
      </c>
      <c r="Z81" s="125">
        <v>1001</v>
      </c>
      <c r="AA81" s="125">
        <v>939</v>
      </c>
      <c r="AB81" s="125">
        <v>900</v>
      </c>
      <c r="AC81" s="125">
        <v>890</v>
      </c>
      <c r="AD81" s="125">
        <v>919</v>
      </c>
      <c r="AE81" s="125">
        <v>944</v>
      </c>
      <c r="AF81" s="125">
        <v>923</v>
      </c>
      <c r="AG81" s="125">
        <v>0</v>
      </c>
      <c r="AH81" s="125">
        <v>0</v>
      </c>
      <c r="AI81" s="125">
        <v>0</v>
      </c>
      <c r="AJ81" s="125">
        <v>0</v>
      </c>
      <c r="AK81" s="125">
        <v>0</v>
      </c>
      <c r="AL81" s="125">
        <v>0</v>
      </c>
      <c r="AM81" s="125">
        <v>0</v>
      </c>
      <c r="AN81" s="125">
        <v>0</v>
      </c>
      <c r="AO81" s="125">
        <v>0</v>
      </c>
      <c r="AP81" s="125">
        <v>0</v>
      </c>
      <c r="AQ81" s="125">
        <v>0</v>
      </c>
      <c r="AR81" s="125">
        <v>0</v>
      </c>
      <c r="AS81" s="125">
        <v>0</v>
      </c>
      <c r="AT81" s="125">
        <v>670.33333333333303</v>
      </c>
      <c r="AU81" s="125">
        <v>525.66666666666595</v>
      </c>
      <c r="AV81" s="125">
        <v>643</v>
      </c>
      <c r="AW81" s="125">
        <v>650.33333333333303</v>
      </c>
      <c r="AX81" s="125">
        <v>658.66666666666595</v>
      </c>
      <c r="AY81" s="125">
        <v>627.66666666666595</v>
      </c>
      <c r="AZ81" s="125">
        <v>628.66666666666595</v>
      </c>
      <c r="BA81" s="125">
        <v>602</v>
      </c>
      <c r="BB81" s="125">
        <v>614</v>
      </c>
      <c r="BC81" s="125">
        <v>607.66666666666595</v>
      </c>
      <c r="BD81" s="125">
        <v>634</v>
      </c>
      <c r="BE81" s="125">
        <v>331.666666666666</v>
      </c>
      <c r="BF81" s="125">
        <v>328.666666666666</v>
      </c>
      <c r="BG81" s="125">
        <v>195.666666666666</v>
      </c>
      <c r="BH81" s="125">
        <v>324.666666666666</v>
      </c>
      <c r="BI81" s="125">
        <v>326</v>
      </c>
      <c r="BJ81" s="125">
        <v>333.666666666666</v>
      </c>
      <c r="BK81" s="125">
        <v>313</v>
      </c>
      <c r="BL81" s="125">
        <v>300</v>
      </c>
      <c r="BM81" s="125">
        <v>296.666666666666</v>
      </c>
      <c r="BN81" s="125">
        <v>306.33333333333297</v>
      </c>
      <c r="BO81" s="125">
        <v>314.666666666666</v>
      </c>
      <c r="BP81" s="125">
        <v>307.666666666666</v>
      </c>
      <c r="BQ81" s="125">
        <v>0</v>
      </c>
      <c r="BR81" s="125">
        <v>0</v>
      </c>
      <c r="BS81" s="125">
        <v>0</v>
      </c>
      <c r="BT81" s="125">
        <v>0</v>
      </c>
      <c r="BU81" s="125">
        <v>0</v>
      </c>
      <c r="BV81" s="125">
        <v>0</v>
      </c>
      <c r="BW81" s="125">
        <v>0</v>
      </c>
      <c r="BX81" s="125">
        <v>0</v>
      </c>
      <c r="BY81" s="125">
        <v>0</v>
      </c>
      <c r="BZ81" s="125">
        <v>0</v>
      </c>
      <c r="CA81" s="125">
        <v>0</v>
      </c>
      <c r="CB81" s="125">
        <v>0</v>
      </c>
      <c r="CC81" s="125">
        <v>0</v>
      </c>
      <c r="CD81" s="125">
        <v>0</v>
      </c>
      <c r="CE81" s="125">
        <v>0</v>
      </c>
      <c r="CF81" s="125">
        <v>0</v>
      </c>
      <c r="CG81" s="125">
        <v>0</v>
      </c>
      <c r="CH81" s="125">
        <v>0</v>
      </c>
      <c r="CI81" s="125">
        <v>0</v>
      </c>
      <c r="CJ81" s="125">
        <v>0</v>
      </c>
      <c r="CK81" s="125">
        <v>0</v>
      </c>
      <c r="CL81" s="125">
        <v>0</v>
      </c>
      <c r="CM81" s="125">
        <v>0</v>
      </c>
      <c r="CN81" s="125">
        <v>0</v>
      </c>
      <c r="CO81" s="125">
        <v>0</v>
      </c>
    </row>
    <row r="82" spans="1:93">
      <c r="I82" s="124" t="s">
        <v>1070</v>
      </c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  <c r="BT82" s="125"/>
      <c r="BU82" s="125"/>
      <c r="BV82" s="125"/>
      <c r="BW82" s="125"/>
      <c r="BX82" s="125"/>
      <c r="BY82" s="125"/>
      <c r="BZ82" s="125"/>
      <c r="CA82" s="125"/>
      <c r="CB82" s="125"/>
      <c r="CC82" s="125"/>
      <c r="CD82" s="125"/>
      <c r="CE82" s="125"/>
      <c r="CF82" s="125"/>
      <c r="CG82" s="125"/>
      <c r="CH82" s="125"/>
      <c r="CI82" s="125"/>
      <c r="CJ82" s="125"/>
      <c r="CK82" s="125"/>
      <c r="CL82" s="125"/>
      <c r="CM82" s="125"/>
      <c r="CN82" s="125"/>
      <c r="CO82" s="125"/>
    </row>
    <row r="83" spans="1:93">
      <c r="A83" s="112" t="str">
        <f>CONCATENATE(I82,"-",I83)</f>
        <v>MET -FF:[CP @ Meter - Forecasted]</v>
      </c>
      <c r="B83" s="112">
        <f>MAX(BR83:CC83)</f>
        <v>16422.4543866106</v>
      </c>
      <c r="C83" s="112">
        <f>MAX(BR83:BT83,CB83:CC83)</f>
        <v>15649.125845284099</v>
      </c>
      <c r="D83" s="112">
        <f>MAX(BU83:CA83)</f>
        <v>16422.4543866106</v>
      </c>
      <c r="E83" s="112">
        <f>MAX(CD83:CO83)</f>
        <v>16485.648485464601</v>
      </c>
      <c r="F83" s="112">
        <f>MAX(CD83:CF83,CN83:CO83)</f>
        <v>15822.838805425001</v>
      </c>
      <c r="G83" s="112">
        <f>MAX(CG83:CM83)</f>
        <v>16485.648485464601</v>
      </c>
      <c r="I83" s="126" t="s">
        <v>1052</v>
      </c>
      <c r="J83" s="125">
        <v>4306.6825935606403</v>
      </c>
      <c r="K83" s="125">
        <v>3909.6210763249801</v>
      </c>
      <c r="L83" s="125">
        <v>3946.05085120693</v>
      </c>
      <c r="M83" s="125">
        <v>4737.1810606111503</v>
      </c>
      <c r="N83" s="125">
        <v>3818.67677409623</v>
      </c>
      <c r="O83" s="125">
        <v>4977.9271297606601</v>
      </c>
      <c r="P83" s="125">
        <v>3868.6357561455502</v>
      </c>
      <c r="Q83" s="125">
        <v>4246.0402571651302</v>
      </c>
      <c r="R83" s="125">
        <v>2667.3711236237</v>
      </c>
      <c r="S83" s="125">
        <v>3526.1008357005999</v>
      </c>
      <c r="T83" s="125">
        <v>4722.0309455977404</v>
      </c>
      <c r="U83" s="125">
        <v>4143.9238261577102</v>
      </c>
      <c r="V83" s="125">
        <v>9165.3313525994508</v>
      </c>
      <c r="W83" s="125">
        <v>8925.5131000372003</v>
      </c>
      <c r="X83" s="125">
        <v>8053.3220717007798</v>
      </c>
      <c r="Y83" s="125">
        <v>8480.9947527733002</v>
      </c>
      <c r="Z83" s="125">
        <v>9947.8229012219508</v>
      </c>
      <c r="AA83" s="125">
        <v>10053.287544148299</v>
      </c>
      <c r="AB83" s="125">
        <v>8630.0070627292098</v>
      </c>
      <c r="AC83" s="125">
        <v>9872.0021096520704</v>
      </c>
      <c r="AD83" s="125">
        <v>9913.1431175744692</v>
      </c>
      <c r="AE83" s="125">
        <v>8747.1195088917393</v>
      </c>
      <c r="AF83" s="125">
        <v>9997.4666120300808</v>
      </c>
      <c r="AG83" s="125">
        <v>7448.4952175148901</v>
      </c>
      <c r="AH83" s="125">
        <v>13887.405805778</v>
      </c>
      <c r="AI83" s="125">
        <v>13917.7601265497</v>
      </c>
      <c r="AJ83" s="125">
        <v>7844.8301754808099</v>
      </c>
      <c r="AK83" s="125">
        <v>12808.2246719755</v>
      </c>
      <c r="AL83" s="125">
        <v>15564.354517309301</v>
      </c>
      <c r="AM83" s="125">
        <v>13559.9829352126</v>
      </c>
      <c r="AN83" s="125">
        <v>15649.0492296434</v>
      </c>
      <c r="AO83" s="125">
        <v>14748.610664927901</v>
      </c>
      <c r="AP83" s="125">
        <v>16318.483727847801</v>
      </c>
      <c r="AQ83" s="125">
        <v>14216.693421473999</v>
      </c>
      <c r="AR83" s="125">
        <v>13163.7555475839</v>
      </c>
      <c r="AS83" s="125">
        <v>11100.602665414801</v>
      </c>
      <c r="AT83" s="125">
        <v>12746.356544505899</v>
      </c>
      <c r="AU83" s="125">
        <v>15560.1639868571</v>
      </c>
      <c r="AV83" s="125">
        <v>11798.084318798899</v>
      </c>
      <c r="AW83" s="125">
        <v>15471.1160397066</v>
      </c>
      <c r="AX83" s="125">
        <v>14121.083393855901</v>
      </c>
      <c r="AY83" s="125">
        <v>14460.659619760499</v>
      </c>
      <c r="AZ83" s="125">
        <v>14496.502354526099</v>
      </c>
      <c r="BA83" s="125">
        <v>14825.5385038487</v>
      </c>
      <c r="BB83" s="125">
        <v>13519.1105753307</v>
      </c>
      <c r="BC83" s="125">
        <v>13351.184928033899</v>
      </c>
      <c r="BD83" s="125">
        <v>13136.540145417999</v>
      </c>
      <c r="BE83" s="125">
        <v>9719.4004555821502</v>
      </c>
      <c r="BF83" s="125">
        <v>15149.452852284099</v>
      </c>
      <c r="BG83" s="125">
        <v>13609.683226968</v>
      </c>
      <c r="BH83" s="125">
        <v>11914.008052466301</v>
      </c>
      <c r="BI83" s="125">
        <v>15248.3178977183</v>
      </c>
      <c r="BJ83" s="125">
        <v>16173.179144850799</v>
      </c>
      <c r="BK83" s="125">
        <v>15076.042531024301</v>
      </c>
      <c r="BL83" s="125">
        <v>15594.844777984699</v>
      </c>
      <c r="BM83" s="125">
        <v>16161.5088896569</v>
      </c>
      <c r="BN83" s="125">
        <v>13856.8279065185</v>
      </c>
      <c r="BO83" s="125">
        <v>13762.8428426174</v>
      </c>
      <c r="BP83" s="125">
        <v>13655.3659671614</v>
      </c>
      <c r="BQ83" s="125">
        <v>12048.549359405501</v>
      </c>
      <c r="BR83" s="125">
        <v>15649.125845284099</v>
      </c>
      <c r="BS83" s="125">
        <v>13768.6374494459</v>
      </c>
      <c r="BT83" s="125">
        <v>12233.055382926501</v>
      </c>
      <c r="BU83" s="125">
        <v>15795.9096599941</v>
      </c>
      <c r="BV83" s="125">
        <v>16021.5440736247</v>
      </c>
      <c r="BW83" s="125">
        <v>15234.5748550236</v>
      </c>
      <c r="BX83" s="125">
        <v>15690.5671265647</v>
      </c>
      <c r="BY83" s="125">
        <v>16422.4543866106</v>
      </c>
      <c r="BZ83" s="125">
        <v>14104.3184211111</v>
      </c>
      <c r="CA83" s="125">
        <v>13957.7237659565</v>
      </c>
      <c r="CB83" s="125">
        <v>13802.003544577599</v>
      </c>
      <c r="CC83" s="125">
        <v>12264.656233227</v>
      </c>
      <c r="CD83" s="125">
        <v>15822.838805425001</v>
      </c>
      <c r="CE83" s="125">
        <v>13949.7981705441</v>
      </c>
      <c r="CF83" s="125">
        <v>12268.751925045601</v>
      </c>
      <c r="CG83" s="125">
        <v>15674.145473038699</v>
      </c>
      <c r="CH83" s="125">
        <v>16279.186976880699</v>
      </c>
      <c r="CI83" s="125">
        <v>15337.583433006301</v>
      </c>
      <c r="CJ83" s="125">
        <v>15837.324583622099</v>
      </c>
      <c r="CK83" s="125">
        <v>16485.648485464601</v>
      </c>
      <c r="CL83" s="125">
        <v>14151.0804231435</v>
      </c>
      <c r="CM83" s="125">
        <v>14028.611388073599</v>
      </c>
      <c r="CN83" s="125">
        <v>13890.155044654301</v>
      </c>
      <c r="CO83" s="125">
        <v>12296.956080301001</v>
      </c>
    </row>
    <row r="84" spans="1:93">
      <c r="A84" s="112" t="str">
        <f>CONCATENATE(I82,"-",I84)</f>
        <v>MET -FG:[GNCP - Forecasted]</v>
      </c>
      <c r="B84" s="112">
        <f>MAX(BR84:CC84)</f>
        <v>17139.2000351676</v>
      </c>
      <c r="C84" s="112">
        <f>MAX(BR84:BT84,CB84:CC84)</f>
        <v>16723.704152489299</v>
      </c>
      <c r="D84" s="112">
        <f>MAX(BU84:CA84)</f>
        <v>17139.2000351676</v>
      </c>
      <c r="E84" s="112">
        <f>MAX(CD84:CO84)</f>
        <v>17101.0026809296</v>
      </c>
      <c r="F84" s="112">
        <f>MAX(CD84:CF84,CN84:CO84)</f>
        <v>16798.917464913298</v>
      </c>
      <c r="G84" s="112">
        <f>MAX(CG84:CM84)</f>
        <v>17101.0026809296</v>
      </c>
      <c r="I84" s="126" t="s">
        <v>1053</v>
      </c>
      <c r="J84" s="125">
        <v>4786.5720944618197</v>
      </c>
      <c r="K84" s="125">
        <v>4620.2163447413604</v>
      </c>
      <c r="L84" s="125">
        <v>4332.3666932791602</v>
      </c>
      <c r="M84" s="125">
        <v>4794.8202936289199</v>
      </c>
      <c r="N84" s="125">
        <v>4089.3828151359298</v>
      </c>
      <c r="O84" s="125">
        <v>5471.8364337057101</v>
      </c>
      <c r="P84" s="125">
        <v>4431.2828715380001</v>
      </c>
      <c r="Q84" s="125">
        <v>4659.8034773650297</v>
      </c>
      <c r="R84" s="125">
        <v>4618.6694623819803</v>
      </c>
      <c r="S84" s="125">
        <v>4433.7039570264997</v>
      </c>
      <c r="T84" s="125">
        <v>5141.3056210882096</v>
      </c>
      <c r="U84" s="125">
        <v>4460.6206207431696</v>
      </c>
      <c r="V84" s="125">
        <v>9926.1559929676096</v>
      </c>
      <c r="W84" s="125">
        <v>10609.5454295606</v>
      </c>
      <c r="X84" s="125">
        <v>8951.8558518678601</v>
      </c>
      <c r="Y84" s="125">
        <v>9650.0273578727592</v>
      </c>
      <c r="Z84" s="125">
        <v>10702.9587676258</v>
      </c>
      <c r="AA84" s="125">
        <v>11128.9833536723</v>
      </c>
      <c r="AB84" s="125">
        <v>10235.172281412</v>
      </c>
      <c r="AC84" s="125">
        <v>10915.5054859259</v>
      </c>
      <c r="AD84" s="125">
        <v>11633.5169991865</v>
      </c>
      <c r="AE84" s="125">
        <v>10319.650087468</v>
      </c>
      <c r="AF84" s="125">
        <v>10613.8332342267</v>
      </c>
      <c r="AG84" s="125">
        <v>9782.2533850402197</v>
      </c>
      <c r="AH84" s="125">
        <v>17118.559415958702</v>
      </c>
      <c r="AI84" s="125">
        <v>18026.539838796602</v>
      </c>
      <c r="AJ84" s="125">
        <v>13901.6920831605</v>
      </c>
      <c r="AK84" s="125">
        <v>15282.0275012443</v>
      </c>
      <c r="AL84" s="125">
        <v>16457.2986036328</v>
      </c>
      <c r="AM84" s="125">
        <v>16535.659781919501</v>
      </c>
      <c r="AN84" s="125">
        <v>16430.007510740801</v>
      </c>
      <c r="AO84" s="125">
        <v>16171.268577561999</v>
      </c>
      <c r="AP84" s="125">
        <v>16815.263185741002</v>
      </c>
      <c r="AQ84" s="125">
        <v>16316.8299188823</v>
      </c>
      <c r="AR84" s="125">
        <v>17603.873142658002</v>
      </c>
      <c r="AS84" s="125">
        <v>14560.3383422304</v>
      </c>
      <c r="AT84" s="125">
        <v>16303.9089891614</v>
      </c>
      <c r="AU84" s="125">
        <v>16573.275149806101</v>
      </c>
      <c r="AV84" s="125">
        <v>14052.204252391901</v>
      </c>
      <c r="AW84" s="125">
        <v>16665.792068412298</v>
      </c>
      <c r="AX84" s="125">
        <v>15167.9270734126</v>
      </c>
      <c r="AY84" s="125">
        <v>16460.871122087701</v>
      </c>
      <c r="AZ84" s="125">
        <v>17115.521881351298</v>
      </c>
      <c r="BA84" s="125">
        <v>15954.979054670899</v>
      </c>
      <c r="BB84" s="125">
        <v>17215.5968597233</v>
      </c>
      <c r="BC84" s="125">
        <v>16313.792396919</v>
      </c>
      <c r="BD84" s="125">
        <v>16239.0251844952</v>
      </c>
      <c r="BE84" s="125">
        <v>14721.9824605753</v>
      </c>
      <c r="BF84" s="125">
        <v>16439.323515649499</v>
      </c>
      <c r="BG84" s="125">
        <v>16292.2641988083</v>
      </c>
      <c r="BH84" s="125">
        <v>13870.108596911001</v>
      </c>
      <c r="BI84" s="125">
        <v>15909.2562008522</v>
      </c>
      <c r="BJ84" s="125">
        <v>16173.179144850799</v>
      </c>
      <c r="BK84" s="125">
        <v>16595.248644359501</v>
      </c>
      <c r="BL84" s="125">
        <v>16699.625640390401</v>
      </c>
      <c r="BM84" s="125">
        <v>16344.534688363899</v>
      </c>
      <c r="BN84" s="125">
        <v>17062.805326691599</v>
      </c>
      <c r="BO84" s="125">
        <v>16284.8557800444</v>
      </c>
      <c r="BP84" s="125">
        <v>16341.0955771195</v>
      </c>
      <c r="BQ84" s="125">
        <v>14660.384207602199</v>
      </c>
      <c r="BR84" s="125">
        <v>16371.617312401801</v>
      </c>
      <c r="BS84" s="125">
        <v>16723.704152489299</v>
      </c>
      <c r="BT84" s="125">
        <v>13961.156424651501</v>
      </c>
      <c r="BU84" s="125">
        <v>16287.525182393299</v>
      </c>
      <c r="BV84" s="125">
        <v>16021.5440736247</v>
      </c>
      <c r="BW84" s="125">
        <v>16528.059883223599</v>
      </c>
      <c r="BX84" s="125">
        <v>16563.659088807599</v>
      </c>
      <c r="BY84" s="125">
        <v>16462.083692263401</v>
      </c>
      <c r="BZ84" s="125">
        <v>17139.2000351676</v>
      </c>
      <c r="CA84" s="125">
        <v>16299.325105729</v>
      </c>
      <c r="CB84" s="125">
        <v>16290.060380807299</v>
      </c>
      <c r="CC84" s="125">
        <v>14691.183334088801</v>
      </c>
      <c r="CD84" s="125">
        <v>16405.469354029301</v>
      </c>
      <c r="CE84" s="125">
        <v>16798.917464913298</v>
      </c>
      <c r="CF84" s="125">
        <v>13915.632510781201</v>
      </c>
      <c r="CG84" s="125">
        <v>16098.389643861699</v>
      </c>
      <c r="CH84" s="125">
        <v>16279.186976880699</v>
      </c>
      <c r="CI84" s="125">
        <v>16561.6553362378</v>
      </c>
      <c r="CJ84" s="125">
        <v>16631.6433890144</v>
      </c>
      <c r="CK84" s="125">
        <v>16485.648485464601</v>
      </c>
      <c r="CL84" s="125">
        <v>17101.0026809296</v>
      </c>
      <c r="CM84" s="125">
        <v>16292.0904428867</v>
      </c>
      <c r="CN84" s="125">
        <v>16315.5779789634</v>
      </c>
      <c r="CO84" s="125">
        <v>14675.7848310564</v>
      </c>
    </row>
    <row r="85" spans="1:93">
      <c r="A85" s="112" t="str">
        <f>CONCATENATE(I82,"-",I85)</f>
        <v>MET -FH:[NCP - Forecasted]</v>
      </c>
      <c r="B85" s="112">
        <f>MAX(BR85:CC85)</f>
        <v>21161.1829688613</v>
      </c>
      <c r="C85" s="112">
        <f>MAX(BR85:BT85,CB85:CC85)</f>
        <v>19831.678756991099</v>
      </c>
      <c r="D85" s="112">
        <f>MAX(BU85:CA85)</f>
        <v>21161.1829688613</v>
      </c>
      <c r="E85" s="112">
        <f>MAX(CD85:CO85)</f>
        <v>21114.022004504899</v>
      </c>
      <c r="F85" s="112">
        <f>MAX(CD85:CF85,CN85:CO85)</f>
        <v>19920.8698977001</v>
      </c>
      <c r="G85" s="112">
        <f>MAX(CG85:CM85)</f>
        <v>21114.022004504899</v>
      </c>
      <c r="I85" s="126" t="s">
        <v>1054</v>
      </c>
      <c r="J85" s="125">
        <v>5505.5261376314402</v>
      </c>
      <c r="K85" s="125">
        <v>5402.2079150080999</v>
      </c>
      <c r="L85" s="125">
        <v>5020.5594463702</v>
      </c>
      <c r="M85" s="125">
        <v>5470.1715479636396</v>
      </c>
      <c r="N85" s="125">
        <v>4816.01482003197</v>
      </c>
      <c r="O85" s="125">
        <v>6690.7744334418503</v>
      </c>
      <c r="P85" s="125">
        <v>5498.12025916523</v>
      </c>
      <c r="Q85" s="125">
        <v>5392.8650208194504</v>
      </c>
      <c r="R85" s="125">
        <v>5281.3878044535104</v>
      </c>
      <c r="S85" s="125">
        <v>5422.6762830280704</v>
      </c>
      <c r="T85" s="125">
        <v>5732.1514279045005</v>
      </c>
      <c r="U85" s="125">
        <v>5051.6615447699396</v>
      </c>
      <c r="V85" s="125">
        <v>11329.686379765501</v>
      </c>
      <c r="W85" s="125">
        <v>12629.533703610099</v>
      </c>
      <c r="X85" s="125">
        <v>10956.511500980399</v>
      </c>
      <c r="Y85" s="125">
        <v>11769.6465185458</v>
      </c>
      <c r="Z85" s="125">
        <v>12795.0110256062</v>
      </c>
      <c r="AA85" s="125">
        <v>13316.1211719291</v>
      </c>
      <c r="AB85" s="125">
        <v>12737.942423770101</v>
      </c>
      <c r="AC85" s="125">
        <v>14224.6698892847</v>
      </c>
      <c r="AD85" s="125">
        <v>15064.9344076084</v>
      </c>
      <c r="AE85" s="125">
        <v>12827.711971950001</v>
      </c>
      <c r="AF85" s="125">
        <v>12519.0909486169</v>
      </c>
      <c r="AG85" s="125">
        <v>11029.9929596819</v>
      </c>
      <c r="AH85" s="125">
        <v>19574.966849571199</v>
      </c>
      <c r="AI85" s="125">
        <v>21552.607843262998</v>
      </c>
      <c r="AJ85" s="125">
        <v>15919.7776850885</v>
      </c>
      <c r="AK85" s="125">
        <v>18871.6365017567</v>
      </c>
      <c r="AL85" s="125">
        <v>19833.839763194301</v>
      </c>
      <c r="AM85" s="125">
        <v>19639.6677055734</v>
      </c>
      <c r="AN85" s="125">
        <v>20495.1742775247</v>
      </c>
      <c r="AO85" s="125">
        <v>20246.041858193101</v>
      </c>
      <c r="AP85" s="125">
        <v>20990.478090150202</v>
      </c>
      <c r="AQ85" s="125">
        <v>19758.6924968167</v>
      </c>
      <c r="AR85" s="125">
        <v>20061.4910149795</v>
      </c>
      <c r="AS85" s="125">
        <v>16488.381618228901</v>
      </c>
      <c r="AT85" s="125">
        <v>18666.2118802232</v>
      </c>
      <c r="AU85" s="125">
        <v>19653.293655834801</v>
      </c>
      <c r="AV85" s="125">
        <v>16516.3125180223</v>
      </c>
      <c r="AW85" s="125">
        <v>20013.455667580201</v>
      </c>
      <c r="AX85" s="125">
        <v>18102.713706016999</v>
      </c>
      <c r="AY85" s="125">
        <v>19776.935606571999</v>
      </c>
      <c r="AZ85" s="125">
        <v>21298.943676346102</v>
      </c>
      <c r="BA85" s="125">
        <v>19822.947213851701</v>
      </c>
      <c r="BB85" s="125">
        <v>21255.507510225299</v>
      </c>
      <c r="BC85" s="125">
        <v>19993.8111950987</v>
      </c>
      <c r="BD85" s="125">
        <v>18601.1228070789</v>
      </c>
      <c r="BE85" s="125">
        <v>16647.087732399101</v>
      </c>
      <c r="BF85" s="125">
        <v>18821.246862617099</v>
      </c>
      <c r="BG85" s="125">
        <v>19320.058933636399</v>
      </c>
      <c r="BH85" s="125">
        <v>16302.2856863539</v>
      </c>
      <c r="BI85" s="125">
        <v>19104.954170370002</v>
      </c>
      <c r="BJ85" s="125">
        <v>19010.901772942401</v>
      </c>
      <c r="BK85" s="125">
        <v>19938.383660276399</v>
      </c>
      <c r="BL85" s="125">
        <v>20781.3929599357</v>
      </c>
      <c r="BM85" s="125">
        <v>20306.942882983902</v>
      </c>
      <c r="BN85" s="125">
        <v>21066.8610401484</v>
      </c>
      <c r="BO85" s="125">
        <v>19958.347138652502</v>
      </c>
      <c r="BP85" s="125">
        <v>18718.040164284899</v>
      </c>
      <c r="BQ85" s="125">
        <v>16577.434645652698</v>
      </c>
      <c r="BR85" s="125">
        <v>18743.730585001202</v>
      </c>
      <c r="BS85" s="125">
        <v>19831.678756991099</v>
      </c>
      <c r="BT85" s="125">
        <v>16409.299102188099</v>
      </c>
      <c r="BU85" s="125">
        <v>19559.2061772003</v>
      </c>
      <c r="BV85" s="125">
        <v>18556.8077394797</v>
      </c>
      <c r="BW85" s="125">
        <v>19857.659633424199</v>
      </c>
      <c r="BX85" s="125">
        <v>20612.193098891301</v>
      </c>
      <c r="BY85" s="125">
        <v>20452.989310958201</v>
      </c>
      <c r="BZ85" s="125">
        <v>21161.1829688613</v>
      </c>
      <c r="CA85" s="125">
        <v>19976.080413590698</v>
      </c>
      <c r="CB85" s="125">
        <v>18659.581485681902</v>
      </c>
      <c r="CC85" s="125">
        <v>16612.2611890259</v>
      </c>
      <c r="CD85" s="125">
        <v>18782.487510227998</v>
      </c>
      <c r="CE85" s="125">
        <v>19920.8698977001</v>
      </c>
      <c r="CF85" s="125">
        <v>16355.792394271</v>
      </c>
      <c r="CG85" s="125">
        <v>19332.078915559901</v>
      </c>
      <c r="CH85" s="125">
        <v>18783.854756211102</v>
      </c>
      <c r="CI85" s="125">
        <v>19898.022935342298</v>
      </c>
      <c r="CJ85" s="125">
        <v>20696.794304219198</v>
      </c>
      <c r="CK85" s="125">
        <v>20379.9660969711</v>
      </c>
      <c r="CL85" s="125">
        <v>21114.022004504899</v>
      </c>
      <c r="CM85" s="125">
        <v>19967.2137761216</v>
      </c>
      <c r="CN85" s="125">
        <v>18688.8108249834</v>
      </c>
      <c r="CO85" s="125">
        <v>16594.849116187601</v>
      </c>
    </row>
    <row r="86" spans="1:93">
      <c r="A86" s="112" t="str">
        <f>CONCATENATE(I82,"-",I86)</f>
        <v>MET -FI:[NCP ONPK - Forecasted]</v>
      </c>
      <c r="B86" s="112">
        <f>MAX(BR86:CC86)</f>
        <v>20170.6946344442</v>
      </c>
      <c r="C86" s="112">
        <f>MAX(BR86:BT86,CB86:CC86)</f>
        <v>18928.6685665353</v>
      </c>
      <c r="D86" s="112">
        <f>MAX(BU86:CA86)</f>
        <v>20170.6946344442</v>
      </c>
      <c r="E86" s="112">
        <f>MAX(CD86:CO86)</f>
        <v>20125.741126310899</v>
      </c>
      <c r="F86" s="112">
        <f>MAX(CD86:CF86,CN86:CO86)</f>
        <v>19013.798502444399</v>
      </c>
      <c r="G86" s="112">
        <f>MAX(CG86:CM86)</f>
        <v>20125.741126310899</v>
      </c>
      <c r="I86" s="126" t="s">
        <v>1055</v>
      </c>
      <c r="J86" s="125">
        <v>5277.7282600943499</v>
      </c>
      <c r="K86" s="125">
        <v>5111.2343074669898</v>
      </c>
      <c r="L86" s="125">
        <v>4743.1172443375399</v>
      </c>
      <c r="M86" s="125">
        <v>5402.1155860872404</v>
      </c>
      <c r="N86" s="125">
        <v>4633.7631652091904</v>
      </c>
      <c r="O86" s="125">
        <v>6393.2977610657899</v>
      </c>
      <c r="P86" s="125">
        <v>5173.7483196871399</v>
      </c>
      <c r="Q86" s="125">
        <v>5056.1377497890298</v>
      </c>
      <c r="R86" s="125">
        <v>5046.2070368751602</v>
      </c>
      <c r="S86" s="125">
        <v>5281.0449230099002</v>
      </c>
      <c r="T86" s="125">
        <v>5505.9398088953003</v>
      </c>
      <c r="U86" s="125">
        <v>4940.0907179349397</v>
      </c>
      <c r="V86" s="125">
        <v>10978.803783066</v>
      </c>
      <c r="W86" s="125">
        <v>12071.7334328463</v>
      </c>
      <c r="X86" s="125">
        <v>10278.349826789299</v>
      </c>
      <c r="Y86" s="125">
        <v>11328.3477268524</v>
      </c>
      <c r="Z86" s="125">
        <v>12261.0765746135</v>
      </c>
      <c r="AA86" s="125">
        <v>12562.1411552842</v>
      </c>
      <c r="AB86" s="125">
        <v>12261.902295283</v>
      </c>
      <c r="AC86" s="125">
        <v>13482.307240923899</v>
      </c>
      <c r="AD86" s="125">
        <v>14370.181834642</v>
      </c>
      <c r="AE86" s="125">
        <v>12374.676518005501</v>
      </c>
      <c r="AF86" s="125">
        <v>11717.1294879588</v>
      </c>
      <c r="AG86" s="125">
        <v>10386.8410553053</v>
      </c>
      <c r="AH86" s="125">
        <v>18489.6774760154</v>
      </c>
      <c r="AI86" s="125">
        <v>20691.783729496601</v>
      </c>
      <c r="AJ86" s="125">
        <v>15017.5440618513</v>
      </c>
      <c r="AK86" s="125">
        <v>17837.521566133801</v>
      </c>
      <c r="AL86" s="125">
        <v>19059.064341919398</v>
      </c>
      <c r="AM86" s="125">
        <v>18882.7148688942</v>
      </c>
      <c r="AN86" s="125">
        <v>19531.925989487499</v>
      </c>
      <c r="AO86" s="125">
        <v>19331.754845752701</v>
      </c>
      <c r="AP86" s="125">
        <v>19957.753988886801</v>
      </c>
      <c r="AQ86" s="125">
        <v>19014.289660193699</v>
      </c>
      <c r="AR86" s="125">
        <v>19250.807356185898</v>
      </c>
      <c r="AS86" s="125">
        <v>15578.9971335841</v>
      </c>
      <c r="AT86" s="125">
        <v>17861.659446310801</v>
      </c>
      <c r="AU86" s="125">
        <v>18758.4060033721</v>
      </c>
      <c r="AV86" s="125">
        <v>15557.943452710801</v>
      </c>
      <c r="AW86" s="125">
        <v>19283.3860001592</v>
      </c>
      <c r="AX86" s="125">
        <v>17385.701499354</v>
      </c>
      <c r="AY86" s="125">
        <v>18853.3395293508</v>
      </c>
      <c r="AZ86" s="125">
        <v>20294.441508709799</v>
      </c>
      <c r="BA86" s="125">
        <v>18784.008680630999</v>
      </c>
      <c r="BB86" s="125">
        <v>20260.604141071799</v>
      </c>
      <c r="BC86" s="125">
        <v>19328.506958832299</v>
      </c>
      <c r="BD86" s="125">
        <v>17702.533143771499</v>
      </c>
      <c r="BE86" s="125">
        <v>15881.6338235454</v>
      </c>
      <c r="BF86" s="125">
        <v>18010.012099519401</v>
      </c>
      <c r="BG86" s="125">
        <v>18440.3446990999</v>
      </c>
      <c r="BH86" s="125">
        <v>15356.3356579427</v>
      </c>
      <c r="BI86" s="125">
        <v>18408.025675414901</v>
      </c>
      <c r="BJ86" s="125">
        <v>18257.918057227998</v>
      </c>
      <c r="BK86" s="125">
        <v>19007.247851317101</v>
      </c>
      <c r="BL86" s="125">
        <v>19801.299552864999</v>
      </c>
      <c r="BM86" s="125">
        <v>19242.637700437499</v>
      </c>
      <c r="BN86" s="125">
        <v>20080.787618177699</v>
      </c>
      <c r="BO86" s="125">
        <v>19294.222986901099</v>
      </c>
      <c r="BP86" s="125">
        <v>17813.802415658301</v>
      </c>
      <c r="BQ86" s="125">
        <v>15815.183472819201</v>
      </c>
      <c r="BR86" s="125">
        <v>17935.836934188301</v>
      </c>
      <c r="BS86" s="125">
        <v>18928.6685665353</v>
      </c>
      <c r="BT86" s="125">
        <v>15457.139555326699</v>
      </c>
      <c r="BU86" s="125">
        <v>18845.707050113499</v>
      </c>
      <c r="BV86" s="125">
        <v>17821.809778291001</v>
      </c>
      <c r="BW86" s="125">
        <v>18930.2936903339</v>
      </c>
      <c r="BX86" s="125">
        <v>19640.079506677299</v>
      </c>
      <c r="BY86" s="125">
        <v>19381.029703465701</v>
      </c>
      <c r="BZ86" s="125">
        <v>20170.6946344442</v>
      </c>
      <c r="CA86" s="125">
        <v>19311.366178096599</v>
      </c>
      <c r="CB86" s="125">
        <v>17758.167779714899</v>
      </c>
      <c r="CC86" s="125">
        <v>15848.4086481823</v>
      </c>
      <c r="CD86" s="125">
        <v>17972.9233555807</v>
      </c>
      <c r="CE86" s="125">
        <v>19013.798502444399</v>
      </c>
      <c r="CF86" s="125">
        <v>15406.737606634701</v>
      </c>
      <c r="CG86" s="125">
        <v>18626.865150437701</v>
      </c>
      <c r="CH86" s="125">
        <v>18039.8639177595</v>
      </c>
      <c r="CI86" s="125">
        <v>18968.771999144101</v>
      </c>
      <c r="CJ86" s="125">
        <v>19720.690744454401</v>
      </c>
      <c r="CK86" s="125">
        <v>19311.8337019516</v>
      </c>
      <c r="CL86" s="125">
        <v>20125.741126310899</v>
      </c>
      <c r="CM86" s="125">
        <v>19302.7945824989</v>
      </c>
      <c r="CN86" s="125">
        <v>17785.9850976866</v>
      </c>
      <c r="CO86" s="125">
        <v>15831.7972042245</v>
      </c>
    </row>
    <row r="87" spans="1:93">
      <c r="I87" s="124" t="s">
        <v>1071</v>
      </c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5"/>
      <c r="BR87" s="125"/>
      <c r="BS87" s="125"/>
      <c r="BT87" s="125"/>
      <c r="BU87" s="125"/>
      <c r="BV87" s="125"/>
      <c r="BW87" s="125"/>
      <c r="BX87" s="125"/>
      <c r="BY87" s="125"/>
      <c r="BZ87" s="125"/>
      <c r="CA87" s="125"/>
      <c r="CB87" s="125"/>
      <c r="CC87" s="125"/>
      <c r="CD87" s="125"/>
      <c r="CE87" s="125"/>
      <c r="CF87" s="125"/>
      <c r="CG87" s="125"/>
      <c r="CH87" s="125"/>
      <c r="CI87" s="125"/>
      <c r="CJ87" s="125"/>
      <c r="CK87" s="125"/>
      <c r="CL87" s="125"/>
      <c r="CM87" s="125"/>
      <c r="CN87" s="125"/>
      <c r="CO87" s="125"/>
    </row>
    <row r="88" spans="1:93">
      <c r="A88" s="112" t="str">
        <f>CONCATENATE(I87,"-",I88)</f>
        <v>NEW SMRYNA BEACH -FF:[CP @ Meter - Forecasted]</v>
      </c>
      <c r="B88" s="112">
        <f>MAX(BR88:CC88)</f>
        <v>44038.352682333403</v>
      </c>
      <c r="C88" s="112">
        <f>MAX(BR88:BT88,CB88:CC88)</f>
        <v>44038.352682333403</v>
      </c>
      <c r="D88" s="112">
        <f>MAX(BU88:CA88)</f>
        <v>44038.352682262499</v>
      </c>
      <c r="E88" s="112">
        <f>MAX(CD88:CO88)</f>
        <v>0</v>
      </c>
      <c r="F88" s="112">
        <f>MAX(CD88:CF88,CN88:CO88)</f>
        <v>0</v>
      </c>
      <c r="G88" s="112">
        <f>MAX(CG88:CM88)</f>
        <v>0</v>
      </c>
      <c r="I88" s="126" t="s">
        <v>1052</v>
      </c>
      <c r="J88" s="125">
        <v>0</v>
      </c>
      <c r="K88" s="125">
        <v>0</v>
      </c>
      <c r="L88" s="125">
        <v>0</v>
      </c>
      <c r="M88" s="125">
        <v>0</v>
      </c>
      <c r="N88" s="125">
        <v>0</v>
      </c>
      <c r="O88" s="125">
        <v>0</v>
      </c>
      <c r="P88" s="125">
        <v>0</v>
      </c>
      <c r="Q88" s="125">
        <v>0</v>
      </c>
      <c r="R88" s="125">
        <v>0</v>
      </c>
      <c r="S88" s="125">
        <v>0</v>
      </c>
      <c r="T88" s="125">
        <v>0</v>
      </c>
      <c r="U88" s="125">
        <v>0</v>
      </c>
      <c r="V88" s="125">
        <v>0</v>
      </c>
      <c r="W88" s="125">
        <v>0</v>
      </c>
      <c r="X88" s="125">
        <v>0</v>
      </c>
      <c r="Y88" s="125">
        <v>0</v>
      </c>
      <c r="Z88" s="125">
        <v>0</v>
      </c>
      <c r="AA88" s="125">
        <v>0</v>
      </c>
      <c r="AB88" s="125">
        <v>0</v>
      </c>
      <c r="AC88" s="125">
        <v>0</v>
      </c>
      <c r="AD88" s="125">
        <v>0</v>
      </c>
      <c r="AE88" s="125">
        <v>0</v>
      </c>
      <c r="AF88" s="125">
        <v>0</v>
      </c>
      <c r="AG88" s="125">
        <v>0</v>
      </c>
      <c r="AH88" s="125">
        <v>0</v>
      </c>
      <c r="AI88" s="125">
        <v>30000</v>
      </c>
      <c r="AJ88" s="125">
        <v>20000</v>
      </c>
      <c r="AK88" s="125">
        <v>10000</v>
      </c>
      <c r="AL88" s="125">
        <v>20000</v>
      </c>
      <c r="AM88" s="125">
        <v>35000</v>
      </c>
      <c r="AN88" s="125">
        <v>35000</v>
      </c>
      <c r="AO88" s="125">
        <v>35000</v>
      </c>
      <c r="AP88" s="125">
        <v>25000</v>
      </c>
      <c r="AQ88" s="125">
        <v>20000</v>
      </c>
      <c r="AR88" s="125">
        <v>10000</v>
      </c>
      <c r="AS88" s="125">
        <v>20000</v>
      </c>
      <c r="AT88" s="125">
        <v>34280.898540452901</v>
      </c>
      <c r="AU88" s="125">
        <v>39178.169760302699</v>
      </c>
      <c r="AV88" s="125">
        <v>19589.084880070201</v>
      </c>
      <c r="AW88" s="125">
        <v>19589.084880055201</v>
      </c>
      <c r="AX88" s="125">
        <v>24486.3561001083</v>
      </c>
      <c r="AY88" s="125">
        <v>39178.169760311102</v>
      </c>
      <c r="AZ88" s="125">
        <v>43648.224362664303</v>
      </c>
      <c r="BA88" s="125">
        <v>37357.292607868403</v>
      </c>
      <c r="BB88" s="125">
        <v>29383.627320385502</v>
      </c>
      <c r="BC88" s="125">
        <v>19589.084880114999</v>
      </c>
      <c r="BD88" s="125">
        <v>14691.8136600323</v>
      </c>
      <c r="BE88" s="125">
        <v>19589.084879939899</v>
      </c>
      <c r="BF88" s="125">
        <v>39153.173275015703</v>
      </c>
      <c r="BG88" s="125">
        <v>39153.173274629698</v>
      </c>
      <c r="BH88" s="125">
        <v>24470.733296538001</v>
      </c>
      <c r="BI88" s="125">
        <v>19576.5866371962</v>
      </c>
      <c r="BJ88" s="125">
        <v>29364.879955866101</v>
      </c>
      <c r="BK88" s="125">
        <v>39153.173274577799</v>
      </c>
      <c r="BL88" s="125">
        <v>44047.319933966297</v>
      </c>
      <c r="BM88" s="125">
        <v>44047.319934389801</v>
      </c>
      <c r="BN88" s="125">
        <v>34259.026615238203</v>
      </c>
      <c r="BO88" s="125">
        <v>24470.733296516701</v>
      </c>
      <c r="BP88" s="125">
        <v>19576.5866372005</v>
      </c>
      <c r="BQ88" s="125">
        <v>24470.733296324601</v>
      </c>
      <c r="BR88" s="125">
        <v>44038.352682333403</v>
      </c>
      <c r="BS88" s="125">
        <v>0</v>
      </c>
      <c r="BT88" s="125">
        <v>0</v>
      </c>
      <c r="BU88" s="125">
        <v>0</v>
      </c>
      <c r="BV88" s="125">
        <v>0</v>
      </c>
      <c r="BW88" s="125">
        <v>0</v>
      </c>
      <c r="BX88" s="125">
        <v>0</v>
      </c>
      <c r="BY88" s="125">
        <v>44038.352682262499</v>
      </c>
      <c r="BZ88" s="125">
        <v>0</v>
      </c>
      <c r="CA88" s="125">
        <v>0</v>
      </c>
      <c r="CB88" s="125">
        <v>0</v>
      </c>
      <c r="CC88" s="125">
        <v>0</v>
      </c>
      <c r="CD88" s="125">
        <v>0</v>
      </c>
      <c r="CE88" s="125">
        <v>0</v>
      </c>
      <c r="CF88" s="125">
        <v>0</v>
      </c>
      <c r="CG88" s="125">
        <v>0</v>
      </c>
      <c r="CH88" s="125">
        <v>0</v>
      </c>
      <c r="CI88" s="125">
        <v>0</v>
      </c>
      <c r="CJ88" s="125">
        <v>0</v>
      </c>
      <c r="CK88" s="125">
        <v>0</v>
      </c>
      <c r="CL88" s="125">
        <v>0</v>
      </c>
      <c r="CM88" s="125">
        <v>0</v>
      </c>
      <c r="CN88" s="125">
        <v>0</v>
      </c>
      <c r="CO88" s="125">
        <v>0</v>
      </c>
    </row>
    <row r="89" spans="1:93">
      <c r="A89" s="112" t="str">
        <f>CONCATENATE(I87,"-",I89)</f>
        <v>NEW SMRYNA BEACH -FG:[GNCP - Forecasted]</v>
      </c>
      <c r="B89" s="112">
        <f>MAX(BR89:CC89)</f>
        <v>45000</v>
      </c>
      <c r="C89" s="112">
        <f>MAX(BR89:BT89,CB89:CC89)</f>
        <v>45000</v>
      </c>
      <c r="D89" s="112">
        <f>MAX(BU89:CA89)</f>
        <v>45000</v>
      </c>
      <c r="E89" s="112">
        <f>MAX(CD89:CO89)</f>
        <v>0</v>
      </c>
      <c r="F89" s="112">
        <f>MAX(CD89:CF89,CN89:CO89)</f>
        <v>0</v>
      </c>
      <c r="G89" s="112">
        <f>MAX(CG89:CM89)</f>
        <v>0</v>
      </c>
      <c r="I89" s="126" t="s">
        <v>1053</v>
      </c>
      <c r="J89" s="125">
        <v>0</v>
      </c>
      <c r="K89" s="125">
        <v>0</v>
      </c>
      <c r="L89" s="125">
        <v>0</v>
      </c>
      <c r="M89" s="125">
        <v>0</v>
      </c>
      <c r="N89" s="125">
        <v>0</v>
      </c>
      <c r="O89" s="125">
        <v>0</v>
      </c>
      <c r="P89" s="125">
        <v>0</v>
      </c>
      <c r="Q89" s="125">
        <v>0</v>
      </c>
      <c r="R89" s="125">
        <v>0</v>
      </c>
      <c r="S89" s="125">
        <v>0</v>
      </c>
      <c r="T89" s="125">
        <v>0</v>
      </c>
      <c r="U89" s="125">
        <v>0</v>
      </c>
      <c r="V89" s="125">
        <v>0</v>
      </c>
      <c r="W89" s="125">
        <v>0</v>
      </c>
      <c r="X89" s="125">
        <v>0</v>
      </c>
      <c r="Y89" s="125">
        <v>0</v>
      </c>
      <c r="Z89" s="125">
        <v>0</v>
      </c>
      <c r="AA89" s="125">
        <v>0</v>
      </c>
      <c r="AB89" s="125">
        <v>0</v>
      </c>
      <c r="AC89" s="125">
        <v>0</v>
      </c>
      <c r="AD89" s="125">
        <v>0</v>
      </c>
      <c r="AE89" s="125">
        <v>0</v>
      </c>
      <c r="AF89" s="125">
        <v>0</v>
      </c>
      <c r="AG89" s="125">
        <v>0</v>
      </c>
      <c r="AH89" s="125">
        <v>0</v>
      </c>
      <c r="AI89" s="125">
        <v>35000</v>
      </c>
      <c r="AJ89" s="125">
        <v>20000</v>
      </c>
      <c r="AK89" s="125">
        <v>10000</v>
      </c>
      <c r="AL89" s="125">
        <v>20000</v>
      </c>
      <c r="AM89" s="125">
        <v>35000</v>
      </c>
      <c r="AN89" s="125">
        <v>35000</v>
      </c>
      <c r="AO89" s="125">
        <v>35000</v>
      </c>
      <c r="AP89" s="125">
        <v>25000</v>
      </c>
      <c r="AQ89" s="125">
        <v>20000</v>
      </c>
      <c r="AR89" s="125">
        <v>10000</v>
      </c>
      <c r="AS89" s="125">
        <v>20000</v>
      </c>
      <c r="AT89" s="125">
        <v>34280.898540452901</v>
      </c>
      <c r="AU89" s="125">
        <v>39178.169760302699</v>
      </c>
      <c r="AV89" s="125">
        <v>19589.084880070201</v>
      </c>
      <c r="AW89" s="125">
        <v>19589.084880055201</v>
      </c>
      <c r="AX89" s="125">
        <v>24486.3561001083</v>
      </c>
      <c r="AY89" s="125">
        <v>39178.169760311102</v>
      </c>
      <c r="AZ89" s="125">
        <v>43648.224362664303</v>
      </c>
      <c r="BA89" s="125">
        <v>37357.292607868403</v>
      </c>
      <c r="BB89" s="125">
        <v>29383.627320385502</v>
      </c>
      <c r="BC89" s="125">
        <v>19589.084880114999</v>
      </c>
      <c r="BD89" s="125">
        <v>14691.8136600323</v>
      </c>
      <c r="BE89" s="125">
        <v>19589.084879939899</v>
      </c>
      <c r="BF89" s="125">
        <v>40000</v>
      </c>
      <c r="BG89" s="125">
        <v>40000</v>
      </c>
      <c r="BH89" s="125">
        <v>25000</v>
      </c>
      <c r="BI89" s="125">
        <v>20000</v>
      </c>
      <c r="BJ89" s="125">
        <v>30000</v>
      </c>
      <c r="BK89" s="125">
        <v>40000</v>
      </c>
      <c r="BL89" s="125">
        <v>45000</v>
      </c>
      <c r="BM89" s="125">
        <v>45000</v>
      </c>
      <c r="BN89" s="125">
        <v>35000</v>
      </c>
      <c r="BO89" s="125">
        <v>25000</v>
      </c>
      <c r="BP89" s="125">
        <v>20000</v>
      </c>
      <c r="BQ89" s="125">
        <v>25000</v>
      </c>
      <c r="BR89" s="125">
        <v>45000</v>
      </c>
      <c r="BS89" s="125">
        <v>11666.666666666601</v>
      </c>
      <c r="BT89" s="125">
        <v>6666.6666666666597</v>
      </c>
      <c r="BU89" s="125">
        <v>3333.3333333333298</v>
      </c>
      <c r="BV89" s="125">
        <v>6666.6666666666597</v>
      </c>
      <c r="BW89" s="125">
        <v>11666.666666666601</v>
      </c>
      <c r="BX89" s="125">
        <v>11666.666666666601</v>
      </c>
      <c r="BY89" s="125">
        <v>45000</v>
      </c>
      <c r="BZ89" s="125">
        <v>8333.3333333333303</v>
      </c>
      <c r="CA89" s="125">
        <v>6666.6666666666597</v>
      </c>
      <c r="CB89" s="125">
        <v>3333.3333333333298</v>
      </c>
      <c r="CC89" s="125">
        <v>6666.6666666666597</v>
      </c>
      <c r="CD89" s="125">
        <v>0</v>
      </c>
      <c r="CE89" s="125">
        <v>0</v>
      </c>
      <c r="CF89" s="125">
        <v>0</v>
      </c>
      <c r="CG89" s="125">
        <v>0</v>
      </c>
      <c r="CH89" s="125">
        <v>0</v>
      </c>
      <c r="CI89" s="125">
        <v>0</v>
      </c>
      <c r="CJ89" s="125">
        <v>0</v>
      </c>
      <c r="CK89" s="125">
        <v>0</v>
      </c>
      <c r="CL89" s="125">
        <v>0</v>
      </c>
      <c r="CM89" s="125">
        <v>0</v>
      </c>
      <c r="CN89" s="125">
        <v>0</v>
      </c>
      <c r="CO89" s="125">
        <v>0</v>
      </c>
    </row>
    <row r="90" spans="1:93">
      <c r="A90" s="112" t="str">
        <f>CONCATENATE(I87,"-",I90)</f>
        <v>NEW SMRYNA BEACH -FH:[NCP - Forecasted]</v>
      </c>
      <c r="B90" s="112">
        <f>MAX(BR90:CC90)</f>
        <v>45000</v>
      </c>
      <c r="C90" s="112">
        <f>MAX(BR90:BT90,CB90:CC90)</f>
        <v>45000</v>
      </c>
      <c r="D90" s="112">
        <f>MAX(BU90:CA90)</f>
        <v>45000</v>
      </c>
      <c r="E90" s="112">
        <f>MAX(CD90:CO90)</f>
        <v>0</v>
      </c>
      <c r="F90" s="112">
        <f>MAX(CD90:CF90,CN90:CO90)</f>
        <v>0</v>
      </c>
      <c r="G90" s="112">
        <f>MAX(CG90:CM90)</f>
        <v>0</v>
      </c>
      <c r="I90" s="126" t="s">
        <v>1054</v>
      </c>
      <c r="J90" s="125">
        <v>0</v>
      </c>
      <c r="K90" s="125">
        <v>0</v>
      </c>
      <c r="L90" s="125">
        <v>0</v>
      </c>
      <c r="M90" s="125">
        <v>0</v>
      </c>
      <c r="N90" s="125">
        <v>0</v>
      </c>
      <c r="O90" s="125">
        <v>0</v>
      </c>
      <c r="P90" s="125">
        <v>0</v>
      </c>
      <c r="Q90" s="125">
        <v>0</v>
      </c>
      <c r="R90" s="125">
        <v>0</v>
      </c>
      <c r="S90" s="125">
        <v>0</v>
      </c>
      <c r="T90" s="125">
        <v>0</v>
      </c>
      <c r="U90" s="125">
        <v>0</v>
      </c>
      <c r="V90" s="125">
        <v>0</v>
      </c>
      <c r="W90" s="125">
        <v>0</v>
      </c>
      <c r="X90" s="125">
        <v>0</v>
      </c>
      <c r="Y90" s="125">
        <v>0</v>
      </c>
      <c r="Z90" s="125">
        <v>0</v>
      </c>
      <c r="AA90" s="125">
        <v>0</v>
      </c>
      <c r="AB90" s="125">
        <v>0</v>
      </c>
      <c r="AC90" s="125">
        <v>0</v>
      </c>
      <c r="AD90" s="125">
        <v>0</v>
      </c>
      <c r="AE90" s="125">
        <v>0</v>
      </c>
      <c r="AF90" s="125">
        <v>0</v>
      </c>
      <c r="AG90" s="125">
        <v>0</v>
      </c>
      <c r="AH90" s="125">
        <v>0</v>
      </c>
      <c r="AI90" s="125">
        <v>35000</v>
      </c>
      <c r="AJ90" s="125">
        <v>20000</v>
      </c>
      <c r="AK90" s="125">
        <v>10000</v>
      </c>
      <c r="AL90" s="125">
        <v>20000</v>
      </c>
      <c r="AM90" s="125">
        <v>35000</v>
      </c>
      <c r="AN90" s="125">
        <v>35000</v>
      </c>
      <c r="AO90" s="125">
        <v>35000</v>
      </c>
      <c r="AP90" s="125">
        <v>25000</v>
      </c>
      <c r="AQ90" s="125">
        <v>20000</v>
      </c>
      <c r="AR90" s="125">
        <v>10000</v>
      </c>
      <c r="AS90" s="125">
        <v>20000</v>
      </c>
      <c r="AT90" s="125">
        <v>34280.898540452901</v>
      </c>
      <c r="AU90" s="125">
        <v>39178.169760302699</v>
      </c>
      <c r="AV90" s="125">
        <v>19589.084880070201</v>
      </c>
      <c r="AW90" s="125">
        <v>19589.084880055201</v>
      </c>
      <c r="AX90" s="125">
        <v>24486.3561001083</v>
      </c>
      <c r="AY90" s="125">
        <v>39178.169760311102</v>
      </c>
      <c r="AZ90" s="125">
        <v>43648.224362664303</v>
      </c>
      <c r="BA90" s="125">
        <v>37357.292607868403</v>
      </c>
      <c r="BB90" s="125">
        <v>29383.627320385502</v>
      </c>
      <c r="BC90" s="125">
        <v>19589.084880114999</v>
      </c>
      <c r="BD90" s="125">
        <v>14691.8136600323</v>
      </c>
      <c r="BE90" s="125">
        <v>19589.084879939899</v>
      </c>
      <c r="BF90" s="125">
        <v>40000</v>
      </c>
      <c r="BG90" s="125">
        <v>40000</v>
      </c>
      <c r="BH90" s="125">
        <v>25000</v>
      </c>
      <c r="BI90" s="125">
        <v>20000</v>
      </c>
      <c r="BJ90" s="125">
        <v>30000</v>
      </c>
      <c r="BK90" s="125">
        <v>40000</v>
      </c>
      <c r="BL90" s="125">
        <v>45000</v>
      </c>
      <c r="BM90" s="125">
        <v>45000</v>
      </c>
      <c r="BN90" s="125">
        <v>35000</v>
      </c>
      <c r="BO90" s="125">
        <v>25000</v>
      </c>
      <c r="BP90" s="125">
        <v>20000</v>
      </c>
      <c r="BQ90" s="125">
        <v>25000</v>
      </c>
      <c r="BR90" s="125">
        <v>45000</v>
      </c>
      <c r="BS90" s="125">
        <v>11666.666666666601</v>
      </c>
      <c r="BT90" s="125">
        <v>6666.6666666666597</v>
      </c>
      <c r="BU90" s="125">
        <v>3333.3333333333298</v>
      </c>
      <c r="BV90" s="125">
        <v>6666.6666666666597</v>
      </c>
      <c r="BW90" s="125">
        <v>11666.666666666601</v>
      </c>
      <c r="BX90" s="125">
        <v>11666.666666666601</v>
      </c>
      <c r="BY90" s="125">
        <v>45000</v>
      </c>
      <c r="BZ90" s="125">
        <v>8333.3333333333303</v>
      </c>
      <c r="CA90" s="125">
        <v>6666.6666666666597</v>
      </c>
      <c r="CB90" s="125">
        <v>3333.3333333333298</v>
      </c>
      <c r="CC90" s="125">
        <v>6666.6666666666597</v>
      </c>
      <c r="CD90" s="125">
        <v>0</v>
      </c>
      <c r="CE90" s="125">
        <v>0</v>
      </c>
      <c r="CF90" s="125">
        <v>0</v>
      </c>
      <c r="CG90" s="125">
        <v>0</v>
      </c>
      <c r="CH90" s="125">
        <v>0</v>
      </c>
      <c r="CI90" s="125">
        <v>0</v>
      </c>
      <c r="CJ90" s="125">
        <v>0</v>
      </c>
      <c r="CK90" s="125">
        <v>0</v>
      </c>
      <c r="CL90" s="125">
        <v>0</v>
      </c>
      <c r="CM90" s="125">
        <v>0</v>
      </c>
      <c r="CN90" s="125">
        <v>0</v>
      </c>
      <c r="CO90" s="125">
        <v>0</v>
      </c>
    </row>
    <row r="91" spans="1:93">
      <c r="A91" s="112" t="str">
        <f>CONCATENATE(I87,"-",I91)</f>
        <v>NEW SMRYNA BEACH -FI:[NCP ONPK - Forecasted]</v>
      </c>
      <c r="B91" s="112">
        <f>MAX(BR91:CC91)</f>
        <v>45000</v>
      </c>
      <c r="C91" s="112">
        <f>MAX(BR91:BT91,CB91:CC91)</f>
        <v>45000</v>
      </c>
      <c r="D91" s="112">
        <f>MAX(BU91:CA91)</f>
        <v>45000</v>
      </c>
      <c r="E91" s="112">
        <f>MAX(CD91:CO91)</f>
        <v>0</v>
      </c>
      <c r="F91" s="112">
        <f>MAX(CD91:CF91,CN91:CO91)</f>
        <v>0</v>
      </c>
      <c r="G91" s="112">
        <f>MAX(CG91:CM91)</f>
        <v>0</v>
      </c>
      <c r="I91" s="126" t="s">
        <v>1055</v>
      </c>
      <c r="J91" s="125">
        <v>0</v>
      </c>
      <c r="K91" s="125">
        <v>0</v>
      </c>
      <c r="L91" s="125">
        <v>0</v>
      </c>
      <c r="M91" s="125">
        <v>0</v>
      </c>
      <c r="N91" s="125">
        <v>0</v>
      </c>
      <c r="O91" s="125">
        <v>0</v>
      </c>
      <c r="P91" s="125">
        <v>0</v>
      </c>
      <c r="Q91" s="125">
        <v>0</v>
      </c>
      <c r="R91" s="125">
        <v>0</v>
      </c>
      <c r="S91" s="125">
        <v>0</v>
      </c>
      <c r="T91" s="125">
        <v>0</v>
      </c>
      <c r="U91" s="125">
        <v>0</v>
      </c>
      <c r="V91" s="125">
        <v>0</v>
      </c>
      <c r="W91" s="125">
        <v>0</v>
      </c>
      <c r="X91" s="125">
        <v>0</v>
      </c>
      <c r="Y91" s="125">
        <v>0</v>
      </c>
      <c r="Z91" s="125">
        <v>0</v>
      </c>
      <c r="AA91" s="125">
        <v>0</v>
      </c>
      <c r="AB91" s="125">
        <v>0</v>
      </c>
      <c r="AC91" s="125">
        <v>0</v>
      </c>
      <c r="AD91" s="125">
        <v>0</v>
      </c>
      <c r="AE91" s="125">
        <v>0</v>
      </c>
      <c r="AF91" s="125">
        <v>0</v>
      </c>
      <c r="AG91" s="125">
        <v>0</v>
      </c>
      <c r="AH91" s="125">
        <v>0</v>
      </c>
      <c r="AI91" s="125">
        <v>35000</v>
      </c>
      <c r="AJ91" s="125">
        <v>20000</v>
      </c>
      <c r="AK91" s="125">
        <v>10000</v>
      </c>
      <c r="AL91" s="125">
        <v>20000</v>
      </c>
      <c r="AM91" s="125">
        <v>35000</v>
      </c>
      <c r="AN91" s="125">
        <v>35000</v>
      </c>
      <c r="AO91" s="125">
        <v>35000</v>
      </c>
      <c r="AP91" s="125">
        <v>25000</v>
      </c>
      <c r="AQ91" s="125">
        <v>20000</v>
      </c>
      <c r="AR91" s="125">
        <v>10000</v>
      </c>
      <c r="AS91" s="125">
        <v>20000</v>
      </c>
      <c r="AT91" s="125">
        <v>0</v>
      </c>
      <c r="AU91" s="125">
        <v>11666.666666666601</v>
      </c>
      <c r="AV91" s="125">
        <v>6666.6666666666597</v>
      </c>
      <c r="AW91" s="125">
        <v>3333.3333333333298</v>
      </c>
      <c r="AX91" s="125">
        <v>6666.6666666666597</v>
      </c>
      <c r="AY91" s="125">
        <v>11666.666666666601</v>
      </c>
      <c r="AZ91" s="125">
        <v>11666.666666666601</v>
      </c>
      <c r="BA91" s="125">
        <v>11666.666666666601</v>
      </c>
      <c r="BB91" s="125">
        <v>8333.3333333333303</v>
      </c>
      <c r="BC91" s="125">
        <v>6666.6666666666597</v>
      </c>
      <c r="BD91" s="125">
        <v>3333.3333333333298</v>
      </c>
      <c r="BE91" s="125">
        <v>6666.6666666666597</v>
      </c>
      <c r="BF91" s="125">
        <v>40000</v>
      </c>
      <c r="BG91" s="125">
        <v>40000</v>
      </c>
      <c r="BH91" s="125">
        <v>25000</v>
      </c>
      <c r="BI91" s="125">
        <v>20000</v>
      </c>
      <c r="BJ91" s="125">
        <v>30000</v>
      </c>
      <c r="BK91" s="125">
        <v>40000</v>
      </c>
      <c r="BL91" s="125">
        <v>45000</v>
      </c>
      <c r="BM91" s="125">
        <v>45000</v>
      </c>
      <c r="BN91" s="125">
        <v>35000</v>
      </c>
      <c r="BO91" s="125">
        <v>25000</v>
      </c>
      <c r="BP91" s="125">
        <v>20000</v>
      </c>
      <c r="BQ91" s="125">
        <v>25000</v>
      </c>
      <c r="BR91" s="125">
        <v>45000</v>
      </c>
      <c r="BS91" s="125">
        <v>11666.666666666601</v>
      </c>
      <c r="BT91" s="125">
        <v>6666.6666666666597</v>
      </c>
      <c r="BU91" s="125">
        <v>3333.3333333333298</v>
      </c>
      <c r="BV91" s="125">
        <v>6666.6666666666597</v>
      </c>
      <c r="BW91" s="125">
        <v>11666.666666666601</v>
      </c>
      <c r="BX91" s="125">
        <v>11666.666666666601</v>
      </c>
      <c r="BY91" s="125">
        <v>45000</v>
      </c>
      <c r="BZ91" s="125">
        <v>8333.3333333333303</v>
      </c>
      <c r="CA91" s="125">
        <v>6666.6666666666597</v>
      </c>
      <c r="CB91" s="125">
        <v>3333.3333333333298</v>
      </c>
      <c r="CC91" s="125">
        <v>6666.6666666666597</v>
      </c>
      <c r="CD91" s="125">
        <v>0</v>
      </c>
      <c r="CE91" s="125">
        <v>0</v>
      </c>
      <c r="CF91" s="125">
        <v>0</v>
      </c>
      <c r="CG91" s="125">
        <v>0</v>
      </c>
      <c r="CH91" s="125">
        <v>0</v>
      </c>
      <c r="CI91" s="125">
        <v>0</v>
      </c>
      <c r="CJ91" s="125">
        <v>0</v>
      </c>
      <c r="CK91" s="125">
        <v>0</v>
      </c>
      <c r="CL91" s="125">
        <v>0</v>
      </c>
      <c r="CM91" s="125">
        <v>0</v>
      </c>
      <c r="CN91" s="125">
        <v>0</v>
      </c>
      <c r="CO91" s="125">
        <v>0</v>
      </c>
    </row>
    <row r="92" spans="1:93">
      <c r="I92" s="124" t="s">
        <v>1072</v>
      </c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  <c r="BT92" s="125"/>
      <c r="BU92" s="125"/>
      <c r="BV92" s="125"/>
      <c r="BW92" s="125"/>
      <c r="BX92" s="125"/>
      <c r="BY92" s="125"/>
      <c r="BZ92" s="125"/>
      <c r="CA92" s="125"/>
      <c r="CB92" s="125"/>
      <c r="CC92" s="125"/>
      <c r="CD92" s="125"/>
      <c r="CE92" s="125"/>
      <c r="CF92" s="125"/>
      <c r="CG92" s="125"/>
      <c r="CH92" s="125"/>
      <c r="CI92" s="125"/>
      <c r="CJ92" s="125"/>
      <c r="CK92" s="125"/>
      <c r="CL92" s="125"/>
      <c r="CM92" s="125"/>
      <c r="CN92" s="125"/>
      <c r="CO92" s="125"/>
    </row>
    <row r="93" spans="1:93">
      <c r="A93" s="112" t="str">
        <f>CONCATENATE(I92,"-",I93)</f>
        <v>OL-1 -FF:[CP @ Meter - Forecasted]</v>
      </c>
      <c r="B93" s="112">
        <f>MAX(BR93:CC93)</f>
        <v>8960.6459392802608</v>
      </c>
      <c r="C93" s="112">
        <f>MAX(BR93:BT93,CB93:CC93)</f>
        <v>8960.6459392802608</v>
      </c>
      <c r="D93" s="112">
        <f>MAX(BU93:CA93)</f>
        <v>0</v>
      </c>
      <c r="E93" s="112">
        <f>MAX(CD93:CO93)</f>
        <v>8987.5191620042006</v>
      </c>
      <c r="F93" s="112">
        <f>MAX(CD93:CF93,CN93:CO93)</f>
        <v>8987.5191620042006</v>
      </c>
      <c r="G93" s="112">
        <f>MAX(CG93:CM93)</f>
        <v>0</v>
      </c>
      <c r="I93" s="126" t="s">
        <v>1052</v>
      </c>
      <c r="J93" s="125">
        <v>792.66666666666595</v>
      </c>
      <c r="K93" s="125">
        <v>0</v>
      </c>
      <c r="L93" s="125">
        <v>0</v>
      </c>
      <c r="M93" s="125">
        <v>0</v>
      </c>
      <c r="N93" s="125">
        <v>0</v>
      </c>
      <c r="O93" s="125">
        <v>0</v>
      </c>
      <c r="P93" s="125">
        <v>0</v>
      </c>
      <c r="Q93" s="125">
        <v>0</v>
      </c>
      <c r="R93" s="125">
        <v>0</v>
      </c>
      <c r="S93" s="125">
        <v>0</v>
      </c>
      <c r="T93" s="125">
        <v>7320.1154659110398</v>
      </c>
      <c r="U93" s="125">
        <v>6503.22580645161</v>
      </c>
      <c r="V93" s="125">
        <v>13600.666666666601</v>
      </c>
      <c r="W93" s="125">
        <v>0</v>
      </c>
      <c r="X93" s="125">
        <v>0</v>
      </c>
      <c r="Y93" s="125">
        <v>0</v>
      </c>
      <c r="Z93" s="125">
        <v>0</v>
      </c>
      <c r="AA93" s="125">
        <v>0</v>
      </c>
      <c r="AB93" s="125">
        <v>0</v>
      </c>
      <c r="AC93" s="125">
        <v>0</v>
      </c>
      <c r="AD93" s="125">
        <v>0</v>
      </c>
      <c r="AE93" s="125">
        <v>0</v>
      </c>
      <c r="AF93" s="125">
        <v>0</v>
      </c>
      <c r="AG93" s="125">
        <v>0</v>
      </c>
      <c r="AH93" s="125">
        <v>2375</v>
      </c>
      <c r="AI93" s="125">
        <v>0</v>
      </c>
      <c r="AJ93" s="125">
        <v>0</v>
      </c>
      <c r="AK93" s="125">
        <v>0</v>
      </c>
      <c r="AL93" s="125">
        <v>0</v>
      </c>
      <c r="AM93" s="125">
        <v>0</v>
      </c>
      <c r="AN93" s="125">
        <v>0</v>
      </c>
      <c r="AO93" s="125">
        <v>0</v>
      </c>
      <c r="AP93" s="125">
        <v>0</v>
      </c>
      <c r="AQ93" s="125">
        <v>0</v>
      </c>
      <c r="AR93" s="125">
        <v>0</v>
      </c>
      <c r="AS93" s="125">
        <v>0</v>
      </c>
      <c r="AT93" s="125">
        <v>7515.7841872203398</v>
      </c>
      <c r="AU93" s="125">
        <v>0</v>
      </c>
      <c r="AV93" s="125">
        <v>0</v>
      </c>
      <c r="AW93" s="125">
        <v>0</v>
      </c>
      <c r="AX93" s="125">
        <v>0</v>
      </c>
      <c r="AY93" s="125">
        <v>0</v>
      </c>
      <c r="AZ93" s="125">
        <v>0</v>
      </c>
      <c r="BA93" s="125">
        <v>0</v>
      </c>
      <c r="BB93" s="125">
        <v>0</v>
      </c>
      <c r="BC93" s="125">
        <v>0</v>
      </c>
      <c r="BD93" s="125">
        <v>6532.88601498156</v>
      </c>
      <c r="BE93" s="125">
        <v>5357.6288406978701</v>
      </c>
      <c r="BF93" s="125">
        <v>8690.3070965278894</v>
      </c>
      <c r="BG93" s="125">
        <v>0</v>
      </c>
      <c r="BH93" s="125">
        <v>0</v>
      </c>
      <c r="BI93" s="125">
        <v>0</v>
      </c>
      <c r="BJ93" s="125">
        <v>0</v>
      </c>
      <c r="BK93" s="125">
        <v>0</v>
      </c>
      <c r="BL93" s="125">
        <v>0</v>
      </c>
      <c r="BM93" s="125">
        <v>0</v>
      </c>
      <c r="BN93" s="125">
        <v>0</v>
      </c>
      <c r="BO93" s="125">
        <v>0</v>
      </c>
      <c r="BP93" s="125">
        <v>6708.5315674858603</v>
      </c>
      <c r="BQ93" s="125">
        <v>6629.9282949455101</v>
      </c>
      <c r="BR93" s="125">
        <v>8960.6459392802608</v>
      </c>
      <c r="BS93" s="125">
        <v>0</v>
      </c>
      <c r="BT93" s="125">
        <v>0</v>
      </c>
      <c r="BU93" s="125">
        <v>0</v>
      </c>
      <c r="BV93" s="125">
        <v>0</v>
      </c>
      <c r="BW93" s="125">
        <v>0</v>
      </c>
      <c r="BX93" s="125">
        <v>0</v>
      </c>
      <c r="BY93" s="125">
        <v>0</v>
      </c>
      <c r="BZ93" s="125">
        <v>0</v>
      </c>
      <c r="CA93" s="125">
        <v>0</v>
      </c>
      <c r="CB93" s="125">
        <v>6761.3059202484301</v>
      </c>
      <c r="CC93" s="125">
        <v>6694.5684058328297</v>
      </c>
      <c r="CD93" s="125">
        <v>8987.5191620042006</v>
      </c>
      <c r="CE93" s="125">
        <v>0</v>
      </c>
      <c r="CF93" s="125">
        <v>0</v>
      </c>
      <c r="CG93" s="125">
        <v>0</v>
      </c>
      <c r="CH93" s="125">
        <v>0</v>
      </c>
      <c r="CI93" s="125">
        <v>0</v>
      </c>
      <c r="CJ93" s="125">
        <v>0</v>
      </c>
      <c r="CK93" s="125">
        <v>0</v>
      </c>
      <c r="CL93" s="125">
        <v>0</v>
      </c>
      <c r="CM93" s="125">
        <v>0</v>
      </c>
      <c r="CN93" s="125">
        <v>6753.1444460252396</v>
      </c>
      <c r="CO93" s="125">
        <v>6678.9658666352998</v>
      </c>
    </row>
    <row r="94" spans="1:93">
      <c r="A94" s="112" t="str">
        <f>CONCATENATE(I92,"-",I94)</f>
        <v>OL-1 -FG:[GNCP - Forecasted]</v>
      </c>
      <c r="B94" s="112">
        <f>MAX(BR94:CC94)</f>
        <v>26393.5073307887</v>
      </c>
      <c r="C94" s="112">
        <f>MAX(BR94:BT94,CB94:CC94)</f>
        <v>22960.046461997001</v>
      </c>
      <c r="D94" s="112">
        <f>MAX(BU94:CA94)</f>
        <v>26393.5073307887</v>
      </c>
      <c r="E94" s="112">
        <f>MAX(CD94:CO94)</f>
        <v>26235.774346634102</v>
      </c>
      <c r="F94" s="112">
        <f>MAX(CD94:CF94,CN94:CO94)</f>
        <v>22823.105336463701</v>
      </c>
      <c r="G94" s="112">
        <f>MAX(CG94:CM94)</f>
        <v>26235.774346634102</v>
      </c>
      <c r="I94" s="126" t="s">
        <v>1053</v>
      </c>
      <c r="J94" s="125">
        <v>6778</v>
      </c>
      <c r="K94" s="125">
        <v>7296.0919540229797</v>
      </c>
      <c r="L94" s="125">
        <v>7519.6666666666597</v>
      </c>
      <c r="M94" s="125">
        <v>8563.5777777777694</v>
      </c>
      <c r="N94" s="125">
        <v>8230</v>
      </c>
      <c r="O94" s="125">
        <v>9342.0222222222201</v>
      </c>
      <c r="P94" s="125">
        <v>8271.2903225806403</v>
      </c>
      <c r="Q94" s="125">
        <v>8231.9999999999909</v>
      </c>
      <c r="R94" s="125">
        <v>8241.5222222222201</v>
      </c>
      <c r="S94" s="125">
        <v>6999.3548387096698</v>
      </c>
      <c r="T94" s="125">
        <v>7320.1154659110398</v>
      </c>
      <c r="U94" s="125">
        <v>6503.22580645161</v>
      </c>
      <c r="V94" s="125">
        <v>13600.666666666601</v>
      </c>
      <c r="W94" s="125">
        <v>15951.857142857099</v>
      </c>
      <c r="X94" s="125">
        <v>15146.666666666601</v>
      </c>
      <c r="Y94" s="125">
        <v>16905.811111111099</v>
      </c>
      <c r="Z94" s="125">
        <v>16641.849462365499</v>
      </c>
      <c r="AA94" s="125">
        <v>18424.0333333333</v>
      </c>
      <c r="AB94" s="125">
        <v>17040.6451612903</v>
      </c>
      <c r="AC94" s="125">
        <v>16618.666666666599</v>
      </c>
      <c r="AD94" s="125">
        <v>16202.9555555555</v>
      </c>
      <c r="AE94" s="125">
        <v>14285.150537634399</v>
      </c>
      <c r="AF94" s="125">
        <v>14482.2878990605</v>
      </c>
      <c r="AG94" s="125">
        <v>13203.5483870967</v>
      </c>
      <c r="AH94" s="125">
        <v>20308</v>
      </c>
      <c r="AI94" s="125">
        <v>23816.190476190401</v>
      </c>
      <c r="AJ94" s="125">
        <v>22679</v>
      </c>
      <c r="AK94" s="125">
        <v>25072.5222222222</v>
      </c>
      <c r="AL94" s="125">
        <v>25430.580645161201</v>
      </c>
      <c r="AM94" s="125">
        <v>27503.233333333301</v>
      </c>
      <c r="AN94" s="125">
        <v>25801.5483870967</v>
      </c>
      <c r="AO94" s="125">
        <v>24714</v>
      </c>
      <c r="AP94" s="125">
        <v>24156.455555555502</v>
      </c>
      <c r="AQ94" s="125">
        <v>21520.0860215053</v>
      </c>
      <c r="AR94" s="125">
        <v>21405.968787036902</v>
      </c>
      <c r="AS94" s="125">
        <v>19974.881720430101</v>
      </c>
      <c r="AT94" s="125">
        <v>20419.5942401465</v>
      </c>
      <c r="AU94" s="125">
        <v>22836.283336425298</v>
      </c>
      <c r="AV94" s="125">
        <v>22327.212359233501</v>
      </c>
      <c r="AW94" s="125">
        <v>24676.358609045699</v>
      </c>
      <c r="AX94" s="125">
        <v>25396.520062657801</v>
      </c>
      <c r="AY94" s="125">
        <v>26951.077646126902</v>
      </c>
      <c r="AZ94" s="125">
        <v>25792.324877279902</v>
      </c>
      <c r="BA94" s="125">
        <v>24471.247673657101</v>
      </c>
      <c r="BB94" s="125">
        <v>23514.858854505001</v>
      </c>
      <c r="BC94" s="125">
        <v>21356.649427711902</v>
      </c>
      <c r="BD94" s="125">
        <v>20972.820770385701</v>
      </c>
      <c r="BE94" s="125">
        <v>19809.8177164021</v>
      </c>
      <c r="BF94" s="125">
        <v>20030.382614304901</v>
      </c>
      <c r="BG94" s="125">
        <v>22300.5397396845</v>
      </c>
      <c r="BH94" s="125">
        <v>22166.8574681957</v>
      </c>
      <c r="BI94" s="125">
        <v>24386.522225613699</v>
      </c>
      <c r="BJ94" s="125">
        <v>24971.420132177602</v>
      </c>
      <c r="BK94" s="125">
        <v>26551.240314943301</v>
      </c>
      <c r="BL94" s="125">
        <v>25343.5303497647</v>
      </c>
      <c r="BM94" s="125">
        <v>24121.165930629901</v>
      </c>
      <c r="BN94" s="125">
        <v>23375.783757907298</v>
      </c>
      <c r="BO94" s="125">
        <v>21230.276451726699</v>
      </c>
      <c r="BP94" s="125">
        <v>20848.657785221301</v>
      </c>
      <c r="BQ94" s="125">
        <v>19692.482037405</v>
      </c>
      <c r="BR94" s="125">
        <v>19911.6819159675</v>
      </c>
      <c r="BS94" s="125">
        <v>22960.046461997001</v>
      </c>
      <c r="BT94" s="125">
        <v>22035.366080067899</v>
      </c>
      <c r="BU94" s="125">
        <v>24241.792484082001</v>
      </c>
      <c r="BV94" s="125">
        <v>24823.1457920783</v>
      </c>
      <c r="BW94" s="125">
        <v>26393.5073307887</v>
      </c>
      <c r="BX94" s="125">
        <v>25192.8974375088</v>
      </c>
      <c r="BY94" s="125">
        <v>23977.7272711554</v>
      </c>
      <c r="BZ94" s="125">
        <v>23236.7086613096</v>
      </c>
      <c r="CA94" s="125">
        <v>21103.903475741499</v>
      </c>
      <c r="CB94" s="125">
        <v>20724.494800057</v>
      </c>
      <c r="CC94" s="125">
        <v>19575.146358407899</v>
      </c>
      <c r="CD94" s="125">
        <v>19792.98121763</v>
      </c>
      <c r="CE94" s="125">
        <v>22823.105336463701</v>
      </c>
      <c r="CF94" s="125">
        <v>21903.87469194</v>
      </c>
      <c r="CG94" s="125">
        <v>24097.062742550301</v>
      </c>
      <c r="CH94" s="125">
        <v>24674.871451979001</v>
      </c>
      <c r="CI94" s="125">
        <v>26235.774346634102</v>
      </c>
      <c r="CJ94" s="125">
        <v>25042.264525252998</v>
      </c>
      <c r="CK94" s="125">
        <v>23834.288611680899</v>
      </c>
      <c r="CL94" s="125">
        <v>23097.633564711901</v>
      </c>
      <c r="CM94" s="125">
        <v>20977.5304997563</v>
      </c>
      <c r="CN94" s="125">
        <v>20600.331814892601</v>
      </c>
      <c r="CO94" s="125">
        <v>19457.810679410799</v>
      </c>
    </row>
    <row r="95" spans="1:93">
      <c r="A95" s="112" t="str">
        <f>CONCATENATE(I92,"-",I95)</f>
        <v>OL-1 -FH:[NCP - Forecasted]</v>
      </c>
      <c r="B95" s="112">
        <f>MAX(BR95:CC95)</f>
        <v>26393.5073307887</v>
      </c>
      <c r="C95" s="112">
        <f>MAX(BR95:BT95,CB95:CC95)</f>
        <v>22960.046461997001</v>
      </c>
      <c r="D95" s="112">
        <f>MAX(BU95:CA95)</f>
        <v>26393.5073307887</v>
      </c>
      <c r="E95" s="112">
        <f>MAX(CD95:CO95)</f>
        <v>26235.774346634102</v>
      </c>
      <c r="F95" s="112">
        <f>MAX(CD95:CF95,CN95:CO95)</f>
        <v>22823.105336463701</v>
      </c>
      <c r="G95" s="112">
        <f>MAX(CG95:CM95)</f>
        <v>26235.774346634102</v>
      </c>
      <c r="I95" s="126" t="s">
        <v>1054</v>
      </c>
      <c r="J95" s="125">
        <v>6778</v>
      </c>
      <c r="K95" s="125">
        <v>7296.0919540229797</v>
      </c>
      <c r="L95" s="125">
        <v>7519.6666666666597</v>
      </c>
      <c r="M95" s="125">
        <v>8563.5777777777694</v>
      </c>
      <c r="N95" s="125">
        <v>8230</v>
      </c>
      <c r="O95" s="125">
        <v>9342.0222222222201</v>
      </c>
      <c r="P95" s="125">
        <v>8271.2903225806403</v>
      </c>
      <c r="Q95" s="125">
        <v>8231.9999999999909</v>
      </c>
      <c r="R95" s="125">
        <v>8241.5222222222201</v>
      </c>
      <c r="S95" s="125">
        <v>6999.3548387096698</v>
      </c>
      <c r="T95" s="125">
        <v>7320.1154659110398</v>
      </c>
      <c r="U95" s="125">
        <v>6503.22580645161</v>
      </c>
      <c r="V95" s="125">
        <v>13600.666666666601</v>
      </c>
      <c r="W95" s="125">
        <v>15951.857142857099</v>
      </c>
      <c r="X95" s="125">
        <v>15146.666666666601</v>
      </c>
      <c r="Y95" s="125">
        <v>16905.811111111099</v>
      </c>
      <c r="Z95" s="125">
        <v>16641.849462365499</v>
      </c>
      <c r="AA95" s="125">
        <v>18424.0333333333</v>
      </c>
      <c r="AB95" s="125">
        <v>17040.6451612903</v>
      </c>
      <c r="AC95" s="125">
        <v>16618.666666666599</v>
      </c>
      <c r="AD95" s="125">
        <v>16202.9555555555</v>
      </c>
      <c r="AE95" s="125">
        <v>14285.150537634399</v>
      </c>
      <c r="AF95" s="125">
        <v>14482.2878990605</v>
      </c>
      <c r="AG95" s="125">
        <v>13203.5483870967</v>
      </c>
      <c r="AH95" s="125">
        <v>20308</v>
      </c>
      <c r="AI95" s="125">
        <v>23816.190476190401</v>
      </c>
      <c r="AJ95" s="125">
        <v>22679</v>
      </c>
      <c r="AK95" s="125">
        <v>25072.5222222222</v>
      </c>
      <c r="AL95" s="125">
        <v>25430.580645161201</v>
      </c>
      <c r="AM95" s="125">
        <v>27503.233333333301</v>
      </c>
      <c r="AN95" s="125">
        <v>25801.5483870967</v>
      </c>
      <c r="AO95" s="125">
        <v>24714</v>
      </c>
      <c r="AP95" s="125">
        <v>24156.455555555502</v>
      </c>
      <c r="AQ95" s="125">
        <v>21520.0860215053</v>
      </c>
      <c r="AR95" s="125">
        <v>21405.968787036902</v>
      </c>
      <c r="AS95" s="125">
        <v>19974.881720430101</v>
      </c>
      <c r="AT95" s="125">
        <v>20419.5942401465</v>
      </c>
      <c r="AU95" s="125">
        <v>22836.283336425298</v>
      </c>
      <c r="AV95" s="125">
        <v>22327.212359233501</v>
      </c>
      <c r="AW95" s="125">
        <v>24676.358609045699</v>
      </c>
      <c r="AX95" s="125">
        <v>25396.520062657801</v>
      </c>
      <c r="AY95" s="125">
        <v>26951.077646126902</v>
      </c>
      <c r="AZ95" s="125">
        <v>25792.324877279902</v>
      </c>
      <c r="BA95" s="125">
        <v>24471.247673657101</v>
      </c>
      <c r="BB95" s="125">
        <v>23514.858854505001</v>
      </c>
      <c r="BC95" s="125">
        <v>21356.649427711902</v>
      </c>
      <c r="BD95" s="125">
        <v>20972.820770385701</v>
      </c>
      <c r="BE95" s="125">
        <v>19809.8177164021</v>
      </c>
      <c r="BF95" s="125">
        <v>20030.382614304901</v>
      </c>
      <c r="BG95" s="125">
        <v>22300.5397396845</v>
      </c>
      <c r="BH95" s="125">
        <v>22166.8574681957</v>
      </c>
      <c r="BI95" s="125">
        <v>24386.522225613699</v>
      </c>
      <c r="BJ95" s="125">
        <v>24971.420132177602</v>
      </c>
      <c r="BK95" s="125">
        <v>26551.240314943301</v>
      </c>
      <c r="BL95" s="125">
        <v>25343.5303497647</v>
      </c>
      <c r="BM95" s="125">
        <v>24121.165930629901</v>
      </c>
      <c r="BN95" s="125">
        <v>23375.783757907298</v>
      </c>
      <c r="BO95" s="125">
        <v>21230.276451726699</v>
      </c>
      <c r="BP95" s="125">
        <v>20848.657785221301</v>
      </c>
      <c r="BQ95" s="125">
        <v>19692.482037405</v>
      </c>
      <c r="BR95" s="125">
        <v>19911.6819159675</v>
      </c>
      <c r="BS95" s="125">
        <v>22960.046461997001</v>
      </c>
      <c r="BT95" s="125">
        <v>22035.366080067899</v>
      </c>
      <c r="BU95" s="125">
        <v>24241.792484082001</v>
      </c>
      <c r="BV95" s="125">
        <v>24823.1457920783</v>
      </c>
      <c r="BW95" s="125">
        <v>26393.5073307887</v>
      </c>
      <c r="BX95" s="125">
        <v>25192.8974375088</v>
      </c>
      <c r="BY95" s="125">
        <v>23977.7272711554</v>
      </c>
      <c r="BZ95" s="125">
        <v>23236.7086613096</v>
      </c>
      <c r="CA95" s="125">
        <v>21103.903475741499</v>
      </c>
      <c r="CB95" s="125">
        <v>20724.494800057</v>
      </c>
      <c r="CC95" s="125">
        <v>19575.146358407899</v>
      </c>
      <c r="CD95" s="125">
        <v>19792.98121763</v>
      </c>
      <c r="CE95" s="125">
        <v>22823.105336463701</v>
      </c>
      <c r="CF95" s="125">
        <v>21903.87469194</v>
      </c>
      <c r="CG95" s="125">
        <v>24097.062742550301</v>
      </c>
      <c r="CH95" s="125">
        <v>24674.871451979001</v>
      </c>
      <c r="CI95" s="125">
        <v>26235.774346634102</v>
      </c>
      <c r="CJ95" s="125">
        <v>25042.264525252998</v>
      </c>
      <c r="CK95" s="125">
        <v>23834.288611680899</v>
      </c>
      <c r="CL95" s="125">
        <v>23097.633564711901</v>
      </c>
      <c r="CM95" s="125">
        <v>20977.5304997563</v>
      </c>
      <c r="CN95" s="125">
        <v>20600.331814892601</v>
      </c>
      <c r="CO95" s="125">
        <v>19457.810679410799</v>
      </c>
    </row>
    <row r="96" spans="1:93">
      <c r="A96" s="112" t="str">
        <f>CONCATENATE(I92,"-",I96)</f>
        <v>OL-1 -FI:[NCP ONPK - Forecasted]</v>
      </c>
      <c r="B96" s="112">
        <f>MAX(BR96:CC96)</f>
        <v>24823.1457920783</v>
      </c>
      <c r="C96" s="112">
        <f>MAX(BR96:BT96,CB96:CC96)</f>
        <v>22960.046461997001</v>
      </c>
      <c r="D96" s="112">
        <f>MAX(BU96:CA96)</f>
        <v>24823.1457920783</v>
      </c>
      <c r="E96" s="112">
        <f>MAX(CD96:CO96)</f>
        <v>24674.871451979001</v>
      </c>
      <c r="F96" s="112">
        <f>MAX(CD96:CF96,CN96:CO96)</f>
        <v>22823.105336463701</v>
      </c>
      <c r="G96" s="112">
        <f>MAX(CG96:CM96)</f>
        <v>24674.871451979001</v>
      </c>
      <c r="I96" s="126" t="s">
        <v>1055</v>
      </c>
      <c r="J96" s="125">
        <v>6778</v>
      </c>
      <c r="K96" s="125">
        <v>7296.0919540229797</v>
      </c>
      <c r="L96" s="125">
        <v>7519.6666666666597</v>
      </c>
      <c r="M96" s="125">
        <v>8563.5777777777694</v>
      </c>
      <c r="N96" s="125">
        <v>8230</v>
      </c>
      <c r="O96" s="125">
        <v>8397.2111111111099</v>
      </c>
      <c r="P96" s="125">
        <v>7306.1290322580599</v>
      </c>
      <c r="Q96" s="125">
        <v>8231.9999999999909</v>
      </c>
      <c r="R96" s="125">
        <v>8241.5222222222201</v>
      </c>
      <c r="S96" s="125">
        <v>6999.3548387096698</v>
      </c>
      <c r="T96" s="125">
        <v>7320.1154659110398</v>
      </c>
      <c r="U96" s="125">
        <v>6503.22580645161</v>
      </c>
      <c r="V96" s="125">
        <v>13600.666666666601</v>
      </c>
      <c r="W96" s="125">
        <v>15951.857142857099</v>
      </c>
      <c r="X96" s="125">
        <v>15146.666666666601</v>
      </c>
      <c r="Y96" s="125">
        <v>16905.811111111099</v>
      </c>
      <c r="Z96" s="125">
        <v>16641.849462365499</v>
      </c>
      <c r="AA96" s="125">
        <v>16274.1222222222</v>
      </c>
      <c r="AB96" s="125">
        <v>15052.5698924731</v>
      </c>
      <c r="AC96" s="125">
        <v>16618.666666666599</v>
      </c>
      <c r="AD96" s="125">
        <v>16202.9555555555</v>
      </c>
      <c r="AE96" s="125">
        <v>14285.150537634399</v>
      </c>
      <c r="AF96" s="125">
        <v>14482.2878990605</v>
      </c>
      <c r="AG96" s="125">
        <v>13203.5483870967</v>
      </c>
      <c r="AH96" s="125">
        <v>20308</v>
      </c>
      <c r="AI96" s="125">
        <v>23816.190476190401</v>
      </c>
      <c r="AJ96" s="125">
        <v>22679</v>
      </c>
      <c r="AK96" s="125">
        <v>25072.5222222222</v>
      </c>
      <c r="AL96" s="125">
        <v>25430.580645161201</v>
      </c>
      <c r="AM96" s="125">
        <v>23839.977777777702</v>
      </c>
      <c r="AN96" s="125">
        <v>22364.9032258064</v>
      </c>
      <c r="AO96" s="125">
        <v>24714</v>
      </c>
      <c r="AP96" s="125">
        <v>24156.455555555502</v>
      </c>
      <c r="AQ96" s="125">
        <v>21520.0860215053</v>
      </c>
      <c r="AR96" s="125">
        <v>21405.968787036902</v>
      </c>
      <c r="AS96" s="125">
        <v>19974.881720430101</v>
      </c>
      <c r="AT96" s="125">
        <v>20419.5942401465</v>
      </c>
      <c r="AU96" s="125">
        <v>22836.283336425298</v>
      </c>
      <c r="AV96" s="125">
        <v>22327.212359233501</v>
      </c>
      <c r="AW96" s="125">
        <v>24676.358609045699</v>
      </c>
      <c r="AX96" s="125">
        <v>25396.520062657801</v>
      </c>
      <c r="AY96" s="125">
        <v>23797.207028150799</v>
      </c>
      <c r="AZ96" s="125">
        <v>22639.940678992501</v>
      </c>
      <c r="BA96" s="125">
        <v>24471.247673657101</v>
      </c>
      <c r="BB96" s="125">
        <v>23514.858854505001</v>
      </c>
      <c r="BC96" s="125">
        <v>21356.649427711902</v>
      </c>
      <c r="BD96" s="125">
        <v>20972.820770385701</v>
      </c>
      <c r="BE96" s="125">
        <v>19809.8177164021</v>
      </c>
      <c r="BF96" s="125">
        <v>20030.382614304901</v>
      </c>
      <c r="BG96" s="125">
        <v>22300.5397396845</v>
      </c>
      <c r="BH96" s="125">
        <v>22166.8574681957</v>
      </c>
      <c r="BI96" s="125">
        <v>24386.522225613699</v>
      </c>
      <c r="BJ96" s="125">
        <v>24971.420132177602</v>
      </c>
      <c r="BK96" s="125">
        <v>23444.159485017601</v>
      </c>
      <c r="BL96" s="125">
        <v>22245.998623425701</v>
      </c>
      <c r="BM96" s="125">
        <v>24121.165930629901</v>
      </c>
      <c r="BN96" s="125">
        <v>23375.783757907298</v>
      </c>
      <c r="BO96" s="125">
        <v>21230.276451726699</v>
      </c>
      <c r="BP96" s="125">
        <v>20848.657785221301</v>
      </c>
      <c r="BQ96" s="125">
        <v>19692.482037405</v>
      </c>
      <c r="BR96" s="125">
        <v>19911.6819159675</v>
      </c>
      <c r="BS96" s="125">
        <v>22960.046461997001</v>
      </c>
      <c r="BT96" s="125">
        <v>22035.366080067899</v>
      </c>
      <c r="BU96" s="125">
        <v>24241.792484082001</v>
      </c>
      <c r="BV96" s="125">
        <v>24823.1457920783</v>
      </c>
      <c r="BW96" s="125">
        <v>23304.8847395554</v>
      </c>
      <c r="BX96" s="125">
        <v>22113.7763358265</v>
      </c>
      <c r="BY96" s="125">
        <v>23977.7272711554</v>
      </c>
      <c r="BZ96" s="125">
        <v>23236.7086613096</v>
      </c>
      <c r="CA96" s="125">
        <v>21103.903475741499</v>
      </c>
      <c r="CB96" s="125">
        <v>20724.494800057</v>
      </c>
      <c r="CC96" s="125">
        <v>19575.146358407899</v>
      </c>
      <c r="CD96" s="125">
        <v>19792.98121763</v>
      </c>
      <c r="CE96" s="125">
        <v>22823.105336463701</v>
      </c>
      <c r="CF96" s="125">
        <v>21903.87469194</v>
      </c>
      <c r="CG96" s="125">
        <v>24097.062742550301</v>
      </c>
      <c r="CH96" s="125">
        <v>24674.871451979001</v>
      </c>
      <c r="CI96" s="125">
        <v>23165.6099940932</v>
      </c>
      <c r="CJ96" s="125">
        <v>21981.554048227299</v>
      </c>
      <c r="CK96" s="125">
        <v>23834.288611680899</v>
      </c>
      <c r="CL96" s="125">
        <v>23097.633564711901</v>
      </c>
      <c r="CM96" s="125">
        <v>20977.5304997563</v>
      </c>
      <c r="CN96" s="125">
        <v>20600.331814892601</v>
      </c>
      <c r="CO96" s="125">
        <v>19457.810679410799</v>
      </c>
    </row>
    <row r="97" spans="1:93">
      <c r="I97" s="124" t="s">
        <v>1073</v>
      </c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5"/>
      <c r="BR97" s="125"/>
      <c r="BS97" s="125"/>
      <c r="BT97" s="125"/>
      <c r="BU97" s="125"/>
      <c r="BV97" s="125"/>
      <c r="BW97" s="125"/>
      <c r="BX97" s="125"/>
      <c r="BY97" s="125"/>
      <c r="BZ97" s="125"/>
      <c r="CA97" s="125"/>
      <c r="CB97" s="125"/>
      <c r="CC97" s="125"/>
      <c r="CD97" s="125"/>
      <c r="CE97" s="125"/>
      <c r="CF97" s="125"/>
      <c r="CG97" s="125"/>
      <c r="CH97" s="125"/>
      <c r="CI97" s="125"/>
      <c r="CJ97" s="125"/>
      <c r="CK97" s="125"/>
      <c r="CL97" s="125"/>
      <c r="CM97" s="125"/>
      <c r="CN97" s="125"/>
      <c r="CO97" s="125"/>
    </row>
    <row r="98" spans="1:93">
      <c r="A98" s="112" t="str">
        <f>CONCATENATE(I97,"-",I98)</f>
        <v>OS-2 -FF:[CP @ Meter - Forecasted]</v>
      </c>
      <c r="B98" s="112">
        <f>MAX(BR98:CC98)</f>
        <v>3062.85904727566</v>
      </c>
      <c r="C98" s="112">
        <f>MAX(BR98:BT98,CB98:CC98)</f>
        <v>3062.85904727566</v>
      </c>
      <c r="D98" s="112">
        <f>MAX(BU98:CA98)</f>
        <v>984.97699309615598</v>
      </c>
      <c r="E98" s="112">
        <f>MAX(CD98:CO98)</f>
        <v>3073.6623758680598</v>
      </c>
      <c r="F98" s="112">
        <f>MAX(CD98:CF98,CN98:CO98)</f>
        <v>3073.6623758680598</v>
      </c>
      <c r="G98" s="112">
        <f>MAX(CG98:CM98)</f>
        <v>985.15749311944796</v>
      </c>
      <c r="I98" s="126" t="s">
        <v>1052</v>
      </c>
      <c r="J98" s="125">
        <v>200.666666666666</v>
      </c>
      <c r="K98" s="125">
        <v>214.34482758620601</v>
      </c>
      <c r="L98" s="125">
        <v>345.33333333333297</v>
      </c>
      <c r="M98" s="125">
        <v>417.80950778977098</v>
      </c>
      <c r="N98" s="125">
        <v>289.03225806451599</v>
      </c>
      <c r="O98" s="125">
        <v>311.03333333333302</v>
      </c>
      <c r="P98" s="125">
        <v>262.47678864265902</v>
      </c>
      <c r="Q98" s="125">
        <v>293.33333333333297</v>
      </c>
      <c r="R98" s="125">
        <v>294.84444444444398</v>
      </c>
      <c r="S98" s="125">
        <v>304.19354838709597</v>
      </c>
      <c r="T98" s="125">
        <v>2468.9777777777699</v>
      </c>
      <c r="U98" s="125">
        <v>2865.4838709677401</v>
      </c>
      <c r="V98" s="125">
        <v>4043.3333333333298</v>
      </c>
      <c r="W98" s="125">
        <v>430.892857142857</v>
      </c>
      <c r="X98" s="125">
        <v>431.33333333333297</v>
      </c>
      <c r="Y98" s="125">
        <v>612.71111111111099</v>
      </c>
      <c r="Z98" s="125">
        <v>663.12903225806394</v>
      </c>
      <c r="AA98" s="125">
        <v>604.57777777777699</v>
      </c>
      <c r="AB98" s="125">
        <v>518.17204301075196</v>
      </c>
      <c r="AC98" s="125">
        <v>517.33333333333303</v>
      </c>
      <c r="AD98" s="125">
        <v>621.52157309590302</v>
      </c>
      <c r="AE98" s="125">
        <v>446.67741935483798</v>
      </c>
      <c r="AF98" s="125">
        <v>555.77777777777703</v>
      </c>
      <c r="AG98" s="125">
        <v>443.397849462365</v>
      </c>
      <c r="AH98" s="125">
        <v>575</v>
      </c>
      <c r="AI98" s="125">
        <v>629.34104357953004</v>
      </c>
      <c r="AJ98" s="125">
        <v>998</v>
      </c>
      <c r="AK98" s="125">
        <v>798.77777777777703</v>
      </c>
      <c r="AL98" s="125">
        <v>764.68817204301001</v>
      </c>
      <c r="AM98" s="125">
        <v>976.73333333333301</v>
      </c>
      <c r="AN98" s="125">
        <v>792.29113600396704</v>
      </c>
      <c r="AO98" s="125">
        <v>1181</v>
      </c>
      <c r="AP98" s="125">
        <v>1126.37777777777</v>
      </c>
      <c r="AQ98" s="125">
        <v>979.35483870967698</v>
      </c>
      <c r="AR98" s="125">
        <v>623.81055442907405</v>
      </c>
      <c r="AS98" s="125">
        <v>455.03036406411297</v>
      </c>
      <c r="AT98" s="125">
        <v>2074.46215888915</v>
      </c>
      <c r="AU98" s="125">
        <v>702.14092201090705</v>
      </c>
      <c r="AV98" s="125">
        <v>929.34921050331798</v>
      </c>
      <c r="AW98" s="125">
        <v>988.81283210225297</v>
      </c>
      <c r="AX98" s="125">
        <v>881.15100194673698</v>
      </c>
      <c r="AY98" s="125">
        <v>924.64258120034401</v>
      </c>
      <c r="AZ98" s="125">
        <v>796.04375308858403</v>
      </c>
      <c r="BA98" s="125">
        <v>994.41963563049501</v>
      </c>
      <c r="BB98" s="125">
        <v>925.938020021331</v>
      </c>
      <c r="BC98" s="125">
        <v>806.90633978200003</v>
      </c>
      <c r="BD98" s="125">
        <v>2627.51797635497</v>
      </c>
      <c r="BE98" s="125">
        <v>2522.7853202225501</v>
      </c>
      <c r="BF98" s="125">
        <v>2370.0646529922101</v>
      </c>
      <c r="BG98" s="125">
        <v>595.27459884111897</v>
      </c>
      <c r="BH98" s="125">
        <v>931.79309381086102</v>
      </c>
      <c r="BI98" s="125">
        <v>975.880768250355</v>
      </c>
      <c r="BJ98" s="125">
        <v>960.26515381328102</v>
      </c>
      <c r="BK98" s="125">
        <v>940.64833499135796</v>
      </c>
      <c r="BL98" s="125">
        <v>807.515419006667</v>
      </c>
      <c r="BM98" s="125">
        <v>961.50570336447299</v>
      </c>
      <c r="BN98" s="125">
        <v>947.39217964658303</v>
      </c>
      <c r="BO98" s="125">
        <v>812.21940362291502</v>
      </c>
      <c r="BP98" s="125">
        <v>2676.8105612771201</v>
      </c>
      <c r="BQ98" s="125">
        <v>3044.5635088488498</v>
      </c>
      <c r="BR98" s="125">
        <v>2434.9220984005801</v>
      </c>
      <c r="BS98" s="125">
        <v>596.38584081813497</v>
      </c>
      <c r="BT98" s="125">
        <v>936.19670587225505</v>
      </c>
      <c r="BU98" s="125">
        <v>984.97699309615598</v>
      </c>
      <c r="BV98" s="125">
        <v>950.53410663656905</v>
      </c>
      <c r="BW98" s="125">
        <v>938.22932292551695</v>
      </c>
      <c r="BX98" s="125">
        <v>805.48583900429003</v>
      </c>
      <c r="BY98" s="125">
        <v>958.59868426772596</v>
      </c>
      <c r="BZ98" s="125">
        <v>941.04117335318301</v>
      </c>
      <c r="CA98" s="125">
        <v>812.80960784205604</v>
      </c>
      <c r="CB98" s="125">
        <v>2664.6779853450098</v>
      </c>
      <c r="CC98" s="125">
        <v>3062.85904727566</v>
      </c>
      <c r="CD98" s="125">
        <v>2456.35283424509</v>
      </c>
      <c r="CE98" s="125">
        <v>604.16890760836202</v>
      </c>
      <c r="CF98" s="125">
        <v>944.45278596011599</v>
      </c>
      <c r="CG98" s="125">
        <v>985.15749311944796</v>
      </c>
      <c r="CH98" s="125">
        <v>961.36258160564205</v>
      </c>
      <c r="CI98" s="125">
        <v>946.02832047756999</v>
      </c>
      <c r="CJ98" s="125">
        <v>812.476686030564</v>
      </c>
      <c r="CK98" s="125">
        <v>966.64823709889095</v>
      </c>
      <c r="CL98" s="125">
        <v>951.02967758597401</v>
      </c>
      <c r="CM98" s="125">
        <v>818.30584784201903</v>
      </c>
      <c r="CN98" s="125">
        <v>2688.78624148689</v>
      </c>
      <c r="CO98" s="125">
        <v>3073.6623758680598</v>
      </c>
    </row>
    <row r="99" spans="1:93">
      <c r="A99" s="112" t="str">
        <f>CONCATENATE(I97,"-",I99)</f>
        <v>OS-2 -FG:[GNCP - Forecasted]</v>
      </c>
      <c r="B99" s="112">
        <f>MAX(BR99:CC99)</f>
        <v>11767.8131359791</v>
      </c>
      <c r="C99" s="112">
        <f>MAX(BR99:BT99,CB99:CC99)</f>
        <v>11767.8131359791</v>
      </c>
      <c r="D99" s="112">
        <f>MAX(BU99:CA99)</f>
        <v>9169.4264582359301</v>
      </c>
      <c r="E99" s="112">
        <f>MAX(CD99:CO99)</f>
        <v>11798.4517778025</v>
      </c>
      <c r="F99" s="112">
        <f>MAX(CD99:CF99,CN99:CO99)</f>
        <v>11798.4517778025</v>
      </c>
      <c r="G99" s="112">
        <f>MAX(CG99:CM99)</f>
        <v>9180.7064710501509</v>
      </c>
      <c r="I99" s="126" t="s">
        <v>1053</v>
      </c>
      <c r="J99" s="125">
        <v>3160.6666666666601</v>
      </c>
      <c r="K99" s="125">
        <v>3657.3793103448202</v>
      </c>
      <c r="L99" s="125">
        <v>4012.99999999999</v>
      </c>
      <c r="M99" s="125">
        <v>3716.1968504071201</v>
      </c>
      <c r="N99" s="125">
        <v>2559.0322580645102</v>
      </c>
      <c r="O99" s="125">
        <v>2328.1</v>
      </c>
      <c r="P99" s="125">
        <v>1690.9438324841601</v>
      </c>
      <c r="Q99" s="125">
        <v>2127.3333333333298</v>
      </c>
      <c r="R99" s="125">
        <v>3235.36666666666</v>
      </c>
      <c r="S99" s="125">
        <v>3489.6774193548299</v>
      </c>
      <c r="T99" s="125">
        <v>3805.0777777777698</v>
      </c>
      <c r="U99" s="125">
        <v>3460.9677419354798</v>
      </c>
      <c r="V99" s="125">
        <v>5390</v>
      </c>
      <c r="W99" s="125">
        <v>8140.1428571428496</v>
      </c>
      <c r="X99" s="125">
        <v>8479.3333333333303</v>
      </c>
      <c r="Y99" s="125">
        <v>6468.0333333333301</v>
      </c>
      <c r="Z99" s="125">
        <v>5625.77419354838</v>
      </c>
      <c r="AA99" s="125">
        <v>4175.1111111111104</v>
      </c>
      <c r="AB99" s="125">
        <v>3656.0645161290299</v>
      </c>
      <c r="AC99" s="125">
        <v>4290</v>
      </c>
      <c r="AD99" s="125">
        <v>6315.5267373038396</v>
      </c>
      <c r="AE99" s="125">
        <v>6375.4838709677397</v>
      </c>
      <c r="AF99" s="125">
        <v>8269.5666666666602</v>
      </c>
      <c r="AG99" s="125">
        <v>6703.4408602150497</v>
      </c>
      <c r="AH99" s="125">
        <v>9128</v>
      </c>
      <c r="AI99" s="125">
        <v>11419.2009933096</v>
      </c>
      <c r="AJ99" s="125">
        <v>12949</v>
      </c>
      <c r="AK99" s="125">
        <v>8779.4777777777708</v>
      </c>
      <c r="AL99" s="125">
        <v>8082.1505376344003</v>
      </c>
      <c r="AM99" s="125">
        <v>7728.9333333333298</v>
      </c>
      <c r="AN99" s="125">
        <v>5134.5609076112296</v>
      </c>
      <c r="AO99" s="125">
        <v>5634</v>
      </c>
      <c r="AP99" s="125">
        <v>8251.6777777777697</v>
      </c>
      <c r="AQ99" s="125">
        <v>9435.4408602150506</v>
      </c>
      <c r="AR99" s="125">
        <v>11583.4643794066</v>
      </c>
      <c r="AS99" s="125">
        <v>9888.0076504018998</v>
      </c>
      <c r="AT99" s="125">
        <v>8560.9294116645597</v>
      </c>
      <c r="AU99" s="125">
        <v>11017.135735420199</v>
      </c>
      <c r="AV99" s="125">
        <v>12191.414467817</v>
      </c>
      <c r="AW99" s="125">
        <v>9546.4046224469803</v>
      </c>
      <c r="AX99" s="125">
        <v>8162.9470116981802</v>
      </c>
      <c r="AY99" s="125">
        <v>6871.26554053974</v>
      </c>
      <c r="AZ99" s="125">
        <v>5570.6265356557697</v>
      </c>
      <c r="BA99" s="125">
        <v>6327.5638690413298</v>
      </c>
      <c r="BB99" s="125">
        <v>8947.8829940375508</v>
      </c>
      <c r="BC99" s="125">
        <v>9524.8154036283504</v>
      </c>
      <c r="BD99" s="125">
        <v>11334.0532882384</v>
      </c>
      <c r="BE99" s="125">
        <v>9603.2590697477699</v>
      </c>
      <c r="BF99" s="125">
        <v>8297.6842904014793</v>
      </c>
      <c r="BG99" s="125">
        <v>10497.8659351634</v>
      </c>
      <c r="BH99" s="125">
        <v>11947.682225061601</v>
      </c>
      <c r="BI99" s="125">
        <v>9125.2784660495909</v>
      </c>
      <c r="BJ99" s="125">
        <v>8156.79340975381</v>
      </c>
      <c r="BK99" s="125">
        <v>6759.6130012620097</v>
      </c>
      <c r="BL99" s="125">
        <v>5125.2693292779104</v>
      </c>
      <c r="BM99" s="125">
        <v>5749.4143079338301</v>
      </c>
      <c r="BN99" s="125">
        <v>8852.8034773301497</v>
      </c>
      <c r="BO99" s="125">
        <v>9284.2632553584608</v>
      </c>
      <c r="BP99" s="125">
        <v>11177.792921746001</v>
      </c>
      <c r="BQ99" s="125">
        <v>9309.9459305015007</v>
      </c>
      <c r="BR99" s="125">
        <v>8218.5706292996892</v>
      </c>
      <c r="BS99" s="125">
        <v>10671.3430118326</v>
      </c>
      <c r="BT99" s="125">
        <v>11767.8131359791</v>
      </c>
      <c r="BU99" s="125">
        <v>9102.4431259170797</v>
      </c>
      <c r="BV99" s="125">
        <v>7955.8681426633702</v>
      </c>
      <c r="BW99" s="125">
        <v>6645.05641501225</v>
      </c>
      <c r="BX99" s="125">
        <v>5039.8283026899899</v>
      </c>
      <c r="BY99" s="125">
        <v>5681.5215009665999</v>
      </c>
      <c r="BZ99" s="125">
        <v>8677.8369226821997</v>
      </c>
      <c r="CA99" s="125">
        <v>9169.4264582359301</v>
      </c>
      <c r="CB99" s="125">
        <v>10974.528980033499</v>
      </c>
      <c r="CC99" s="125">
        <v>9220.1914654410193</v>
      </c>
      <c r="CD99" s="125">
        <v>8216.8380060371692</v>
      </c>
      <c r="CE99" s="125">
        <v>10718.203231117201</v>
      </c>
      <c r="CF99" s="125">
        <v>11798.4517778025</v>
      </c>
      <c r="CG99" s="125">
        <v>9068.2953246131601</v>
      </c>
      <c r="CH99" s="125">
        <v>8016.0459346508596</v>
      </c>
      <c r="CI99" s="125">
        <v>6668.8211994000903</v>
      </c>
      <c r="CJ99" s="125">
        <v>5057.1337967218697</v>
      </c>
      <c r="CK99" s="125">
        <v>5686.8920436015896</v>
      </c>
      <c r="CL99" s="125">
        <v>8721.4854584730601</v>
      </c>
      <c r="CM99" s="125">
        <v>9180.7064710501509</v>
      </c>
      <c r="CN99" s="125">
        <v>11020.7777235335</v>
      </c>
      <c r="CO99" s="125">
        <v>9218.7365682158197</v>
      </c>
    </row>
    <row r="100" spans="1:93">
      <c r="A100" s="112" t="str">
        <f>CONCATENATE(I97,"-",I100)</f>
        <v>OS-2 -FH:[NCP - Forecasted]</v>
      </c>
      <c r="B100" s="112">
        <f>MAX(BR100:CC100)</f>
        <v>14816.5777294334</v>
      </c>
      <c r="C100" s="112">
        <f>MAX(BR100:BT100,CB100:CC100)</f>
        <v>14816.5777294334</v>
      </c>
      <c r="D100" s="112">
        <f>MAX(BU100:CA100)</f>
        <v>14269.7327307041</v>
      </c>
      <c r="E100" s="112">
        <f>MAX(CD100:CO100)</f>
        <v>14855.154125307099</v>
      </c>
      <c r="F100" s="112">
        <f>MAX(CD100:CF100,CN100:CO100)</f>
        <v>14855.154125307099</v>
      </c>
      <c r="G100" s="112">
        <f>MAX(CG100:CM100)</f>
        <v>14341.5078683762</v>
      </c>
      <c r="I100" s="126" t="s">
        <v>1054</v>
      </c>
      <c r="J100" s="125">
        <v>4675</v>
      </c>
      <c r="K100" s="125">
        <v>4692.4137931034402</v>
      </c>
      <c r="L100" s="125">
        <v>5171.6666666666597</v>
      </c>
      <c r="M100" s="125">
        <v>5814.5443536678704</v>
      </c>
      <c r="N100" s="125">
        <v>4530</v>
      </c>
      <c r="O100" s="125">
        <v>4405.4444444444398</v>
      </c>
      <c r="P100" s="125">
        <v>3210.6650915417199</v>
      </c>
      <c r="Q100" s="125">
        <v>3675.3333333333298</v>
      </c>
      <c r="R100" s="125">
        <v>4989.9666666666599</v>
      </c>
      <c r="S100" s="125">
        <v>4879.0322580645097</v>
      </c>
      <c r="T100" s="125">
        <v>5051.2777777777701</v>
      </c>
      <c r="U100" s="125">
        <v>5321.6129032258004</v>
      </c>
      <c r="V100" s="125">
        <v>8091.3333333333303</v>
      </c>
      <c r="W100" s="125">
        <v>10787.25</v>
      </c>
      <c r="X100" s="125">
        <v>10937.333333333299</v>
      </c>
      <c r="Y100" s="125">
        <v>9852.1777777777697</v>
      </c>
      <c r="Z100" s="125">
        <v>9305.4516129032199</v>
      </c>
      <c r="AA100" s="125">
        <v>7742.25555555555</v>
      </c>
      <c r="AB100" s="125">
        <v>6370.2365591397802</v>
      </c>
      <c r="AC100" s="125">
        <v>7325.99999999999</v>
      </c>
      <c r="AD100" s="125">
        <v>10317.800335047899</v>
      </c>
      <c r="AE100" s="125">
        <v>8965.0322580645097</v>
      </c>
      <c r="AF100" s="125">
        <v>10858</v>
      </c>
      <c r="AG100" s="125">
        <v>10149.6129032258</v>
      </c>
      <c r="AH100" s="125">
        <v>12787</v>
      </c>
      <c r="AI100" s="125">
        <v>14466.749583762199</v>
      </c>
      <c r="AJ100" s="125">
        <v>15555</v>
      </c>
      <c r="AK100" s="125">
        <v>14131.288888888799</v>
      </c>
      <c r="AL100" s="125">
        <v>13667.440860215</v>
      </c>
      <c r="AM100" s="125">
        <v>12936.155555555501</v>
      </c>
      <c r="AN100" s="125">
        <v>9759.7211472548606</v>
      </c>
      <c r="AO100" s="125">
        <v>10312</v>
      </c>
      <c r="AP100" s="125">
        <v>14638.866666666599</v>
      </c>
      <c r="AQ100" s="125">
        <v>13039.2688172043</v>
      </c>
      <c r="AR100" s="125">
        <v>16088.650490485999</v>
      </c>
      <c r="AS100" s="125">
        <v>14475.9007559005</v>
      </c>
      <c r="AT100" s="125">
        <v>12490.715102263401</v>
      </c>
      <c r="AU100" s="125">
        <v>14238.072289829801</v>
      </c>
      <c r="AV100" s="125">
        <v>15349.9242388437</v>
      </c>
      <c r="AW100" s="125">
        <v>14935.0317086588</v>
      </c>
      <c r="AX100" s="125">
        <v>13906.777554856601</v>
      </c>
      <c r="AY100" s="125">
        <v>12366.139369681099</v>
      </c>
      <c r="AZ100" s="125">
        <v>10277.595437387001</v>
      </c>
      <c r="BA100" s="125">
        <v>11086.182710666</v>
      </c>
      <c r="BB100" s="125">
        <v>14713.7933068075</v>
      </c>
      <c r="BC100" s="125">
        <v>13292.8116023372</v>
      </c>
      <c r="BD100" s="125">
        <v>15218.1015739903</v>
      </c>
      <c r="BE100" s="125">
        <v>14463.076068689399</v>
      </c>
      <c r="BF100" s="125">
        <v>12106.630658432199</v>
      </c>
      <c r="BG100" s="125">
        <v>13566.9903379017</v>
      </c>
      <c r="BH100" s="125">
        <v>15043.046684091199</v>
      </c>
      <c r="BI100" s="125">
        <v>14276.1938793516</v>
      </c>
      <c r="BJ100" s="125">
        <v>13896.293991349599</v>
      </c>
      <c r="BK100" s="125">
        <v>12165.199549564901</v>
      </c>
      <c r="BL100" s="125">
        <v>9455.9282222220208</v>
      </c>
      <c r="BM100" s="125">
        <v>10073.238108101201</v>
      </c>
      <c r="BN100" s="125">
        <v>14557.4456704474</v>
      </c>
      <c r="BO100" s="125">
        <v>12957.09754889</v>
      </c>
      <c r="BP100" s="125">
        <v>15008.2925966726</v>
      </c>
      <c r="BQ100" s="125">
        <v>14021.329135272899</v>
      </c>
      <c r="BR100" s="125">
        <v>11991.200878089199</v>
      </c>
      <c r="BS100" s="125">
        <v>13791.184649160199</v>
      </c>
      <c r="BT100" s="125">
        <v>14816.5777294334</v>
      </c>
      <c r="BU100" s="125">
        <v>14240.4687511547</v>
      </c>
      <c r="BV100" s="125">
        <v>13553.988327650901</v>
      </c>
      <c r="BW100" s="125">
        <v>11959.033348750499</v>
      </c>
      <c r="BX100" s="125">
        <v>9298.2927570898592</v>
      </c>
      <c r="BY100" s="125">
        <v>9954.2867899705798</v>
      </c>
      <c r="BZ100" s="125">
        <v>14269.7327307041</v>
      </c>
      <c r="CA100" s="125">
        <v>12796.831565301</v>
      </c>
      <c r="CB100" s="125">
        <v>14735.372465397</v>
      </c>
      <c r="CC100" s="125">
        <v>13886.153603066001</v>
      </c>
      <c r="CD100" s="125">
        <v>11988.6729161693</v>
      </c>
      <c r="CE100" s="125">
        <v>13851.744780732901</v>
      </c>
      <c r="CF100" s="125">
        <v>14855.154125307099</v>
      </c>
      <c r="CG100" s="125">
        <v>14187.045654666999</v>
      </c>
      <c r="CH100" s="125">
        <v>13656.5100230279</v>
      </c>
      <c r="CI100" s="125">
        <v>12001.802564129701</v>
      </c>
      <c r="CJ100" s="125">
        <v>9330.2207395825699</v>
      </c>
      <c r="CK100" s="125">
        <v>9963.6962274949201</v>
      </c>
      <c r="CL100" s="125">
        <v>14341.5078683762</v>
      </c>
      <c r="CM100" s="125">
        <v>12812.573926581201</v>
      </c>
      <c r="CN100" s="125">
        <v>14797.4701155803</v>
      </c>
      <c r="CO100" s="125">
        <v>13883.962441806299</v>
      </c>
    </row>
    <row r="101" spans="1:93">
      <c r="A101" s="112" t="str">
        <f>CONCATENATE(I97,"-",I101)</f>
        <v>OS-2 -FI:[NCP ONPK - Forecasted]</v>
      </c>
      <c r="B101" s="112">
        <f>MAX(BR101:CC101)</f>
        <v>14506.052520047901</v>
      </c>
      <c r="C101" s="112">
        <f>MAX(BR101:BT101,CB101:CC101)</f>
        <v>14506.052520047901</v>
      </c>
      <c r="D101" s="112">
        <f>MAX(BU101:CA101)</f>
        <v>13806.600791715</v>
      </c>
      <c r="E101" s="112">
        <f>MAX(CD101:CO101)</f>
        <v>14543.8204334484</v>
      </c>
      <c r="F101" s="112">
        <f>MAX(CD101:CF101,CN101:CO101)</f>
        <v>14543.8204334484</v>
      </c>
      <c r="G101" s="112">
        <f>MAX(CG101:CM101)</f>
        <v>13754.805350205899</v>
      </c>
      <c r="I101" s="126" t="s">
        <v>1055</v>
      </c>
      <c r="J101" s="125">
        <v>4556.3333333333303</v>
      </c>
      <c r="K101" s="125">
        <v>4571.0804597701099</v>
      </c>
      <c r="L101" s="125">
        <v>5045</v>
      </c>
      <c r="M101" s="125">
        <v>5613.0451269102396</v>
      </c>
      <c r="N101" s="125">
        <v>4388.7096774193496</v>
      </c>
      <c r="O101" s="125">
        <v>4188.1000000000004</v>
      </c>
      <c r="P101" s="125">
        <v>3094.25953785621</v>
      </c>
      <c r="Q101" s="125">
        <v>3508.3333333333298</v>
      </c>
      <c r="R101" s="125">
        <v>4716.1333333333296</v>
      </c>
      <c r="S101" s="125">
        <v>4827.0967741935401</v>
      </c>
      <c r="T101" s="125">
        <v>4942.0888888888803</v>
      </c>
      <c r="U101" s="125">
        <v>5002.2580645161197</v>
      </c>
      <c r="V101" s="125">
        <v>7874.6666666666597</v>
      </c>
      <c r="W101" s="125">
        <v>10523.285714285699</v>
      </c>
      <c r="X101" s="125">
        <v>10780.666666666601</v>
      </c>
      <c r="Y101" s="125">
        <v>9565.4777777777708</v>
      </c>
      <c r="Z101" s="125">
        <v>9098.18279569892</v>
      </c>
      <c r="AA101" s="125">
        <v>7086.1666666666597</v>
      </c>
      <c r="AB101" s="125">
        <v>6067.2043010752604</v>
      </c>
      <c r="AC101" s="125">
        <v>7008.6666666666597</v>
      </c>
      <c r="AD101" s="125">
        <v>9846.0674943993308</v>
      </c>
      <c r="AE101" s="125">
        <v>8866.6451612903202</v>
      </c>
      <c r="AF101" s="125">
        <v>10631.6222222222</v>
      </c>
      <c r="AG101" s="125">
        <v>9793.4516129032199</v>
      </c>
      <c r="AH101" s="125">
        <v>12459</v>
      </c>
      <c r="AI101" s="125">
        <v>14185.468538561099</v>
      </c>
      <c r="AJ101" s="125">
        <v>15174.9999999999</v>
      </c>
      <c r="AK101" s="125">
        <v>13752.1222222222</v>
      </c>
      <c r="AL101" s="125">
        <v>13339.0107526881</v>
      </c>
      <c r="AM101" s="125">
        <v>12110.0777777777</v>
      </c>
      <c r="AN101" s="125">
        <v>8924.8975282943793</v>
      </c>
      <c r="AO101" s="125">
        <v>9868</v>
      </c>
      <c r="AP101" s="125">
        <v>13893.677777777701</v>
      </c>
      <c r="AQ101" s="125">
        <v>12900.774193548301</v>
      </c>
      <c r="AR101" s="125">
        <v>15654.9151130952</v>
      </c>
      <c r="AS101" s="125">
        <v>14163.314679717299</v>
      </c>
      <c r="AT101" s="125">
        <v>12167.1347397847</v>
      </c>
      <c r="AU101" s="125">
        <v>13906.089096740299</v>
      </c>
      <c r="AV101" s="125">
        <v>15028.2211758719</v>
      </c>
      <c r="AW101" s="125">
        <v>14480.0023241044</v>
      </c>
      <c r="AX101" s="125">
        <v>13547.581426221899</v>
      </c>
      <c r="AY101" s="125">
        <v>11558.816627574201</v>
      </c>
      <c r="AZ101" s="125">
        <v>9697.5320708470608</v>
      </c>
      <c r="BA101" s="125">
        <v>10598.8666704564</v>
      </c>
      <c r="BB101" s="125">
        <v>13971.910182711201</v>
      </c>
      <c r="BC101" s="125">
        <v>13149.983708101399</v>
      </c>
      <c r="BD101" s="125">
        <v>14865.3922366816</v>
      </c>
      <c r="BE101" s="125">
        <v>13889.270089695599</v>
      </c>
      <c r="BF101" s="125">
        <v>11793.0002613909</v>
      </c>
      <c r="BG101" s="125">
        <v>13250.6544827868</v>
      </c>
      <c r="BH101" s="125">
        <v>14727.7751479325</v>
      </c>
      <c r="BI101" s="125">
        <v>13841.237473404801</v>
      </c>
      <c r="BJ101" s="125">
        <v>13537.368641147301</v>
      </c>
      <c r="BK101" s="125">
        <v>11370.995152781899</v>
      </c>
      <c r="BL101" s="125">
        <v>8922.2394239269197</v>
      </c>
      <c r="BM101" s="125">
        <v>9630.4481383666407</v>
      </c>
      <c r="BN101" s="125">
        <v>13823.445739385699</v>
      </c>
      <c r="BO101" s="125">
        <v>12817.8768171382</v>
      </c>
      <c r="BP101" s="125">
        <v>14660.445993719501</v>
      </c>
      <c r="BQ101" s="125">
        <v>13465.0489599458</v>
      </c>
      <c r="BR101" s="125">
        <v>11680.560767021099</v>
      </c>
      <c r="BS101" s="125">
        <v>13469.6213487979</v>
      </c>
      <c r="BT101" s="125">
        <v>14506.052520047901</v>
      </c>
      <c r="BU101" s="125">
        <v>13806.600791715</v>
      </c>
      <c r="BV101" s="125">
        <v>13203.904340498</v>
      </c>
      <c r="BW101" s="125">
        <v>11178.288501273501</v>
      </c>
      <c r="BX101" s="125">
        <v>8773.5008412560001</v>
      </c>
      <c r="BY101" s="125">
        <v>9516.7255709107194</v>
      </c>
      <c r="BZ101" s="125">
        <v>13550.2395532801</v>
      </c>
      <c r="CA101" s="125">
        <v>12659.332850955199</v>
      </c>
      <c r="CB101" s="125">
        <v>14393.851321514599</v>
      </c>
      <c r="CC101" s="125">
        <v>13335.2363621676</v>
      </c>
      <c r="CD101" s="125">
        <v>11678.0982936523</v>
      </c>
      <c r="CE101" s="125">
        <v>13528.769425041501</v>
      </c>
      <c r="CF101" s="125">
        <v>14543.8204334484</v>
      </c>
      <c r="CG101" s="125">
        <v>13754.805350205899</v>
      </c>
      <c r="CH101" s="125">
        <v>13303.7780179618</v>
      </c>
      <c r="CI101" s="125">
        <v>11218.2655307323</v>
      </c>
      <c r="CJ101" s="125">
        <v>8803.6268212156901</v>
      </c>
      <c r="CK101" s="125">
        <v>9525.7213971899091</v>
      </c>
      <c r="CL101" s="125">
        <v>13618.3957218491</v>
      </c>
      <c r="CM101" s="125">
        <v>12674.9060645503</v>
      </c>
      <c r="CN101" s="125">
        <v>14454.509736919699</v>
      </c>
      <c r="CO101" s="125">
        <v>13333.132132721499</v>
      </c>
    </row>
    <row r="102" spans="1:93">
      <c r="I102" s="124" t="s">
        <v>1074</v>
      </c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125"/>
      <c r="BU102" s="125"/>
      <c r="BV102" s="125"/>
      <c r="BW102" s="125"/>
      <c r="BX102" s="125"/>
      <c r="BY102" s="125"/>
      <c r="BZ102" s="125"/>
      <c r="CA102" s="125"/>
      <c r="CB102" s="125"/>
      <c r="CC102" s="125"/>
      <c r="CD102" s="125"/>
      <c r="CE102" s="125"/>
      <c r="CF102" s="125"/>
      <c r="CG102" s="125"/>
      <c r="CH102" s="125"/>
      <c r="CI102" s="125"/>
      <c r="CJ102" s="125"/>
      <c r="CK102" s="125"/>
      <c r="CL102" s="125"/>
      <c r="CM102" s="125"/>
      <c r="CN102" s="125"/>
      <c r="CO102" s="125"/>
    </row>
    <row r="103" spans="1:93">
      <c r="A103" s="112" t="str">
        <f>CONCATENATE(I102,"-",I103)</f>
        <v>QUINCY -FF:[CP @ Meter - Forecasted]</v>
      </c>
      <c r="B103" s="112">
        <f>MAX(BR103:CC103)</f>
        <v>18593.971132177001</v>
      </c>
      <c r="C103" s="112">
        <f>MAX(BR103:BT103,CB103:CC103)</f>
        <v>18593.971132177001</v>
      </c>
      <c r="D103" s="112">
        <f>MAX(BU103:CA103)</f>
        <v>18593.971132170202</v>
      </c>
      <c r="E103" s="112">
        <f>MAX(CD103:CO103)</f>
        <v>18592.519554327599</v>
      </c>
      <c r="F103" s="112">
        <f>MAX(CD103:CF103,CN103:CO103)</f>
        <v>18592.519554327599</v>
      </c>
      <c r="G103" s="112">
        <f>MAX(CG103:CM103)</f>
        <v>18592.519554320101</v>
      </c>
      <c r="I103" s="126" t="s">
        <v>1052</v>
      </c>
      <c r="J103" s="125">
        <v>0</v>
      </c>
      <c r="K103" s="125">
        <v>0</v>
      </c>
      <c r="L103" s="125">
        <v>0</v>
      </c>
      <c r="M103" s="125">
        <v>0</v>
      </c>
      <c r="N103" s="125">
        <v>0</v>
      </c>
      <c r="O103" s="125">
        <v>0</v>
      </c>
      <c r="P103" s="125">
        <v>0</v>
      </c>
      <c r="Q103" s="125">
        <v>0</v>
      </c>
      <c r="R103" s="125">
        <v>0</v>
      </c>
      <c r="S103" s="125">
        <v>0</v>
      </c>
      <c r="T103" s="125">
        <v>0</v>
      </c>
      <c r="U103" s="125">
        <v>0</v>
      </c>
      <c r="V103" s="125">
        <v>0</v>
      </c>
      <c r="W103" s="125">
        <v>0</v>
      </c>
      <c r="X103" s="125">
        <v>0</v>
      </c>
      <c r="Y103" s="125">
        <v>0</v>
      </c>
      <c r="Z103" s="125">
        <v>0</v>
      </c>
      <c r="AA103" s="125">
        <v>0</v>
      </c>
      <c r="AB103" s="125">
        <v>0</v>
      </c>
      <c r="AC103" s="125">
        <v>0</v>
      </c>
      <c r="AD103" s="125">
        <v>0</v>
      </c>
      <c r="AE103" s="125">
        <v>0</v>
      </c>
      <c r="AF103" s="125">
        <v>0</v>
      </c>
      <c r="AG103" s="125">
        <v>0</v>
      </c>
      <c r="AH103" s="125">
        <v>0</v>
      </c>
      <c r="AI103" s="125">
        <v>0</v>
      </c>
      <c r="AJ103" s="125">
        <v>0</v>
      </c>
      <c r="AK103" s="125">
        <v>0</v>
      </c>
      <c r="AL103" s="125">
        <v>0</v>
      </c>
      <c r="AM103" s="125">
        <v>0</v>
      </c>
      <c r="AN103" s="125">
        <v>0</v>
      </c>
      <c r="AO103" s="125">
        <v>0</v>
      </c>
      <c r="AP103" s="125">
        <v>0</v>
      </c>
      <c r="AQ103" s="125">
        <v>0</v>
      </c>
      <c r="AR103" s="125">
        <v>0</v>
      </c>
      <c r="AS103" s="125">
        <v>0</v>
      </c>
      <c r="AT103" s="125">
        <v>0</v>
      </c>
      <c r="AU103" s="125">
        <v>0</v>
      </c>
      <c r="AV103" s="125">
        <v>0</v>
      </c>
      <c r="AW103" s="125">
        <v>0</v>
      </c>
      <c r="AX103" s="125">
        <v>0</v>
      </c>
      <c r="AY103" s="125">
        <v>0</v>
      </c>
      <c r="AZ103" s="125">
        <v>0</v>
      </c>
      <c r="BA103" s="125">
        <v>0</v>
      </c>
      <c r="BB103" s="125">
        <v>0</v>
      </c>
      <c r="BC103" s="125">
        <v>0</v>
      </c>
      <c r="BD103" s="125">
        <v>0</v>
      </c>
      <c r="BE103" s="125">
        <v>0</v>
      </c>
      <c r="BF103" s="125">
        <v>18597.757305311701</v>
      </c>
      <c r="BG103" s="125">
        <v>0</v>
      </c>
      <c r="BH103" s="125">
        <v>0</v>
      </c>
      <c r="BI103" s="125">
        <v>0</v>
      </c>
      <c r="BJ103" s="125">
        <v>0</v>
      </c>
      <c r="BK103" s="125">
        <v>0</v>
      </c>
      <c r="BL103" s="125">
        <v>0</v>
      </c>
      <c r="BM103" s="125">
        <v>18597.757305305098</v>
      </c>
      <c r="BN103" s="125">
        <v>0</v>
      </c>
      <c r="BO103" s="125">
        <v>0</v>
      </c>
      <c r="BP103" s="125">
        <v>0</v>
      </c>
      <c r="BQ103" s="125">
        <v>0</v>
      </c>
      <c r="BR103" s="125">
        <v>18593.971132177001</v>
      </c>
      <c r="BS103" s="125">
        <v>0</v>
      </c>
      <c r="BT103" s="125">
        <v>0</v>
      </c>
      <c r="BU103" s="125">
        <v>0</v>
      </c>
      <c r="BV103" s="125">
        <v>0</v>
      </c>
      <c r="BW103" s="125">
        <v>0</v>
      </c>
      <c r="BX103" s="125">
        <v>0</v>
      </c>
      <c r="BY103" s="125">
        <v>18593.971132170202</v>
      </c>
      <c r="BZ103" s="125">
        <v>0</v>
      </c>
      <c r="CA103" s="125">
        <v>0</v>
      </c>
      <c r="CB103" s="125">
        <v>0</v>
      </c>
      <c r="CC103" s="125">
        <v>0</v>
      </c>
      <c r="CD103" s="125">
        <v>18592.519554327599</v>
      </c>
      <c r="CE103" s="125">
        <v>0</v>
      </c>
      <c r="CF103" s="125">
        <v>0</v>
      </c>
      <c r="CG103" s="125">
        <v>0</v>
      </c>
      <c r="CH103" s="125">
        <v>0</v>
      </c>
      <c r="CI103" s="125">
        <v>0</v>
      </c>
      <c r="CJ103" s="125">
        <v>0</v>
      </c>
      <c r="CK103" s="125">
        <v>18592.519554320101</v>
      </c>
      <c r="CL103" s="125">
        <v>0</v>
      </c>
      <c r="CM103" s="125">
        <v>0</v>
      </c>
      <c r="CN103" s="125">
        <v>0</v>
      </c>
      <c r="CO103" s="125">
        <v>0</v>
      </c>
    </row>
    <row r="104" spans="1:93">
      <c r="A104" s="112" t="str">
        <f>CONCATENATE(I102,"-",I104)</f>
        <v>QUINCY -FG:[GNCP - Forecasted]</v>
      </c>
      <c r="B104" s="112">
        <f>MAX(BR104:CC104)</f>
        <v>19000</v>
      </c>
      <c r="C104" s="112">
        <f>MAX(BR104:BT104,CB104:CC104)</f>
        <v>19000</v>
      </c>
      <c r="D104" s="112">
        <f>MAX(BU104:CA104)</f>
        <v>19000</v>
      </c>
      <c r="E104" s="112">
        <f>MAX(CD104:CO104)</f>
        <v>19000</v>
      </c>
      <c r="F104" s="112">
        <f>MAX(CD104:CF104,CN104:CO104)</f>
        <v>19000</v>
      </c>
      <c r="G104" s="112">
        <f>MAX(CG104:CM104)</f>
        <v>19000</v>
      </c>
      <c r="I104" s="126" t="s">
        <v>1053</v>
      </c>
      <c r="J104" s="125">
        <v>0</v>
      </c>
      <c r="K104" s="125">
        <v>0</v>
      </c>
      <c r="L104" s="125">
        <v>0</v>
      </c>
      <c r="M104" s="125">
        <v>0</v>
      </c>
      <c r="N104" s="125">
        <v>0</v>
      </c>
      <c r="O104" s="125">
        <v>0</v>
      </c>
      <c r="P104" s="125">
        <v>0</v>
      </c>
      <c r="Q104" s="125">
        <v>0</v>
      </c>
      <c r="R104" s="125">
        <v>0</v>
      </c>
      <c r="S104" s="125">
        <v>0</v>
      </c>
      <c r="T104" s="125">
        <v>0</v>
      </c>
      <c r="U104" s="125">
        <v>0</v>
      </c>
      <c r="V104" s="125">
        <v>0</v>
      </c>
      <c r="W104" s="125">
        <v>0</v>
      </c>
      <c r="X104" s="125">
        <v>0</v>
      </c>
      <c r="Y104" s="125">
        <v>0</v>
      </c>
      <c r="Z104" s="125">
        <v>0</v>
      </c>
      <c r="AA104" s="125">
        <v>0</v>
      </c>
      <c r="AB104" s="125">
        <v>0</v>
      </c>
      <c r="AC104" s="125">
        <v>0</v>
      </c>
      <c r="AD104" s="125">
        <v>0</v>
      </c>
      <c r="AE104" s="125">
        <v>0</v>
      </c>
      <c r="AF104" s="125">
        <v>0</v>
      </c>
      <c r="AG104" s="125">
        <v>0</v>
      </c>
      <c r="AH104" s="125">
        <v>0</v>
      </c>
      <c r="AI104" s="125">
        <v>0</v>
      </c>
      <c r="AJ104" s="125">
        <v>0</v>
      </c>
      <c r="AK104" s="125">
        <v>0</v>
      </c>
      <c r="AL104" s="125">
        <v>0</v>
      </c>
      <c r="AM104" s="125">
        <v>0</v>
      </c>
      <c r="AN104" s="125">
        <v>0</v>
      </c>
      <c r="AO104" s="125">
        <v>0</v>
      </c>
      <c r="AP104" s="125">
        <v>0</v>
      </c>
      <c r="AQ104" s="125">
        <v>0</v>
      </c>
      <c r="AR104" s="125">
        <v>0</v>
      </c>
      <c r="AS104" s="125">
        <v>0</v>
      </c>
      <c r="AT104" s="125">
        <v>0</v>
      </c>
      <c r="AU104" s="125">
        <v>0</v>
      </c>
      <c r="AV104" s="125">
        <v>0</v>
      </c>
      <c r="AW104" s="125">
        <v>0</v>
      </c>
      <c r="AX104" s="125">
        <v>0</v>
      </c>
      <c r="AY104" s="125">
        <v>0</v>
      </c>
      <c r="AZ104" s="125">
        <v>0</v>
      </c>
      <c r="BA104" s="125">
        <v>0</v>
      </c>
      <c r="BB104" s="125">
        <v>0</v>
      </c>
      <c r="BC104" s="125">
        <v>0</v>
      </c>
      <c r="BD104" s="125">
        <v>0</v>
      </c>
      <c r="BE104" s="125">
        <v>0</v>
      </c>
      <c r="BF104" s="125">
        <v>19000</v>
      </c>
      <c r="BG104" s="125">
        <v>0</v>
      </c>
      <c r="BH104" s="125">
        <v>0</v>
      </c>
      <c r="BI104" s="125">
        <v>0</v>
      </c>
      <c r="BJ104" s="125">
        <v>0</v>
      </c>
      <c r="BK104" s="125">
        <v>0</v>
      </c>
      <c r="BL104" s="125">
        <v>0</v>
      </c>
      <c r="BM104" s="125">
        <v>19000</v>
      </c>
      <c r="BN104" s="125">
        <v>0</v>
      </c>
      <c r="BO104" s="125">
        <v>0</v>
      </c>
      <c r="BP104" s="125">
        <v>0</v>
      </c>
      <c r="BQ104" s="125">
        <v>0</v>
      </c>
      <c r="BR104" s="125">
        <v>19000</v>
      </c>
      <c r="BS104" s="125">
        <v>0</v>
      </c>
      <c r="BT104" s="125">
        <v>0</v>
      </c>
      <c r="BU104" s="125">
        <v>0</v>
      </c>
      <c r="BV104" s="125">
        <v>0</v>
      </c>
      <c r="BW104" s="125">
        <v>0</v>
      </c>
      <c r="BX104" s="125">
        <v>0</v>
      </c>
      <c r="BY104" s="125">
        <v>19000</v>
      </c>
      <c r="BZ104" s="125">
        <v>0</v>
      </c>
      <c r="CA104" s="125">
        <v>0</v>
      </c>
      <c r="CB104" s="125">
        <v>0</v>
      </c>
      <c r="CC104" s="125">
        <v>0</v>
      </c>
      <c r="CD104" s="125">
        <v>19000</v>
      </c>
      <c r="CE104" s="125">
        <v>0</v>
      </c>
      <c r="CF104" s="125">
        <v>0</v>
      </c>
      <c r="CG104" s="125">
        <v>0</v>
      </c>
      <c r="CH104" s="125">
        <v>0</v>
      </c>
      <c r="CI104" s="125">
        <v>0</v>
      </c>
      <c r="CJ104" s="125">
        <v>0</v>
      </c>
      <c r="CK104" s="125">
        <v>19000</v>
      </c>
      <c r="CL104" s="125">
        <v>0</v>
      </c>
      <c r="CM104" s="125">
        <v>0</v>
      </c>
      <c r="CN104" s="125">
        <v>0</v>
      </c>
      <c r="CO104" s="125">
        <v>0</v>
      </c>
    </row>
    <row r="105" spans="1:93">
      <c r="A105" s="112" t="str">
        <f>CONCATENATE(I102,"-",I105)</f>
        <v>QUINCY -FH:[NCP - Forecasted]</v>
      </c>
      <c r="B105" s="112">
        <f>MAX(BR105:CC105)</f>
        <v>19000</v>
      </c>
      <c r="C105" s="112">
        <f>MAX(BR105:BT105,CB105:CC105)</f>
        <v>19000</v>
      </c>
      <c r="D105" s="112">
        <f>MAX(BU105:CA105)</f>
        <v>19000</v>
      </c>
      <c r="E105" s="112">
        <f>MAX(CD105:CO105)</f>
        <v>19000</v>
      </c>
      <c r="F105" s="112">
        <f>MAX(CD105:CF105,CN105:CO105)</f>
        <v>19000</v>
      </c>
      <c r="G105" s="112">
        <f>MAX(CG105:CM105)</f>
        <v>19000</v>
      </c>
      <c r="I105" s="126" t="s">
        <v>1054</v>
      </c>
      <c r="J105" s="125">
        <v>0</v>
      </c>
      <c r="K105" s="125">
        <v>0</v>
      </c>
      <c r="L105" s="125">
        <v>0</v>
      </c>
      <c r="M105" s="125">
        <v>0</v>
      </c>
      <c r="N105" s="125">
        <v>0</v>
      </c>
      <c r="O105" s="125">
        <v>0</v>
      </c>
      <c r="P105" s="125">
        <v>0</v>
      </c>
      <c r="Q105" s="125">
        <v>0</v>
      </c>
      <c r="R105" s="125">
        <v>0</v>
      </c>
      <c r="S105" s="125">
        <v>0</v>
      </c>
      <c r="T105" s="125">
        <v>0</v>
      </c>
      <c r="U105" s="125">
        <v>0</v>
      </c>
      <c r="V105" s="125">
        <v>0</v>
      </c>
      <c r="W105" s="125">
        <v>0</v>
      </c>
      <c r="X105" s="125">
        <v>0</v>
      </c>
      <c r="Y105" s="125">
        <v>0</v>
      </c>
      <c r="Z105" s="125">
        <v>0</v>
      </c>
      <c r="AA105" s="125">
        <v>0</v>
      </c>
      <c r="AB105" s="125">
        <v>0</v>
      </c>
      <c r="AC105" s="125">
        <v>0</v>
      </c>
      <c r="AD105" s="125">
        <v>0</v>
      </c>
      <c r="AE105" s="125">
        <v>0</v>
      </c>
      <c r="AF105" s="125">
        <v>0</v>
      </c>
      <c r="AG105" s="125">
        <v>0</v>
      </c>
      <c r="AH105" s="125">
        <v>0</v>
      </c>
      <c r="AI105" s="125">
        <v>0</v>
      </c>
      <c r="AJ105" s="125">
        <v>0</v>
      </c>
      <c r="AK105" s="125">
        <v>0</v>
      </c>
      <c r="AL105" s="125">
        <v>0</v>
      </c>
      <c r="AM105" s="125">
        <v>0</v>
      </c>
      <c r="AN105" s="125">
        <v>0</v>
      </c>
      <c r="AO105" s="125">
        <v>0</v>
      </c>
      <c r="AP105" s="125">
        <v>0</v>
      </c>
      <c r="AQ105" s="125">
        <v>0</v>
      </c>
      <c r="AR105" s="125">
        <v>0</v>
      </c>
      <c r="AS105" s="125">
        <v>0</v>
      </c>
      <c r="AT105" s="125">
        <v>0</v>
      </c>
      <c r="AU105" s="125">
        <v>0</v>
      </c>
      <c r="AV105" s="125">
        <v>0</v>
      </c>
      <c r="AW105" s="125">
        <v>0</v>
      </c>
      <c r="AX105" s="125">
        <v>0</v>
      </c>
      <c r="AY105" s="125">
        <v>0</v>
      </c>
      <c r="AZ105" s="125">
        <v>0</v>
      </c>
      <c r="BA105" s="125">
        <v>0</v>
      </c>
      <c r="BB105" s="125">
        <v>0</v>
      </c>
      <c r="BC105" s="125">
        <v>0</v>
      </c>
      <c r="BD105" s="125">
        <v>0</v>
      </c>
      <c r="BE105" s="125">
        <v>0</v>
      </c>
      <c r="BF105" s="125">
        <v>19000</v>
      </c>
      <c r="BG105" s="125">
        <v>0</v>
      </c>
      <c r="BH105" s="125">
        <v>0</v>
      </c>
      <c r="BI105" s="125">
        <v>0</v>
      </c>
      <c r="BJ105" s="125">
        <v>0</v>
      </c>
      <c r="BK105" s="125">
        <v>0</v>
      </c>
      <c r="BL105" s="125">
        <v>0</v>
      </c>
      <c r="BM105" s="125">
        <v>19000</v>
      </c>
      <c r="BN105" s="125">
        <v>0</v>
      </c>
      <c r="BO105" s="125">
        <v>0</v>
      </c>
      <c r="BP105" s="125">
        <v>0</v>
      </c>
      <c r="BQ105" s="125">
        <v>0</v>
      </c>
      <c r="BR105" s="125">
        <v>19000</v>
      </c>
      <c r="BS105" s="125">
        <v>0</v>
      </c>
      <c r="BT105" s="125">
        <v>0</v>
      </c>
      <c r="BU105" s="125">
        <v>0</v>
      </c>
      <c r="BV105" s="125">
        <v>0</v>
      </c>
      <c r="BW105" s="125">
        <v>0</v>
      </c>
      <c r="BX105" s="125">
        <v>0</v>
      </c>
      <c r="BY105" s="125">
        <v>19000</v>
      </c>
      <c r="BZ105" s="125">
        <v>0</v>
      </c>
      <c r="CA105" s="125">
        <v>0</v>
      </c>
      <c r="CB105" s="125">
        <v>0</v>
      </c>
      <c r="CC105" s="125">
        <v>0</v>
      </c>
      <c r="CD105" s="125">
        <v>19000</v>
      </c>
      <c r="CE105" s="125">
        <v>0</v>
      </c>
      <c r="CF105" s="125">
        <v>0</v>
      </c>
      <c r="CG105" s="125">
        <v>0</v>
      </c>
      <c r="CH105" s="125">
        <v>0</v>
      </c>
      <c r="CI105" s="125">
        <v>0</v>
      </c>
      <c r="CJ105" s="125">
        <v>0</v>
      </c>
      <c r="CK105" s="125">
        <v>19000</v>
      </c>
      <c r="CL105" s="125">
        <v>0</v>
      </c>
      <c r="CM105" s="125">
        <v>0</v>
      </c>
      <c r="CN105" s="125">
        <v>0</v>
      </c>
      <c r="CO105" s="125">
        <v>0</v>
      </c>
    </row>
    <row r="106" spans="1:93">
      <c r="A106" s="112" t="str">
        <f>CONCATENATE(I102,"-",I106)</f>
        <v>QUINCY -FI:[NCP ONPK - Forecasted]</v>
      </c>
      <c r="B106" s="112">
        <f>MAX(BR106:CC106)</f>
        <v>19000</v>
      </c>
      <c r="C106" s="112">
        <f>MAX(BR106:BT106,CB106:CC106)</f>
        <v>19000</v>
      </c>
      <c r="D106" s="112">
        <f>MAX(BU106:CA106)</f>
        <v>19000</v>
      </c>
      <c r="E106" s="112">
        <f>MAX(CD106:CO106)</f>
        <v>19000</v>
      </c>
      <c r="F106" s="112">
        <f>MAX(CD106:CF106,CN106:CO106)</f>
        <v>19000</v>
      </c>
      <c r="G106" s="112">
        <f>MAX(CG106:CM106)</f>
        <v>19000</v>
      </c>
      <c r="I106" s="126" t="s">
        <v>1055</v>
      </c>
      <c r="J106" s="125">
        <v>0</v>
      </c>
      <c r="K106" s="125">
        <v>0</v>
      </c>
      <c r="L106" s="125">
        <v>0</v>
      </c>
      <c r="M106" s="125">
        <v>0</v>
      </c>
      <c r="N106" s="125">
        <v>0</v>
      </c>
      <c r="O106" s="125">
        <v>0</v>
      </c>
      <c r="P106" s="125">
        <v>0</v>
      </c>
      <c r="Q106" s="125">
        <v>0</v>
      </c>
      <c r="R106" s="125">
        <v>0</v>
      </c>
      <c r="S106" s="125">
        <v>0</v>
      </c>
      <c r="T106" s="125">
        <v>0</v>
      </c>
      <c r="U106" s="125">
        <v>0</v>
      </c>
      <c r="V106" s="125">
        <v>0</v>
      </c>
      <c r="W106" s="125">
        <v>0</v>
      </c>
      <c r="X106" s="125">
        <v>0</v>
      </c>
      <c r="Y106" s="125">
        <v>0</v>
      </c>
      <c r="Z106" s="125">
        <v>0</v>
      </c>
      <c r="AA106" s="125">
        <v>0</v>
      </c>
      <c r="AB106" s="125">
        <v>0</v>
      </c>
      <c r="AC106" s="125">
        <v>0</v>
      </c>
      <c r="AD106" s="125">
        <v>0</v>
      </c>
      <c r="AE106" s="125">
        <v>0</v>
      </c>
      <c r="AF106" s="125">
        <v>0</v>
      </c>
      <c r="AG106" s="125">
        <v>0</v>
      </c>
      <c r="AH106" s="125">
        <v>0</v>
      </c>
      <c r="AI106" s="125">
        <v>0</v>
      </c>
      <c r="AJ106" s="125">
        <v>0</v>
      </c>
      <c r="AK106" s="125">
        <v>0</v>
      </c>
      <c r="AL106" s="125">
        <v>0</v>
      </c>
      <c r="AM106" s="125">
        <v>0</v>
      </c>
      <c r="AN106" s="125">
        <v>0</v>
      </c>
      <c r="AO106" s="125">
        <v>0</v>
      </c>
      <c r="AP106" s="125">
        <v>0</v>
      </c>
      <c r="AQ106" s="125">
        <v>0</v>
      </c>
      <c r="AR106" s="125">
        <v>0</v>
      </c>
      <c r="AS106" s="125">
        <v>0</v>
      </c>
      <c r="AT106" s="125">
        <v>0</v>
      </c>
      <c r="AU106" s="125">
        <v>0</v>
      </c>
      <c r="AV106" s="125">
        <v>0</v>
      </c>
      <c r="AW106" s="125">
        <v>0</v>
      </c>
      <c r="AX106" s="125">
        <v>0</v>
      </c>
      <c r="AY106" s="125">
        <v>0</v>
      </c>
      <c r="AZ106" s="125">
        <v>0</v>
      </c>
      <c r="BA106" s="125">
        <v>0</v>
      </c>
      <c r="BB106" s="125">
        <v>0</v>
      </c>
      <c r="BC106" s="125">
        <v>0</v>
      </c>
      <c r="BD106" s="125">
        <v>0</v>
      </c>
      <c r="BE106" s="125">
        <v>0</v>
      </c>
      <c r="BF106" s="125">
        <v>19000</v>
      </c>
      <c r="BG106" s="125">
        <v>0</v>
      </c>
      <c r="BH106" s="125">
        <v>0</v>
      </c>
      <c r="BI106" s="125">
        <v>0</v>
      </c>
      <c r="BJ106" s="125">
        <v>0</v>
      </c>
      <c r="BK106" s="125">
        <v>0</v>
      </c>
      <c r="BL106" s="125">
        <v>0</v>
      </c>
      <c r="BM106" s="125">
        <v>19000</v>
      </c>
      <c r="BN106" s="125">
        <v>0</v>
      </c>
      <c r="BO106" s="125">
        <v>0</v>
      </c>
      <c r="BP106" s="125">
        <v>0</v>
      </c>
      <c r="BQ106" s="125">
        <v>0</v>
      </c>
      <c r="BR106" s="125">
        <v>19000</v>
      </c>
      <c r="BS106" s="125">
        <v>0</v>
      </c>
      <c r="BT106" s="125">
        <v>0</v>
      </c>
      <c r="BU106" s="125">
        <v>0</v>
      </c>
      <c r="BV106" s="125">
        <v>0</v>
      </c>
      <c r="BW106" s="125">
        <v>0</v>
      </c>
      <c r="BX106" s="125">
        <v>0</v>
      </c>
      <c r="BY106" s="125">
        <v>19000</v>
      </c>
      <c r="BZ106" s="125">
        <v>0</v>
      </c>
      <c r="CA106" s="125">
        <v>0</v>
      </c>
      <c r="CB106" s="125">
        <v>0</v>
      </c>
      <c r="CC106" s="125">
        <v>0</v>
      </c>
      <c r="CD106" s="125">
        <v>19000</v>
      </c>
      <c r="CE106" s="125">
        <v>0</v>
      </c>
      <c r="CF106" s="125">
        <v>0</v>
      </c>
      <c r="CG106" s="125">
        <v>0</v>
      </c>
      <c r="CH106" s="125">
        <v>0</v>
      </c>
      <c r="CI106" s="125">
        <v>0</v>
      </c>
      <c r="CJ106" s="125">
        <v>0</v>
      </c>
      <c r="CK106" s="125">
        <v>19000</v>
      </c>
      <c r="CL106" s="125">
        <v>0</v>
      </c>
      <c r="CM106" s="125">
        <v>0</v>
      </c>
      <c r="CN106" s="125">
        <v>0</v>
      </c>
      <c r="CO106" s="125">
        <v>0</v>
      </c>
    </row>
    <row r="107" spans="1:93">
      <c r="I107" s="124" t="s">
        <v>1075</v>
      </c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  <c r="BN107" s="125"/>
      <c r="BO107" s="125"/>
      <c r="BP107" s="125"/>
      <c r="BQ107" s="125"/>
      <c r="BR107" s="125"/>
      <c r="BS107" s="125"/>
      <c r="BT107" s="125"/>
      <c r="BU107" s="125"/>
      <c r="BV107" s="125"/>
      <c r="BW107" s="125"/>
      <c r="BX107" s="125"/>
      <c r="BY107" s="125"/>
      <c r="BZ107" s="125"/>
      <c r="CA107" s="125"/>
      <c r="CB107" s="125"/>
      <c r="CC107" s="125"/>
      <c r="CD107" s="125"/>
      <c r="CE107" s="125"/>
      <c r="CF107" s="125"/>
      <c r="CG107" s="125"/>
      <c r="CH107" s="125"/>
      <c r="CI107" s="125"/>
      <c r="CJ107" s="125"/>
      <c r="CK107" s="125"/>
      <c r="CL107" s="125"/>
      <c r="CM107" s="125"/>
      <c r="CN107" s="125"/>
      <c r="CO107" s="125"/>
    </row>
    <row r="108" spans="1:93">
      <c r="A108" s="112" t="str">
        <f>CONCATENATE(I107,"-",I108)</f>
        <v>RS(T)-1 -FF:[CP @ Meter - Forecasted]</v>
      </c>
      <c r="B108" s="112">
        <f>MAX(BR108:CC108)</f>
        <v>12995888.725761101</v>
      </c>
      <c r="C108" s="112">
        <f>MAX(BR108:BT108,CB108:CC108)</f>
        <v>12266437.3194701</v>
      </c>
      <c r="D108" s="112">
        <f>MAX(BU108:CA108)</f>
        <v>12995888.725761101</v>
      </c>
      <c r="E108" s="112">
        <f>MAX(CD108:CO108)</f>
        <v>13173313.6966911</v>
      </c>
      <c r="F108" s="112">
        <f>MAX(CD108:CF108,CN108:CO108)</f>
        <v>12436716.437037701</v>
      </c>
      <c r="G108" s="112">
        <f>MAX(CG108:CM108)</f>
        <v>13173313.6966911</v>
      </c>
      <c r="I108" s="126" t="s">
        <v>1052</v>
      </c>
      <c r="J108" s="125">
        <v>3968106.66666666</v>
      </c>
      <c r="K108" s="125">
        <v>2289140.9655172401</v>
      </c>
      <c r="L108" s="125">
        <v>2476260.79109756</v>
      </c>
      <c r="M108" s="125">
        <v>3430125.4250649</v>
      </c>
      <c r="N108" s="125">
        <v>2931702.7785432599</v>
      </c>
      <c r="O108" s="125">
        <v>3775951.67230361</v>
      </c>
      <c r="P108" s="125">
        <v>3598129.0322580598</v>
      </c>
      <c r="Q108" s="125">
        <v>3931110.5871760999</v>
      </c>
      <c r="R108" s="125">
        <v>4106484.8431169898</v>
      </c>
      <c r="S108" s="125">
        <v>3322272.0577618498</v>
      </c>
      <c r="T108" s="125">
        <v>2749910.83933465</v>
      </c>
      <c r="U108" s="125">
        <v>2364201.2889033598</v>
      </c>
      <c r="V108" s="125">
        <v>4998642.0513600297</v>
      </c>
      <c r="W108" s="125">
        <v>5186460.21244667</v>
      </c>
      <c r="X108" s="125">
        <v>5728397.9305676799</v>
      </c>
      <c r="Y108" s="125">
        <v>5732208.3516617604</v>
      </c>
      <c r="Z108" s="125">
        <v>6765419.7736943299</v>
      </c>
      <c r="AA108" s="125">
        <v>7277559.5008580899</v>
      </c>
      <c r="AB108" s="125">
        <v>6940824.7070101099</v>
      </c>
      <c r="AC108" s="125">
        <v>7571378.6780149899</v>
      </c>
      <c r="AD108" s="125">
        <v>8275822.9359538304</v>
      </c>
      <c r="AE108" s="125">
        <v>6664369.3799241297</v>
      </c>
      <c r="AF108" s="125">
        <v>6532853.3058467796</v>
      </c>
      <c r="AG108" s="125">
        <v>5270165.8509346098</v>
      </c>
      <c r="AH108" s="125">
        <v>11076604.6579288</v>
      </c>
      <c r="AI108" s="125">
        <v>8442794.2095345408</v>
      </c>
      <c r="AJ108" s="125">
        <v>9137017.8340186309</v>
      </c>
      <c r="AK108" s="125">
        <v>9876227.9194541406</v>
      </c>
      <c r="AL108" s="125">
        <v>10197743.911000401</v>
      </c>
      <c r="AM108" s="125">
        <v>11472123.9353156</v>
      </c>
      <c r="AN108" s="125">
        <v>11776757.1066394</v>
      </c>
      <c r="AO108" s="125">
        <v>11753144.101910301</v>
      </c>
      <c r="AP108" s="125">
        <v>12869212.7666543</v>
      </c>
      <c r="AQ108" s="125">
        <v>10857444.2036267</v>
      </c>
      <c r="AR108" s="125">
        <v>9179353.59920316</v>
      </c>
      <c r="AS108" s="125">
        <v>8897610.6372134406</v>
      </c>
      <c r="AT108" s="125">
        <v>9124368.2621030398</v>
      </c>
      <c r="AU108" s="125">
        <v>8976216.6876504794</v>
      </c>
      <c r="AV108" s="125">
        <v>9961447.3893244993</v>
      </c>
      <c r="AW108" s="125">
        <v>11111903.954325199</v>
      </c>
      <c r="AX108" s="125">
        <v>11065131.899491901</v>
      </c>
      <c r="AY108" s="125">
        <v>12097892.9833338</v>
      </c>
      <c r="AZ108" s="125">
        <v>11944671.0289592</v>
      </c>
      <c r="BA108" s="125">
        <v>12253297.238034399</v>
      </c>
      <c r="BB108" s="125">
        <v>11755346.1461627</v>
      </c>
      <c r="BC108" s="125">
        <v>10611719.2610646</v>
      </c>
      <c r="BD108" s="125">
        <v>8821454.0465379395</v>
      </c>
      <c r="BE108" s="125">
        <v>7130590.9277424403</v>
      </c>
      <c r="BF108" s="125">
        <v>11703195.8254211</v>
      </c>
      <c r="BG108" s="125">
        <v>8638365.8698918</v>
      </c>
      <c r="BH108" s="125">
        <v>9999516.0609541405</v>
      </c>
      <c r="BI108" s="125">
        <v>10128777.3194631</v>
      </c>
      <c r="BJ108" s="125">
        <v>11195180.522391001</v>
      </c>
      <c r="BK108" s="125">
        <v>12034581.0537616</v>
      </c>
      <c r="BL108" s="125">
        <v>12453168.3978473</v>
      </c>
      <c r="BM108" s="125">
        <v>12919731.1436138</v>
      </c>
      <c r="BN108" s="125">
        <v>12325865.3046875</v>
      </c>
      <c r="BO108" s="125">
        <v>11099453.2315806</v>
      </c>
      <c r="BP108" s="125">
        <v>9251854.2471122593</v>
      </c>
      <c r="BQ108" s="125">
        <v>9018680.5524390992</v>
      </c>
      <c r="BR108" s="125">
        <v>12266437.3194701</v>
      </c>
      <c r="BS108" s="125">
        <v>8706780.3796117101</v>
      </c>
      <c r="BT108" s="125">
        <v>10092340.870319</v>
      </c>
      <c r="BU108" s="125">
        <v>10223745.1102958</v>
      </c>
      <c r="BV108" s="125">
        <v>11309182.259594601</v>
      </c>
      <c r="BW108" s="125">
        <v>12157254.8743442</v>
      </c>
      <c r="BX108" s="125">
        <v>12587331.9018954</v>
      </c>
      <c r="BY108" s="125">
        <v>12995888.725761101</v>
      </c>
      <c r="BZ108" s="125">
        <v>12467263.384047899</v>
      </c>
      <c r="CA108" s="125">
        <v>11211193.1816089</v>
      </c>
      <c r="CB108" s="125">
        <v>9341469.1802183297</v>
      </c>
      <c r="CC108" s="125">
        <v>9111411.42432479</v>
      </c>
      <c r="CD108" s="125">
        <v>12436716.437037701</v>
      </c>
      <c r="CE108" s="125">
        <v>8804290.0009154603</v>
      </c>
      <c r="CF108" s="125">
        <v>10208715.2032451</v>
      </c>
      <c r="CG108" s="125">
        <v>10344496.4259152</v>
      </c>
      <c r="CH108" s="125">
        <v>11445349.968836701</v>
      </c>
      <c r="CI108" s="125">
        <v>12300187.424339101</v>
      </c>
      <c r="CJ108" s="125">
        <v>12735060.8064293</v>
      </c>
      <c r="CK108" s="125">
        <v>13173313.6966911</v>
      </c>
      <c r="CL108" s="125">
        <v>12622477.327321</v>
      </c>
      <c r="CM108" s="125">
        <v>11344658.333412301</v>
      </c>
      <c r="CN108" s="125">
        <v>9452192.1127154808</v>
      </c>
      <c r="CO108" s="125">
        <v>9221766.6530658193</v>
      </c>
    </row>
    <row r="109" spans="1:93">
      <c r="A109" s="112" t="str">
        <f>CONCATENATE(I107,"-",I109)</f>
        <v>RS(T)-1 -FG:[GNCP - Forecasted]</v>
      </c>
      <c r="B109" s="112">
        <f>MAX(BR109:CC109)</f>
        <v>13187357.9850819</v>
      </c>
      <c r="C109" s="112">
        <f>MAX(BR109:BT109,CB109:CC109)</f>
        <v>12266437.3194701</v>
      </c>
      <c r="D109" s="112">
        <f>MAX(BU109:CA109)</f>
        <v>13187357.9850819</v>
      </c>
      <c r="E109" s="112">
        <f>MAX(CD109:CO109)</f>
        <v>13277759.3466559</v>
      </c>
      <c r="F109" s="112">
        <f>MAX(CD109:CF109,CN109:CO109)</f>
        <v>12436716.437037701</v>
      </c>
      <c r="G109" s="112">
        <f>MAX(CG109:CM109)</f>
        <v>13277759.3466559</v>
      </c>
      <c r="I109" s="126" t="s">
        <v>1053</v>
      </c>
      <c r="J109" s="125">
        <v>3968106.66666666</v>
      </c>
      <c r="K109" s="125">
        <v>3079491.4942528699</v>
      </c>
      <c r="L109" s="125">
        <v>2705627.6110742199</v>
      </c>
      <c r="M109" s="125">
        <v>3435892.7852676501</v>
      </c>
      <c r="N109" s="125">
        <v>2999325.5782681298</v>
      </c>
      <c r="O109" s="125">
        <v>3913974.8040173799</v>
      </c>
      <c r="P109" s="125">
        <v>3728641.9354838701</v>
      </c>
      <c r="Q109" s="125">
        <v>4030222.5151101798</v>
      </c>
      <c r="R109" s="125">
        <v>4236005.2485316098</v>
      </c>
      <c r="S109" s="125">
        <v>3573274.0630400698</v>
      </c>
      <c r="T109" s="125">
        <v>2881774.82376992</v>
      </c>
      <c r="U109" s="125">
        <v>2399549.1335634701</v>
      </c>
      <c r="V109" s="125">
        <v>5523855.6259026602</v>
      </c>
      <c r="W109" s="125">
        <v>6267028.7034252603</v>
      </c>
      <c r="X109" s="125">
        <v>5810915.6404524902</v>
      </c>
      <c r="Y109" s="125">
        <v>6130202.9275000896</v>
      </c>
      <c r="Z109" s="125">
        <v>6817332.4531395398</v>
      </c>
      <c r="AA109" s="125">
        <v>7401685.7473084796</v>
      </c>
      <c r="AB109" s="125">
        <v>7405740.7743437197</v>
      </c>
      <c r="AC109" s="125">
        <v>8039809.19757256</v>
      </c>
      <c r="AD109" s="125">
        <v>8729880.0229236409</v>
      </c>
      <c r="AE109" s="125">
        <v>7155496.1358820098</v>
      </c>
      <c r="AF109" s="125">
        <v>6581509.4845013702</v>
      </c>
      <c r="AG109" s="125">
        <v>5628080.7571048001</v>
      </c>
      <c r="AH109" s="125">
        <v>11076604.6579288</v>
      </c>
      <c r="AI109" s="125">
        <v>9869529.3188070096</v>
      </c>
      <c r="AJ109" s="125">
        <v>9243083.2054296192</v>
      </c>
      <c r="AK109" s="125">
        <v>9876227.9194541406</v>
      </c>
      <c r="AL109" s="125">
        <v>10563306.329365</v>
      </c>
      <c r="AM109" s="125">
        <v>12009796.6088509</v>
      </c>
      <c r="AN109" s="125">
        <v>12233866.965419101</v>
      </c>
      <c r="AO109" s="125">
        <v>12240355.1959021</v>
      </c>
      <c r="AP109" s="125">
        <v>14333714.3356458</v>
      </c>
      <c r="AQ109" s="125">
        <v>11380846.4561863</v>
      </c>
      <c r="AR109" s="125">
        <v>9785910.5837152004</v>
      </c>
      <c r="AS109" s="125">
        <v>8898186.3445716407</v>
      </c>
      <c r="AT109" s="125">
        <v>10479366.653661801</v>
      </c>
      <c r="AU109" s="125">
        <v>9664537.9016385805</v>
      </c>
      <c r="AV109" s="125">
        <v>9961447.3893244993</v>
      </c>
      <c r="AW109" s="125">
        <v>11111903.954325199</v>
      </c>
      <c r="AX109" s="125">
        <v>11377829.375277501</v>
      </c>
      <c r="AY109" s="125">
        <v>12478737.882789901</v>
      </c>
      <c r="AZ109" s="125">
        <v>13145308.6756688</v>
      </c>
      <c r="BA109" s="125">
        <v>12499185.961416701</v>
      </c>
      <c r="BB109" s="125">
        <v>13030395.676038399</v>
      </c>
      <c r="BC109" s="125">
        <v>11598971.848256901</v>
      </c>
      <c r="BD109" s="125">
        <v>9807452.9335133992</v>
      </c>
      <c r="BE109" s="125">
        <v>9024832.8199877106</v>
      </c>
      <c r="BF109" s="125">
        <v>11703195.8254211</v>
      </c>
      <c r="BG109" s="125">
        <v>10453425.2035485</v>
      </c>
      <c r="BH109" s="125">
        <v>9999516.0609541405</v>
      </c>
      <c r="BI109" s="125">
        <v>10128777.3194631</v>
      </c>
      <c r="BJ109" s="125">
        <v>11195180.522391001</v>
      </c>
      <c r="BK109" s="125">
        <v>12034581.0537616</v>
      </c>
      <c r="BL109" s="125">
        <v>12453168.3978473</v>
      </c>
      <c r="BM109" s="125">
        <v>12919731.1436138</v>
      </c>
      <c r="BN109" s="125">
        <v>13211503.6113947</v>
      </c>
      <c r="BO109" s="125">
        <v>11748325.5945173</v>
      </c>
      <c r="BP109" s="125">
        <v>9957348.49463588</v>
      </c>
      <c r="BQ109" s="125">
        <v>9169389.4449010994</v>
      </c>
      <c r="BR109" s="125">
        <v>12266437.3194701</v>
      </c>
      <c r="BS109" s="125">
        <v>10690369.007435201</v>
      </c>
      <c r="BT109" s="125">
        <v>10092340.870319</v>
      </c>
      <c r="BU109" s="125">
        <v>10223745.1102958</v>
      </c>
      <c r="BV109" s="125">
        <v>11309182.259594601</v>
      </c>
      <c r="BW109" s="125">
        <v>12157254.8743442</v>
      </c>
      <c r="BX109" s="125">
        <v>12587331.9018954</v>
      </c>
      <c r="BY109" s="125">
        <v>12995888.725761101</v>
      </c>
      <c r="BZ109" s="125">
        <v>13187357.9850819</v>
      </c>
      <c r="CA109" s="125">
        <v>11711310.127020201</v>
      </c>
      <c r="CB109" s="125">
        <v>9915916.09567081</v>
      </c>
      <c r="CC109" s="125">
        <v>9119559.8866352905</v>
      </c>
      <c r="CD109" s="125">
        <v>12436716.437037701</v>
      </c>
      <c r="CE109" s="125">
        <v>10717692.8315534</v>
      </c>
      <c r="CF109" s="125">
        <v>10208715.2032451</v>
      </c>
      <c r="CG109" s="125">
        <v>10344496.4259152</v>
      </c>
      <c r="CH109" s="125">
        <v>11445349.968836701</v>
      </c>
      <c r="CI109" s="125">
        <v>12300187.424339101</v>
      </c>
      <c r="CJ109" s="125">
        <v>12735060.8064293</v>
      </c>
      <c r="CK109" s="125">
        <v>13173313.6966911</v>
      </c>
      <c r="CL109" s="125">
        <v>13277759.3466559</v>
      </c>
      <c r="CM109" s="125">
        <v>11785612.8513075</v>
      </c>
      <c r="CN109" s="125">
        <v>9985389.4595095497</v>
      </c>
      <c r="CO109" s="125">
        <v>9221766.6530658193</v>
      </c>
    </row>
    <row r="110" spans="1:93">
      <c r="A110" s="112" t="str">
        <f>CONCATENATE(I107,"-",I110)</f>
        <v>RS(T)-1 -FH:[NCP - Forecasted]</v>
      </c>
      <c r="B110" s="112">
        <f>MAX(BR110:CC110)</f>
        <v>33240569.502738699</v>
      </c>
      <c r="C110" s="112">
        <f>MAX(BR110:BT110,CB110:CC110)</f>
        <v>33240569.502738699</v>
      </c>
      <c r="D110" s="112">
        <f>MAX(BU110:CA110)</f>
        <v>27628681.680564798</v>
      </c>
      <c r="E110" s="112">
        <f>MAX(CD110:CO110)</f>
        <v>33400925.3592791</v>
      </c>
      <c r="F110" s="112">
        <f>MAX(CD110:CF110,CN110:CO110)</f>
        <v>33400925.3592791</v>
      </c>
      <c r="G110" s="112">
        <f>MAX(CG110:CM110)</f>
        <v>27818080.530982301</v>
      </c>
      <c r="I110" s="126" t="s">
        <v>1054</v>
      </c>
      <c r="J110" s="125">
        <v>10372824.666666601</v>
      </c>
      <c r="K110" s="125">
        <v>8331407.40229885</v>
      </c>
      <c r="L110" s="125">
        <v>7813549.5121272402</v>
      </c>
      <c r="M110" s="125">
        <v>8684129.2588430606</v>
      </c>
      <c r="N110" s="125">
        <v>6952374.9467753395</v>
      </c>
      <c r="O110" s="125">
        <v>8621153.5244526993</v>
      </c>
      <c r="P110" s="125">
        <v>7815030</v>
      </c>
      <c r="Q110" s="125">
        <v>8468926.3594020195</v>
      </c>
      <c r="R110" s="125">
        <v>8946508.9920983799</v>
      </c>
      <c r="S110" s="125">
        <v>8559405.6323245503</v>
      </c>
      <c r="T110" s="125">
        <v>9513804.4749736004</v>
      </c>
      <c r="U110" s="125">
        <v>8072479.18994145</v>
      </c>
      <c r="V110" s="125">
        <v>18305119.248412602</v>
      </c>
      <c r="W110" s="125">
        <v>18935918.380879801</v>
      </c>
      <c r="X110" s="125">
        <v>18019372.204678401</v>
      </c>
      <c r="Y110" s="125">
        <v>15856275.480451699</v>
      </c>
      <c r="Z110" s="125">
        <v>15843129.0487947</v>
      </c>
      <c r="AA110" s="125">
        <v>15595347.992728701</v>
      </c>
      <c r="AB110" s="125">
        <v>16441442.9367326</v>
      </c>
      <c r="AC110" s="125">
        <v>16965312.159160901</v>
      </c>
      <c r="AD110" s="125">
        <v>18985926.736216899</v>
      </c>
      <c r="AE110" s="125">
        <v>16717058.0559936</v>
      </c>
      <c r="AF110" s="125">
        <v>18324676.949999299</v>
      </c>
      <c r="AG110" s="125">
        <v>16862392.1935868</v>
      </c>
      <c r="AH110" s="125">
        <v>31621053.912154298</v>
      </c>
      <c r="AI110" s="125">
        <v>28934546.295018401</v>
      </c>
      <c r="AJ110" s="125">
        <v>24473764.762039401</v>
      </c>
      <c r="AK110" s="125">
        <v>23724451.1575564</v>
      </c>
      <c r="AL110" s="125">
        <v>23927781.913504802</v>
      </c>
      <c r="AM110" s="125">
        <v>25204884.193140801</v>
      </c>
      <c r="AN110" s="125">
        <v>24415647.9438265</v>
      </c>
      <c r="AO110" s="125">
        <v>24972885.977273401</v>
      </c>
      <c r="AP110" s="125">
        <v>28781071.808424801</v>
      </c>
      <c r="AQ110" s="125">
        <v>25273190.631891701</v>
      </c>
      <c r="AR110" s="125">
        <v>28907399.0764396</v>
      </c>
      <c r="AS110" s="125">
        <v>27170342.586943701</v>
      </c>
      <c r="AT110" s="125">
        <v>30231312.008262001</v>
      </c>
      <c r="AU110" s="125">
        <v>27881896.850905102</v>
      </c>
      <c r="AV110" s="125">
        <v>27677475.486870501</v>
      </c>
      <c r="AW110" s="125">
        <v>27485456.128007598</v>
      </c>
      <c r="AX110" s="125">
        <v>26185634.023202099</v>
      </c>
      <c r="AY110" s="125">
        <v>26653567.189487699</v>
      </c>
      <c r="AZ110" s="125">
        <v>27612814.320946202</v>
      </c>
      <c r="BA110" s="125">
        <v>26044673.229641601</v>
      </c>
      <c r="BB110" s="125">
        <v>27299831.756469902</v>
      </c>
      <c r="BC110" s="125">
        <v>26864563.3900613</v>
      </c>
      <c r="BD110" s="125">
        <v>29415056.917530101</v>
      </c>
      <c r="BE110" s="125">
        <v>28213136.964792199</v>
      </c>
      <c r="BF110" s="125">
        <v>32895763.9622274</v>
      </c>
      <c r="BG110" s="125">
        <v>30157812.637330301</v>
      </c>
      <c r="BH110" s="125">
        <v>27156389.278709501</v>
      </c>
      <c r="BI110" s="125">
        <v>24265828.0378704</v>
      </c>
      <c r="BJ110" s="125">
        <v>24292334.635005899</v>
      </c>
      <c r="BK110" s="125">
        <v>25639424.792793602</v>
      </c>
      <c r="BL110" s="125">
        <v>26110494.910559699</v>
      </c>
      <c r="BM110" s="125">
        <v>25806215.2177127</v>
      </c>
      <c r="BN110" s="125">
        <v>27679268.903883498</v>
      </c>
      <c r="BO110" s="125">
        <v>27210483.979959</v>
      </c>
      <c r="BP110" s="125">
        <v>29864632.000071298</v>
      </c>
      <c r="BQ110" s="125">
        <v>28665045.1540295</v>
      </c>
      <c r="BR110" s="125">
        <v>33240569.502738699</v>
      </c>
      <c r="BS110" s="125">
        <v>30841388.279193901</v>
      </c>
      <c r="BT110" s="125">
        <v>26868871.895199001</v>
      </c>
      <c r="BU110" s="125">
        <v>24206423.468358502</v>
      </c>
      <c r="BV110" s="125">
        <v>24180258.3054327</v>
      </c>
      <c r="BW110" s="125">
        <v>25527480.436159499</v>
      </c>
      <c r="BX110" s="125">
        <v>26017220.0155279</v>
      </c>
      <c r="BY110" s="125">
        <v>25729592.504112199</v>
      </c>
      <c r="BZ110" s="125">
        <v>27628681.680564798</v>
      </c>
      <c r="CA110" s="125">
        <v>27124751.8662857</v>
      </c>
      <c r="CB110" s="125">
        <v>29740365.650586899</v>
      </c>
      <c r="CC110" s="125">
        <v>28509269.619979098</v>
      </c>
      <c r="CD110" s="125">
        <v>33400925.3592791</v>
      </c>
      <c r="CE110" s="125">
        <v>30920216.677756902</v>
      </c>
      <c r="CF110" s="125">
        <v>27011252.676266499</v>
      </c>
      <c r="CG110" s="125">
        <v>24395968.8234956</v>
      </c>
      <c r="CH110" s="125">
        <v>24378777.3044919</v>
      </c>
      <c r="CI110" s="125">
        <v>25706291.3171256</v>
      </c>
      <c r="CJ110" s="125">
        <v>26185684.648148399</v>
      </c>
      <c r="CK110" s="125">
        <v>25888128.311549801</v>
      </c>
      <c r="CL110" s="125">
        <v>27818080.530982301</v>
      </c>
      <c r="CM110" s="125">
        <v>27296845.589141801</v>
      </c>
      <c r="CN110" s="125">
        <v>29948734.017524</v>
      </c>
      <c r="CO110" s="125">
        <v>28748611.737518799</v>
      </c>
    </row>
    <row r="111" spans="1:93">
      <c r="A111" s="112" t="str">
        <f>CONCATENATE(I107,"-",I111)</f>
        <v>RS(T)-1 -FI:[NCP ONPK - Forecasted]</v>
      </c>
      <c r="B111" s="112">
        <f>MAX(BR111:CC111)</f>
        <v>28403017.3061384</v>
      </c>
      <c r="C111" s="112">
        <f>MAX(BR111:BT111,CB111:CC111)</f>
        <v>28403017.3061384</v>
      </c>
      <c r="D111" s="112">
        <f>MAX(BU111:CA111)</f>
        <v>24749489.507749401</v>
      </c>
      <c r="E111" s="112">
        <f>MAX(CD111:CO111)</f>
        <v>28540036.323459499</v>
      </c>
      <c r="F111" s="112">
        <f>MAX(CD111:CF111,CN111:CO111)</f>
        <v>28540036.323459499</v>
      </c>
      <c r="G111" s="112">
        <f>MAX(CG111:CM111)</f>
        <v>24919151.054231498</v>
      </c>
      <c r="I111" s="126" t="s">
        <v>1055</v>
      </c>
      <c r="J111" s="125">
        <v>8925579.6666666605</v>
      </c>
      <c r="K111" s="125">
        <v>6977369.8850574698</v>
      </c>
      <c r="L111" s="125">
        <v>6364266.0891699903</v>
      </c>
      <c r="M111" s="125">
        <v>7735911.03726268</v>
      </c>
      <c r="N111" s="125">
        <v>6114421.9522262504</v>
      </c>
      <c r="O111" s="125">
        <v>7825581.5565102696</v>
      </c>
      <c r="P111" s="125">
        <v>7127384.1935483804</v>
      </c>
      <c r="Q111" s="125">
        <v>7770087.8845399497</v>
      </c>
      <c r="R111" s="125">
        <v>7980296.3707904397</v>
      </c>
      <c r="S111" s="125">
        <v>7707085.8849106897</v>
      </c>
      <c r="T111" s="125">
        <v>7828140.5206451304</v>
      </c>
      <c r="U111" s="125">
        <v>6479165.0278926799</v>
      </c>
      <c r="V111" s="125">
        <v>15268975.839289101</v>
      </c>
      <c r="W111" s="125">
        <v>16026874.8108771</v>
      </c>
      <c r="X111" s="125">
        <v>15206223.996902401</v>
      </c>
      <c r="Y111" s="125">
        <v>14282790.2936616</v>
      </c>
      <c r="Z111" s="125">
        <v>14233783.538347701</v>
      </c>
      <c r="AA111" s="125">
        <v>14038188.26361</v>
      </c>
      <c r="AB111" s="125">
        <v>14955766.8400288</v>
      </c>
      <c r="AC111" s="125">
        <v>15383791.165315799</v>
      </c>
      <c r="AD111" s="125">
        <v>16937891.4374597</v>
      </c>
      <c r="AE111" s="125">
        <v>15050121.5729711</v>
      </c>
      <c r="AF111" s="125">
        <v>14724147.494007699</v>
      </c>
      <c r="AG111" s="125">
        <v>14203139.8607888</v>
      </c>
      <c r="AH111" s="125">
        <v>27390810.408941299</v>
      </c>
      <c r="AI111" s="125">
        <v>23772321.842907999</v>
      </c>
      <c r="AJ111" s="125">
        <v>20208201.5561249</v>
      </c>
      <c r="AK111" s="125">
        <v>21268721.412854198</v>
      </c>
      <c r="AL111" s="125">
        <v>21349421.170599502</v>
      </c>
      <c r="AM111" s="125">
        <v>22917349.227001902</v>
      </c>
      <c r="AN111" s="125">
        <v>22345600.674476098</v>
      </c>
      <c r="AO111" s="125">
        <v>22944970.700696699</v>
      </c>
      <c r="AP111" s="125">
        <v>25985016.2990559</v>
      </c>
      <c r="AQ111" s="125">
        <v>23189179.697069801</v>
      </c>
      <c r="AR111" s="125">
        <v>23487692.539329499</v>
      </c>
      <c r="AS111" s="125">
        <v>23562100.676142</v>
      </c>
      <c r="AT111" s="125">
        <v>25831701.772955101</v>
      </c>
      <c r="AU111" s="125">
        <v>23280800.8126483</v>
      </c>
      <c r="AV111" s="125">
        <v>22938128.9362555</v>
      </c>
      <c r="AW111" s="125">
        <v>24623991.2883384</v>
      </c>
      <c r="AX111" s="125">
        <v>23316771.4369031</v>
      </c>
      <c r="AY111" s="125">
        <v>24144187.2360778</v>
      </c>
      <c r="AZ111" s="125">
        <v>25190495.7319851</v>
      </c>
      <c r="BA111" s="125">
        <v>23813208.030134901</v>
      </c>
      <c r="BB111" s="125">
        <v>24454909.1205955</v>
      </c>
      <c r="BC111" s="125">
        <v>24339687.730617199</v>
      </c>
      <c r="BD111" s="125">
        <v>23914678.898652799</v>
      </c>
      <c r="BE111" s="125">
        <v>23652431.061561301</v>
      </c>
      <c r="BF111" s="125">
        <v>28108391.856547698</v>
      </c>
      <c r="BG111" s="125">
        <v>25181142.901045501</v>
      </c>
      <c r="BH111" s="125">
        <v>22506270.812657099</v>
      </c>
      <c r="BI111" s="125">
        <v>21739553.290511601</v>
      </c>
      <c r="BJ111" s="125">
        <v>21630899.3645643</v>
      </c>
      <c r="BK111" s="125">
        <v>23225524.3143101</v>
      </c>
      <c r="BL111" s="125">
        <v>23819966.445996601</v>
      </c>
      <c r="BM111" s="125">
        <v>23595180.712439299</v>
      </c>
      <c r="BN111" s="125">
        <v>24794805.0232426</v>
      </c>
      <c r="BO111" s="125">
        <v>24653096.849367902</v>
      </c>
      <c r="BP111" s="125">
        <v>24280187.072577201</v>
      </c>
      <c r="BQ111" s="125">
        <v>24031287.454078998</v>
      </c>
      <c r="BR111" s="125">
        <v>28403017.3061384</v>
      </c>
      <c r="BS111" s="125">
        <v>25751914.267273098</v>
      </c>
      <c r="BT111" s="125">
        <v>22267986.406353202</v>
      </c>
      <c r="BU111" s="125">
        <v>21686333.231316</v>
      </c>
      <c r="BV111" s="125">
        <v>21531101.965813901</v>
      </c>
      <c r="BW111" s="125">
        <v>23124119.2945849</v>
      </c>
      <c r="BX111" s="125">
        <v>23734874.0386132</v>
      </c>
      <c r="BY111" s="125">
        <v>23525122.908192199</v>
      </c>
      <c r="BZ111" s="125">
        <v>24749489.507749401</v>
      </c>
      <c r="CA111" s="125">
        <v>24575422.2992553</v>
      </c>
      <c r="CB111" s="125">
        <v>24179157.526581101</v>
      </c>
      <c r="CC111" s="125">
        <v>23900693.3239474</v>
      </c>
      <c r="CD111" s="125">
        <v>28540036.323459499</v>
      </c>
      <c r="CE111" s="125">
        <v>25817734.331637301</v>
      </c>
      <c r="CF111" s="125">
        <v>22385986.645057101</v>
      </c>
      <c r="CG111" s="125">
        <v>21856145.336740199</v>
      </c>
      <c r="CH111" s="125">
        <v>21707871.492297199</v>
      </c>
      <c r="CI111" s="125">
        <v>23286095.489335999</v>
      </c>
      <c r="CJ111" s="125">
        <v>23888560.206190798</v>
      </c>
      <c r="CK111" s="125">
        <v>23670075.625757501</v>
      </c>
      <c r="CL111" s="125">
        <v>24919151.054231498</v>
      </c>
      <c r="CM111" s="125">
        <v>24731341.731628001</v>
      </c>
      <c r="CN111" s="125">
        <v>24348562.692170601</v>
      </c>
      <c r="CO111" s="125">
        <v>24101345.344397899</v>
      </c>
    </row>
    <row r="112" spans="1:93">
      <c r="I112" s="124" t="s">
        <v>1076</v>
      </c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5"/>
      <c r="BQ112" s="125"/>
      <c r="BR112" s="125"/>
      <c r="BS112" s="125"/>
      <c r="BT112" s="125"/>
      <c r="BU112" s="125"/>
      <c r="BV112" s="125"/>
      <c r="BW112" s="125"/>
      <c r="BX112" s="125"/>
      <c r="BY112" s="125"/>
      <c r="BZ112" s="125"/>
      <c r="CA112" s="125"/>
      <c r="CB112" s="125"/>
      <c r="CC112" s="125"/>
      <c r="CD112" s="125"/>
      <c r="CE112" s="125"/>
      <c r="CF112" s="125"/>
      <c r="CG112" s="125"/>
      <c r="CH112" s="125"/>
      <c r="CI112" s="125"/>
      <c r="CJ112" s="125"/>
      <c r="CK112" s="125"/>
      <c r="CL112" s="125"/>
      <c r="CM112" s="125"/>
      <c r="CN112" s="125"/>
      <c r="CO112" s="125"/>
    </row>
    <row r="113" spans="1:93">
      <c r="A113" s="112" t="str">
        <f>CONCATENATE(I112,"-",I113)</f>
        <v>SEMINOLE -FF:[CP @ Meter - Forecasted]</v>
      </c>
      <c r="B113" s="112">
        <f>MAX(BR113:CC113)</f>
        <v>195726.011979795</v>
      </c>
      <c r="C113" s="112">
        <f>MAX(BR113:BT113,CB113:CC113)</f>
        <v>195726.011979795</v>
      </c>
      <c r="D113" s="112">
        <f>MAX(BU113:CA113)</f>
        <v>195726.01197785101</v>
      </c>
      <c r="E113" s="112">
        <f>MAX(CD113:CO113)</f>
        <v>195710.73221306299</v>
      </c>
      <c r="F113" s="112">
        <f>MAX(CD113:CF113,CN113:CO113)</f>
        <v>195710.73221306299</v>
      </c>
      <c r="G113" s="112">
        <f>MAX(CG113:CM113)</f>
        <v>195710.73221106801</v>
      </c>
      <c r="I113" s="126" t="s">
        <v>1052</v>
      </c>
      <c r="J113" s="125">
        <v>0</v>
      </c>
      <c r="K113" s="125">
        <v>0</v>
      </c>
      <c r="L113" s="125">
        <v>0</v>
      </c>
      <c r="M113" s="125">
        <v>0</v>
      </c>
      <c r="N113" s="125">
        <v>0</v>
      </c>
      <c r="O113" s="125">
        <v>0</v>
      </c>
      <c r="P113" s="125">
        <v>0</v>
      </c>
      <c r="Q113" s="125">
        <v>0</v>
      </c>
      <c r="R113" s="125">
        <v>0</v>
      </c>
      <c r="S113" s="125">
        <v>0</v>
      </c>
      <c r="T113" s="125">
        <v>0</v>
      </c>
      <c r="U113" s="125">
        <v>0</v>
      </c>
      <c r="V113" s="125">
        <v>0</v>
      </c>
      <c r="W113" s="125">
        <v>0</v>
      </c>
      <c r="X113" s="125">
        <v>0</v>
      </c>
      <c r="Y113" s="125">
        <v>0</v>
      </c>
      <c r="Z113" s="125">
        <v>0</v>
      </c>
      <c r="AA113" s="125">
        <v>0</v>
      </c>
      <c r="AB113" s="125">
        <v>0</v>
      </c>
      <c r="AC113" s="125">
        <v>0</v>
      </c>
      <c r="AD113" s="125">
        <v>0</v>
      </c>
      <c r="AE113" s="125">
        <v>0</v>
      </c>
      <c r="AF113" s="125">
        <v>0</v>
      </c>
      <c r="AG113" s="125">
        <v>0</v>
      </c>
      <c r="AH113" s="125">
        <v>0</v>
      </c>
      <c r="AI113" s="125">
        <v>0</v>
      </c>
      <c r="AJ113" s="125">
        <v>0</v>
      </c>
      <c r="AK113" s="125">
        <v>0</v>
      </c>
      <c r="AL113" s="125">
        <v>0</v>
      </c>
      <c r="AM113" s="125">
        <v>200000</v>
      </c>
      <c r="AN113" s="125">
        <v>200000</v>
      </c>
      <c r="AO113" s="125">
        <v>200000</v>
      </c>
      <c r="AP113" s="125">
        <v>200000</v>
      </c>
      <c r="AQ113" s="125">
        <v>200000</v>
      </c>
      <c r="AR113" s="125">
        <v>0</v>
      </c>
      <c r="AS113" s="125">
        <v>0</v>
      </c>
      <c r="AT113" s="125">
        <v>0</v>
      </c>
      <c r="AU113" s="125">
        <v>195890.84886308399</v>
      </c>
      <c r="AV113" s="125">
        <v>195890.84886155801</v>
      </c>
      <c r="AW113" s="125">
        <v>195890.848860648</v>
      </c>
      <c r="AX113" s="125">
        <v>195890.84886112899</v>
      </c>
      <c r="AY113" s="125">
        <v>195890.84886133601</v>
      </c>
      <c r="AZ113" s="125">
        <v>193992.108336367</v>
      </c>
      <c r="BA113" s="125">
        <v>166032.41163936199</v>
      </c>
      <c r="BB113" s="125">
        <v>195890.84886053001</v>
      </c>
      <c r="BC113" s="125">
        <v>195890.848860848</v>
      </c>
      <c r="BD113" s="125">
        <v>195890.84886100001</v>
      </c>
      <c r="BE113" s="125">
        <v>195890.84879939901</v>
      </c>
      <c r="BF113" s="125">
        <v>195765.866434294</v>
      </c>
      <c r="BG113" s="125">
        <v>195765.866433171</v>
      </c>
      <c r="BH113" s="125">
        <v>195765.86643300499</v>
      </c>
      <c r="BI113" s="125">
        <v>195765.86643156901</v>
      </c>
      <c r="BJ113" s="125">
        <v>195765.86643202201</v>
      </c>
      <c r="BK113" s="125">
        <v>195765.86643241401</v>
      </c>
      <c r="BL113" s="125">
        <v>195765.86643168799</v>
      </c>
      <c r="BM113" s="125">
        <v>195765.86643239699</v>
      </c>
      <c r="BN113" s="125">
        <v>195765.866431812</v>
      </c>
      <c r="BO113" s="125">
        <v>195765.86643237001</v>
      </c>
      <c r="BP113" s="125">
        <v>195765.86643215601</v>
      </c>
      <c r="BQ113" s="125">
        <v>195765.86637059701</v>
      </c>
      <c r="BR113" s="125">
        <v>195726.011979795</v>
      </c>
      <c r="BS113" s="125">
        <v>195726.01197787499</v>
      </c>
      <c r="BT113" s="125">
        <v>195726.01197780101</v>
      </c>
      <c r="BU113" s="125">
        <v>195726.011976298</v>
      </c>
      <c r="BV113" s="125">
        <v>195726.01197673299</v>
      </c>
      <c r="BW113" s="125">
        <v>195726.01197709699</v>
      </c>
      <c r="BX113" s="125">
        <v>195726.01197631899</v>
      </c>
      <c r="BY113" s="125">
        <v>195726.01197785101</v>
      </c>
      <c r="BZ113" s="125">
        <v>195726.01197645001</v>
      </c>
      <c r="CA113" s="125">
        <v>195726.01197715101</v>
      </c>
      <c r="CB113" s="125">
        <v>195726.01197690601</v>
      </c>
      <c r="CC113" s="125">
        <v>195726.01191654999</v>
      </c>
      <c r="CD113" s="125">
        <v>195710.73221306299</v>
      </c>
      <c r="CE113" s="125">
        <v>195710.732211355</v>
      </c>
      <c r="CF113" s="125">
        <v>195710.73221128099</v>
      </c>
      <c r="CG113" s="125">
        <v>195710.73220979201</v>
      </c>
      <c r="CH113" s="125">
        <v>195710.73221022601</v>
      </c>
      <c r="CI113" s="125">
        <v>195710.73221058401</v>
      </c>
      <c r="CJ113" s="125">
        <v>195710.73220975799</v>
      </c>
      <c r="CK113" s="125">
        <v>195710.73221106801</v>
      </c>
      <c r="CL113" s="125">
        <v>195710.732209943</v>
      </c>
      <c r="CM113" s="125">
        <v>195710.73221063701</v>
      </c>
      <c r="CN113" s="125">
        <v>195710.73221038</v>
      </c>
      <c r="CO113" s="125">
        <v>195710.73214966801</v>
      </c>
    </row>
    <row r="114" spans="1:93">
      <c r="A114" s="112" t="str">
        <f>CONCATENATE(I112,"-",I114)</f>
        <v>SEMINOLE -FG:[GNCP - Forecasted]</v>
      </c>
      <c r="B114" s="112">
        <f>MAX(BR114:CC114)</f>
        <v>200000</v>
      </c>
      <c r="C114" s="112">
        <f>MAX(BR114:BT114,CB114:CC114)</f>
        <v>200000</v>
      </c>
      <c r="D114" s="112">
        <f>MAX(BU114:CA114)</f>
        <v>200000</v>
      </c>
      <c r="E114" s="112">
        <f>MAX(CD114:CO114)</f>
        <v>200000</v>
      </c>
      <c r="F114" s="112">
        <f>MAX(CD114:CF114,CN114:CO114)</f>
        <v>200000</v>
      </c>
      <c r="G114" s="112">
        <f>MAX(CG114:CM114)</f>
        <v>200000</v>
      </c>
      <c r="I114" s="126" t="s">
        <v>1053</v>
      </c>
      <c r="J114" s="125">
        <v>0</v>
      </c>
      <c r="K114" s="125">
        <v>0</v>
      </c>
      <c r="L114" s="125">
        <v>0</v>
      </c>
      <c r="M114" s="125">
        <v>0</v>
      </c>
      <c r="N114" s="125">
        <v>0</v>
      </c>
      <c r="O114" s="125">
        <v>0</v>
      </c>
      <c r="P114" s="125">
        <v>0</v>
      </c>
      <c r="Q114" s="125">
        <v>0</v>
      </c>
      <c r="R114" s="125">
        <v>0</v>
      </c>
      <c r="S114" s="125">
        <v>0</v>
      </c>
      <c r="T114" s="125">
        <v>0</v>
      </c>
      <c r="U114" s="125">
        <v>0</v>
      </c>
      <c r="V114" s="125">
        <v>0</v>
      </c>
      <c r="W114" s="125">
        <v>0</v>
      </c>
      <c r="X114" s="125">
        <v>0</v>
      </c>
      <c r="Y114" s="125">
        <v>0</v>
      </c>
      <c r="Z114" s="125">
        <v>0</v>
      </c>
      <c r="AA114" s="125">
        <v>0</v>
      </c>
      <c r="AB114" s="125">
        <v>0</v>
      </c>
      <c r="AC114" s="125">
        <v>0</v>
      </c>
      <c r="AD114" s="125">
        <v>0</v>
      </c>
      <c r="AE114" s="125">
        <v>0</v>
      </c>
      <c r="AF114" s="125">
        <v>0</v>
      </c>
      <c r="AG114" s="125">
        <v>0</v>
      </c>
      <c r="AH114" s="125">
        <v>0</v>
      </c>
      <c r="AI114" s="125">
        <v>0</v>
      </c>
      <c r="AJ114" s="125">
        <v>0</v>
      </c>
      <c r="AK114" s="125">
        <v>0</v>
      </c>
      <c r="AL114" s="125">
        <v>0</v>
      </c>
      <c r="AM114" s="125">
        <v>200000</v>
      </c>
      <c r="AN114" s="125">
        <v>200000</v>
      </c>
      <c r="AO114" s="125">
        <v>200000</v>
      </c>
      <c r="AP114" s="125">
        <v>200000</v>
      </c>
      <c r="AQ114" s="125">
        <v>200000</v>
      </c>
      <c r="AR114" s="125">
        <v>225000</v>
      </c>
      <c r="AS114" s="125">
        <v>200000</v>
      </c>
      <c r="AT114" s="125">
        <v>0</v>
      </c>
      <c r="AU114" s="125">
        <v>195890.84886308399</v>
      </c>
      <c r="AV114" s="125">
        <v>195890.84886155801</v>
      </c>
      <c r="AW114" s="125">
        <v>195890.848860648</v>
      </c>
      <c r="AX114" s="125">
        <v>195890.84886112899</v>
      </c>
      <c r="AY114" s="125">
        <v>195890.84886133601</v>
      </c>
      <c r="AZ114" s="125">
        <v>193992.108336367</v>
      </c>
      <c r="BA114" s="125">
        <v>166032.41163936199</v>
      </c>
      <c r="BB114" s="125">
        <v>195890.84886053001</v>
      </c>
      <c r="BC114" s="125">
        <v>195890.848860848</v>
      </c>
      <c r="BD114" s="125">
        <v>195890.84886100001</v>
      </c>
      <c r="BE114" s="125">
        <v>195890.84879939901</v>
      </c>
      <c r="BF114" s="125">
        <v>200000</v>
      </c>
      <c r="BG114" s="125">
        <v>200000</v>
      </c>
      <c r="BH114" s="125">
        <v>200000</v>
      </c>
      <c r="BI114" s="125">
        <v>200000</v>
      </c>
      <c r="BJ114" s="125">
        <v>200000</v>
      </c>
      <c r="BK114" s="125">
        <v>200000</v>
      </c>
      <c r="BL114" s="125">
        <v>200000</v>
      </c>
      <c r="BM114" s="125">
        <v>200000</v>
      </c>
      <c r="BN114" s="125">
        <v>200000</v>
      </c>
      <c r="BO114" s="125">
        <v>200000</v>
      </c>
      <c r="BP114" s="125">
        <v>200000</v>
      </c>
      <c r="BQ114" s="125">
        <v>200000</v>
      </c>
      <c r="BR114" s="125">
        <v>200000</v>
      </c>
      <c r="BS114" s="125">
        <v>200000</v>
      </c>
      <c r="BT114" s="125">
        <v>200000</v>
      </c>
      <c r="BU114" s="125">
        <v>200000</v>
      </c>
      <c r="BV114" s="125">
        <v>200000</v>
      </c>
      <c r="BW114" s="125">
        <v>200000</v>
      </c>
      <c r="BX114" s="125">
        <v>200000</v>
      </c>
      <c r="BY114" s="125">
        <v>200000</v>
      </c>
      <c r="BZ114" s="125">
        <v>200000</v>
      </c>
      <c r="CA114" s="125">
        <v>200000</v>
      </c>
      <c r="CB114" s="125">
        <v>200000</v>
      </c>
      <c r="CC114" s="125">
        <v>200000</v>
      </c>
      <c r="CD114" s="125">
        <v>200000</v>
      </c>
      <c r="CE114" s="125">
        <v>200000</v>
      </c>
      <c r="CF114" s="125">
        <v>200000</v>
      </c>
      <c r="CG114" s="125">
        <v>200000</v>
      </c>
      <c r="CH114" s="125">
        <v>200000</v>
      </c>
      <c r="CI114" s="125">
        <v>200000</v>
      </c>
      <c r="CJ114" s="125">
        <v>200000</v>
      </c>
      <c r="CK114" s="125">
        <v>200000</v>
      </c>
      <c r="CL114" s="125">
        <v>200000</v>
      </c>
      <c r="CM114" s="125">
        <v>200000</v>
      </c>
      <c r="CN114" s="125">
        <v>200000</v>
      </c>
      <c r="CO114" s="125">
        <v>200000</v>
      </c>
    </row>
    <row r="115" spans="1:93">
      <c r="A115" s="112" t="str">
        <f>CONCATENATE(I112,"-",I115)</f>
        <v>SEMINOLE -FH:[NCP - Forecasted]</v>
      </c>
      <c r="B115" s="112">
        <f>MAX(BR115:CC115)</f>
        <v>200000</v>
      </c>
      <c r="C115" s="112">
        <f>MAX(BR115:BT115,CB115:CC115)</f>
        <v>200000</v>
      </c>
      <c r="D115" s="112">
        <f>MAX(BU115:CA115)</f>
        <v>200000</v>
      </c>
      <c r="E115" s="112">
        <f>MAX(CD115:CO115)</f>
        <v>200000</v>
      </c>
      <c r="F115" s="112">
        <f>MAX(CD115:CF115,CN115:CO115)</f>
        <v>200000</v>
      </c>
      <c r="G115" s="112">
        <f>MAX(CG115:CM115)</f>
        <v>200000</v>
      </c>
      <c r="I115" s="126" t="s">
        <v>1054</v>
      </c>
      <c r="J115" s="125">
        <v>0</v>
      </c>
      <c r="K115" s="125">
        <v>0</v>
      </c>
      <c r="L115" s="125">
        <v>0</v>
      </c>
      <c r="M115" s="125">
        <v>0</v>
      </c>
      <c r="N115" s="125">
        <v>0</v>
      </c>
      <c r="O115" s="125">
        <v>0</v>
      </c>
      <c r="P115" s="125">
        <v>0</v>
      </c>
      <c r="Q115" s="125">
        <v>0</v>
      </c>
      <c r="R115" s="125">
        <v>0</v>
      </c>
      <c r="S115" s="125">
        <v>0</v>
      </c>
      <c r="T115" s="125">
        <v>0</v>
      </c>
      <c r="U115" s="125">
        <v>0</v>
      </c>
      <c r="V115" s="125">
        <v>0</v>
      </c>
      <c r="W115" s="125">
        <v>0</v>
      </c>
      <c r="X115" s="125">
        <v>0</v>
      </c>
      <c r="Y115" s="125">
        <v>0</v>
      </c>
      <c r="Z115" s="125">
        <v>0</v>
      </c>
      <c r="AA115" s="125">
        <v>0</v>
      </c>
      <c r="AB115" s="125">
        <v>0</v>
      </c>
      <c r="AC115" s="125">
        <v>0</v>
      </c>
      <c r="AD115" s="125">
        <v>0</v>
      </c>
      <c r="AE115" s="125">
        <v>0</v>
      </c>
      <c r="AF115" s="125">
        <v>0</v>
      </c>
      <c r="AG115" s="125">
        <v>0</v>
      </c>
      <c r="AH115" s="125">
        <v>0</v>
      </c>
      <c r="AI115" s="125">
        <v>0</v>
      </c>
      <c r="AJ115" s="125">
        <v>0</v>
      </c>
      <c r="AK115" s="125">
        <v>0</v>
      </c>
      <c r="AL115" s="125">
        <v>0</v>
      </c>
      <c r="AM115" s="125">
        <v>200000</v>
      </c>
      <c r="AN115" s="125">
        <v>200000</v>
      </c>
      <c r="AO115" s="125">
        <v>200000</v>
      </c>
      <c r="AP115" s="125">
        <v>200000</v>
      </c>
      <c r="AQ115" s="125">
        <v>200000</v>
      </c>
      <c r="AR115" s="125">
        <v>225000</v>
      </c>
      <c r="AS115" s="125">
        <v>200000</v>
      </c>
      <c r="AT115" s="125">
        <v>0</v>
      </c>
      <c r="AU115" s="125">
        <v>195890.84886308399</v>
      </c>
      <c r="AV115" s="125">
        <v>195890.84886155801</v>
      </c>
      <c r="AW115" s="125">
        <v>195890.848860648</v>
      </c>
      <c r="AX115" s="125">
        <v>195890.84886112899</v>
      </c>
      <c r="AY115" s="125">
        <v>195890.84886133601</v>
      </c>
      <c r="AZ115" s="125">
        <v>193992.108336367</v>
      </c>
      <c r="BA115" s="125">
        <v>166032.41163936199</v>
      </c>
      <c r="BB115" s="125">
        <v>195890.84886053001</v>
      </c>
      <c r="BC115" s="125">
        <v>195890.848860848</v>
      </c>
      <c r="BD115" s="125">
        <v>195890.84886100001</v>
      </c>
      <c r="BE115" s="125">
        <v>195890.84879939901</v>
      </c>
      <c r="BF115" s="125">
        <v>200000</v>
      </c>
      <c r="BG115" s="125">
        <v>200000</v>
      </c>
      <c r="BH115" s="125">
        <v>200000</v>
      </c>
      <c r="BI115" s="125">
        <v>200000</v>
      </c>
      <c r="BJ115" s="125">
        <v>200000</v>
      </c>
      <c r="BK115" s="125">
        <v>200000</v>
      </c>
      <c r="BL115" s="125">
        <v>200000</v>
      </c>
      <c r="BM115" s="125">
        <v>200000</v>
      </c>
      <c r="BN115" s="125">
        <v>200000</v>
      </c>
      <c r="BO115" s="125">
        <v>200000</v>
      </c>
      <c r="BP115" s="125">
        <v>200000</v>
      </c>
      <c r="BQ115" s="125">
        <v>200000</v>
      </c>
      <c r="BR115" s="125">
        <v>200000</v>
      </c>
      <c r="BS115" s="125">
        <v>200000</v>
      </c>
      <c r="BT115" s="125">
        <v>200000</v>
      </c>
      <c r="BU115" s="125">
        <v>200000</v>
      </c>
      <c r="BV115" s="125">
        <v>200000</v>
      </c>
      <c r="BW115" s="125">
        <v>200000</v>
      </c>
      <c r="BX115" s="125">
        <v>200000</v>
      </c>
      <c r="BY115" s="125">
        <v>200000</v>
      </c>
      <c r="BZ115" s="125">
        <v>200000</v>
      </c>
      <c r="CA115" s="125">
        <v>200000</v>
      </c>
      <c r="CB115" s="125">
        <v>200000</v>
      </c>
      <c r="CC115" s="125">
        <v>200000</v>
      </c>
      <c r="CD115" s="125">
        <v>200000</v>
      </c>
      <c r="CE115" s="125">
        <v>200000</v>
      </c>
      <c r="CF115" s="125">
        <v>200000</v>
      </c>
      <c r="CG115" s="125">
        <v>200000</v>
      </c>
      <c r="CH115" s="125">
        <v>200000</v>
      </c>
      <c r="CI115" s="125">
        <v>200000</v>
      </c>
      <c r="CJ115" s="125">
        <v>200000</v>
      </c>
      <c r="CK115" s="125">
        <v>200000</v>
      </c>
      <c r="CL115" s="125">
        <v>200000</v>
      </c>
      <c r="CM115" s="125">
        <v>200000</v>
      </c>
      <c r="CN115" s="125">
        <v>200000</v>
      </c>
      <c r="CO115" s="125">
        <v>200000</v>
      </c>
    </row>
    <row r="116" spans="1:93">
      <c r="A116" s="112" t="str">
        <f>CONCATENATE(I112,"-",I116)</f>
        <v>SEMINOLE -FI:[NCP ONPK - Forecasted]</v>
      </c>
      <c r="B116" s="112">
        <f>MAX(BR116:CC116)</f>
        <v>200000</v>
      </c>
      <c r="C116" s="112">
        <f>MAX(BR116:BT116,CB116:CC116)</f>
        <v>200000</v>
      </c>
      <c r="D116" s="112">
        <f>MAX(BU116:CA116)</f>
        <v>200000</v>
      </c>
      <c r="E116" s="112">
        <f>MAX(CD116:CO116)</f>
        <v>200000</v>
      </c>
      <c r="F116" s="112">
        <f>MAX(CD116:CF116,CN116:CO116)</f>
        <v>200000</v>
      </c>
      <c r="G116" s="112">
        <f>MAX(CG116:CM116)</f>
        <v>200000</v>
      </c>
      <c r="I116" s="126" t="s">
        <v>1055</v>
      </c>
      <c r="J116" s="125">
        <v>0</v>
      </c>
      <c r="K116" s="125">
        <v>0</v>
      </c>
      <c r="L116" s="125">
        <v>0</v>
      </c>
      <c r="M116" s="125">
        <v>0</v>
      </c>
      <c r="N116" s="125">
        <v>0</v>
      </c>
      <c r="O116" s="125">
        <v>0</v>
      </c>
      <c r="P116" s="125">
        <v>0</v>
      </c>
      <c r="Q116" s="125">
        <v>0</v>
      </c>
      <c r="R116" s="125">
        <v>0</v>
      </c>
      <c r="S116" s="125">
        <v>0</v>
      </c>
      <c r="T116" s="125">
        <v>0</v>
      </c>
      <c r="U116" s="125">
        <v>0</v>
      </c>
      <c r="V116" s="125">
        <v>0</v>
      </c>
      <c r="W116" s="125">
        <v>0</v>
      </c>
      <c r="X116" s="125">
        <v>0</v>
      </c>
      <c r="Y116" s="125">
        <v>0</v>
      </c>
      <c r="Z116" s="125">
        <v>0</v>
      </c>
      <c r="AA116" s="125">
        <v>0</v>
      </c>
      <c r="AB116" s="125">
        <v>0</v>
      </c>
      <c r="AC116" s="125">
        <v>0</v>
      </c>
      <c r="AD116" s="125">
        <v>0</v>
      </c>
      <c r="AE116" s="125">
        <v>0</v>
      </c>
      <c r="AF116" s="125">
        <v>0</v>
      </c>
      <c r="AG116" s="125">
        <v>0</v>
      </c>
      <c r="AH116" s="125">
        <v>0</v>
      </c>
      <c r="AI116" s="125">
        <v>0</v>
      </c>
      <c r="AJ116" s="125">
        <v>0</v>
      </c>
      <c r="AK116" s="125">
        <v>0</v>
      </c>
      <c r="AL116" s="125">
        <v>0</v>
      </c>
      <c r="AM116" s="125">
        <v>200000</v>
      </c>
      <c r="AN116" s="125">
        <v>200000</v>
      </c>
      <c r="AO116" s="125">
        <v>200000</v>
      </c>
      <c r="AP116" s="125">
        <v>200000</v>
      </c>
      <c r="AQ116" s="125">
        <v>200000</v>
      </c>
      <c r="AR116" s="125">
        <v>200000</v>
      </c>
      <c r="AS116" s="125">
        <v>200000</v>
      </c>
      <c r="AT116" s="125">
        <v>0</v>
      </c>
      <c r="AU116" s="125">
        <v>0</v>
      </c>
      <c r="AV116" s="125">
        <v>0</v>
      </c>
      <c r="AW116" s="125">
        <v>0</v>
      </c>
      <c r="AX116" s="125">
        <v>0</v>
      </c>
      <c r="AY116" s="125">
        <v>66666.666666666599</v>
      </c>
      <c r="AZ116" s="125">
        <v>66666.666666666599</v>
      </c>
      <c r="BA116" s="125">
        <v>66666.666666666599</v>
      </c>
      <c r="BB116" s="125">
        <v>66666.666666666599</v>
      </c>
      <c r="BC116" s="125">
        <v>66666.666666666599</v>
      </c>
      <c r="BD116" s="125">
        <v>66666.666666666599</v>
      </c>
      <c r="BE116" s="125">
        <v>66666.666666666599</v>
      </c>
      <c r="BF116" s="125">
        <v>200000</v>
      </c>
      <c r="BG116" s="125">
        <v>200000</v>
      </c>
      <c r="BH116" s="125">
        <v>200000</v>
      </c>
      <c r="BI116" s="125">
        <v>200000</v>
      </c>
      <c r="BJ116" s="125">
        <v>200000</v>
      </c>
      <c r="BK116" s="125">
        <v>200000</v>
      </c>
      <c r="BL116" s="125">
        <v>200000</v>
      </c>
      <c r="BM116" s="125">
        <v>200000</v>
      </c>
      <c r="BN116" s="125">
        <v>200000</v>
      </c>
      <c r="BO116" s="125">
        <v>200000</v>
      </c>
      <c r="BP116" s="125">
        <v>200000</v>
      </c>
      <c r="BQ116" s="125">
        <v>200000</v>
      </c>
      <c r="BR116" s="125">
        <v>200000</v>
      </c>
      <c r="BS116" s="125">
        <v>200000</v>
      </c>
      <c r="BT116" s="125">
        <v>200000</v>
      </c>
      <c r="BU116" s="125">
        <v>200000</v>
      </c>
      <c r="BV116" s="125">
        <v>200000</v>
      </c>
      <c r="BW116" s="125">
        <v>200000</v>
      </c>
      <c r="BX116" s="125">
        <v>200000</v>
      </c>
      <c r="BY116" s="125">
        <v>200000</v>
      </c>
      <c r="BZ116" s="125">
        <v>200000</v>
      </c>
      <c r="CA116" s="125">
        <v>200000</v>
      </c>
      <c r="CB116" s="125">
        <v>200000</v>
      </c>
      <c r="CC116" s="125">
        <v>200000</v>
      </c>
      <c r="CD116" s="125">
        <v>200000</v>
      </c>
      <c r="CE116" s="125">
        <v>200000</v>
      </c>
      <c r="CF116" s="125">
        <v>200000</v>
      </c>
      <c r="CG116" s="125">
        <v>200000</v>
      </c>
      <c r="CH116" s="125">
        <v>200000</v>
      </c>
      <c r="CI116" s="125">
        <v>200000</v>
      </c>
      <c r="CJ116" s="125">
        <v>200000</v>
      </c>
      <c r="CK116" s="125">
        <v>200000</v>
      </c>
      <c r="CL116" s="125">
        <v>200000</v>
      </c>
      <c r="CM116" s="125">
        <v>200000</v>
      </c>
      <c r="CN116" s="125">
        <v>200000</v>
      </c>
      <c r="CO116" s="125">
        <v>200000</v>
      </c>
    </row>
    <row r="117" spans="1:93">
      <c r="I117" s="124" t="s">
        <v>1077</v>
      </c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  <c r="BD117" s="125"/>
      <c r="BE117" s="125"/>
      <c r="BF117" s="125"/>
      <c r="BG117" s="125"/>
      <c r="BH117" s="125"/>
      <c r="BI117" s="125"/>
      <c r="BJ117" s="125"/>
      <c r="BK117" s="125"/>
      <c r="BL117" s="125"/>
      <c r="BM117" s="125"/>
      <c r="BN117" s="125"/>
      <c r="BO117" s="125"/>
      <c r="BP117" s="125"/>
      <c r="BQ117" s="125"/>
      <c r="BR117" s="125"/>
      <c r="BS117" s="125"/>
      <c r="BT117" s="125"/>
      <c r="BU117" s="125"/>
      <c r="BV117" s="125"/>
      <c r="BW117" s="125"/>
      <c r="BX117" s="125"/>
      <c r="BY117" s="125"/>
      <c r="BZ117" s="125"/>
      <c r="CA117" s="125"/>
      <c r="CB117" s="125"/>
      <c r="CC117" s="125"/>
      <c r="CD117" s="125"/>
      <c r="CE117" s="125"/>
      <c r="CF117" s="125"/>
      <c r="CG117" s="125"/>
      <c r="CH117" s="125"/>
      <c r="CI117" s="125"/>
      <c r="CJ117" s="125"/>
      <c r="CK117" s="125"/>
      <c r="CL117" s="125"/>
      <c r="CM117" s="125"/>
      <c r="CN117" s="125"/>
      <c r="CO117" s="125"/>
    </row>
    <row r="118" spans="1:93">
      <c r="A118" s="112" t="str">
        <f>CONCATENATE(I117,"-",I118)</f>
        <v>SL-1 -FF:[CP @ Meter - Forecasted]</v>
      </c>
      <c r="B118" s="112">
        <f>MAX(BR118:CC118)</f>
        <v>54020.660124669303</v>
      </c>
      <c r="C118" s="112">
        <f>MAX(BR118:BT118,CB118:CC118)</f>
        <v>54020.660124669303</v>
      </c>
      <c r="D118" s="112">
        <f>MAX(BU118:CA118)</f>
        <v>0</v>
      </c>
      <c r="E118" s="112">
        <f>MAX(CD118:CO118)</f>
        <v>55467.776885842803</v>
      </c>
      <c r="F118" s="112">
        <f>MAX(CD118:CF118,CN118:CO118)</f>
        <v>55467.776885842803</v>
      </c>
      <c r="G118" s="112">
        <f>MAX(CG118:CM118)</f>
        <v>0</v>
      </c>
      <c r="I118" s="126" t="s">
        <v>1052</v>
      </c>
      <c r="J118" s="125">
        <v>3953.3333333333298</v>
      </c>
      <c r="K118" s="125">
        <v>0</v>
      </c>
      <c r="L118" s="125">
        <v>0</v>
      </c>
      <c r="M118" s="125">
        <v>0</v>
      </c>
      <c r="N118" s="125">
        <v>0</v>
      </c>
      <c r="O118" s="125">
        <v>0</v>
      </c>
      <c r="P118" s="125">
        <v>0</v>
      </c>
      <c r="Q118" s="125">
        <v>0</v>
      </c>
      <c r="R118" s="125">
        <v>0</v>
      </c>
      <c r="S118" s="125">
        <v>0</v>
      </c>
      <c r="T118" s="125">
        <v>41902.2911563241</v>
      </c>
      <c r="U118" s="125">
        <v>33114.193548387098</v>
      </c>
      <c r="V118" s="125">
        <v>67618</v>
      </c>
      <c r="W118" s="125">
        <v>0</v>
      </c>
      <c r="X118" s="125">
        <v>0</v>
      </c>
      <c r="Y118" s="125">
        <v>0</v>
      </c>
      <c r="Z118" s="125">
        <v>0</v>
      </c>
      <c r="AA118" s="125">
        <v>0</v>
      </c>
      <c r="AB118" s="125">
        <v>0</v>
      </c>
      <c r="AC118" s="125">
        <v>0</v>
      </c>
      <c r="AD118" s="125">
        <v>0</v>
      </c>
      <c r="AE118" s="125">
        <v>0</v>
      </c>
      <c r="AF118" s="125">
        <v>0</v>
      </c>
      <c r="AG118" s="125">
        <v>0</v>
      </c>
      <c r="AH118" s="125">
        <v>11539</v>
      </c>
      <c r="AI118" s="125">
        <v>0</v>
      </c>
      <c r="AJ118" s="125">
        <v>0</v>
      </c>
      <c r="AK118" s="125">
        <v>0</v>
      </c>
      <c r="AL118" s="125">
        <v>0</v>
      </c>
      <c r="AM118" s="125">
        <v>0</v>
      </c>
      <c r="AN118" s="125">
        <v>0</v>
      </c>
      <c r="AO118" s="125">
        <v>0</v>
      </c>
      <c r="AP118" s="125">
        <v>0</v>
      </c>
      <c r="AQ118" s="125">
        <v>0</v>
      </c>
      <c r="AR118" s="125">
        <v>0</v>
      </c>
      <c r="AS118" s="125">
        <v>0</v>
      </c>
      <c r="AT118" s="125">
        <v>38667.557085710097</v>
      </c>
      <c r="AU118" s="125">
        <v>0</v>
      </c>
      <c r="AV118" s="125">
        <v>0</v>
      </c>
      <c r="AW118" s="125">
        <v>0</v>
      </c>
      <c r="AX118" s="125">
        <v>0</v>
      </c>
      <c r="AY118" s="125">
        <v>0</v>
      </c>
      <c r="AZ118" s="125">
        <v>0</v>
      </c>
      <c r="BA118" s="125">
        <v>0</v>
      </c>
      <c r="BB118" s="125">
        <v>0</v>
      </c>
      <c r="BC118" s="125">
        <v>0</v>
      </c>
      <c r="BD118" s="125">
        <v>35600.970787979903</v>
      </c>
      <c r="BE118" s="125">
        <v>29790.501049368399</v>
      </c>
      <c r="BF118" s="125">
        <v>51108.937580060803</v>
      </c>
      <c r="BG118" s="125">
        <v>0</v>
      </c>
      <c r="BH118" s="125">
        <v>0</v>
      </c>
      <c r="BI118" s="125">
        <v>0</v>
      </c>
      <c r="BJ118" s="125">
        <v>0</v>
      </c>
      <c r="BK118" s="125">
        <v>0</v>
      </c>
      <c r="BL118" s="125">
        <v>0</v>
      </c>
      <c r="BM118" s="125">
        <v>0</v>
      </c>
      <c r="BN118" s="125">
        <v>0</v>
      </c>
      <c r="BO118" s="125">
        <v>0</v>
      </c>
      <c r="BP118" s="125">
        <v>37512.705322116599</v>
      </c>
      <c r="BQ118" s="125">
        <v>37826.7272084219</v>
      </c>
      <c r="BR118" s="125">
        <v>54020.660124669303</v>
      </c>
      <c r="BS118" s="125">
        <v>0</v>
      </c>
      <c r="BT118" s="125">
        <v>0</v>
      </c>
      <c r="BU118" s="125">
        <v>0</v>
      </c>
      <c r="BV118" s="125">
        <v>0</v>
      </c>
      <c r="BW118" s="125">
        <v>0</v>
      </c>
      <c r="BX118" s="125">
        <v>0</v>
      </c>
      <c r="BY118" s="125">
        <v>0</v>
      </c>
      <c r="BZ118" s="125">
        <v>0</v>
      </c>
      <c r="CA118" s="125">
        <v>0</v>
      </c>
      <c r="CB118" s="125">
        <v>38700.490336331299</v>
      </c>
      <c r="CC118" s="125">
        <v>39095.8452715862</v>
      </c>
      <c r="CD118" s="125">
        <v>55467.776885842803</v>
      </c>
      <c r="CE118" s="125">
        <v>0</v>
      </c>
      <c r="CF118" s="125">
        <v>0</v>
      </c>
      <c r="CG118" s="125">
        <v>0</v>
      </c>
      <c r="CH118" s="125">
        <v>0</v>
      </c>
      <c r="CI118" s="125">
        <v>0</v>
      </c>
      <c r="CJ118" s="125">
        <v>0</v>
      </c>
      <c r="CK118" s="125">
        <v>0</v>
      </c>
      <c r="CL118" s="125">
        <v>0</v>
      </c>
      <c r="CM118" s="125">
        <v>0</v>
      </c>
      <c r="CN118" s="125">
        <v>39583.031175845703</v>
      </c>
      <c r="CO118" s="125">
        <v>39957.7256983759</v>
      </c>
    </row>
    <row r="119" spans="1:93">
      <c r="A119" s="112" t="str">
        <f>CONCATENATE(I117,"-",I119)</f>
        <v>SL-1 -FG:[GNCP - Forecasted]</v>
      </c>
      <c r="B119" s="112">
        <f>MAX(BR119:CC119)</f>
        <v>154156.97344601699</v>
      </c>
      <c r="C119" s="112">
        <f>MAX(BR119:BT119,CB119:CC119)</f>
        <v>127621.490502862</v>
      </c>
      <c r="D119" s="112">
        <f>MAX(BU119:CA119)</f>
        <v>154156.97344601699</v>
      </c>
      <c r="E119" s="112">
        <f>MAX(CD119:CO119)</f>
        <v>157002.30975241101</v>
      </c>
      <c r="F119" s="112">
        <f>MAX(CD119:CF119,CN119:CO119)</f>
        <v>129896.036508137</v>
      </c>
      <c r="G119" s="112">
        <f>MAX(CG119:CM119)</f>
        <v>157002.30975241101</v>
      </c>
      <c r="I119" s="126" t="s">
        <v>1053</v>
      </c>
      <c r="J119" s="125">
        <v>33807</v>
      </c>
      <c r="K119" s="125">
        <v>36680.321839080403</v>
      </c>
      <c r="L119" s="125">
        <v>38703.333333333299</v>
      </c>
      <c r="M119" s="125">
        <v>43669.011111111096</v>
      </c>
      <c r="N119" s="125">
        <v>40629.677419354797</v>
      </c>
      <c r="O119" s="125">
        <v>49705.055555555497</v>
      </c>
      <c r="P119" s="125">
        <v>40370.967741935397</v>
      </c>
      <c r="Q119" s="125">
        <v>43119.333333333299</v>
      </c>
      <c r="R119" s="125">
        <v>41767.333333333299</v>
      </c>
      <c r="S119" s="125">
        <v>31119.354838709602</v>
      </c>
      <c r="T119" s="125">
        <v>41902.2911563241</v>
      </c>
      <c r="U119" s="125">
        <v>33114.193548387098</v>
      </c>
      <c r="V119" s="125">
        <v>67618</v>
      </c>
      <c r="W119" s="125">
        <v>83190.142857142797</v>
      </c>
      <c r="X119" s="125">
        <v>75712</v>
      </c>
      <c r="Y119" s="125">
        <v>84608.355555555507</v>
      </c>
      <c r="Z119" s="125">
        <v>86133.967741935397</v>
      </c>
      <c r="AA119" s="125">
        <v>93014.155555555495</v>
      </c>
      <c r="AB119" s="125">
        <v>73630.935483870897</v>
      </c>
      <c r="AC119" s="125">
        <v>95509.999999999898</v>
      </c>
      <c r="AD119" s="125">
        <v>84153.566666666593</v>
      </c>
      <c r="AE119" s="125">
        <v>71533.978494623603</v>
      </c>
      <c r="AF119" s="125">
        <v>74319.488214313096</v>
      </c>
      <c r="AG119" s="125">
        <v>67004.236559139696</v>
      </c>
      <c r="AH119" s="125">
        <v>98671</v>
      </c>
      <c r="AI119" s="125">
        <v>112562.26190476101</v>
      </c>
      <c r="AJ119" s="125">
        <v>132005</v>
      </c>
      <c r="AK119" s="125">
        <v>127912.633333333</v>
      </c>
      <c r="AL119" s="125">
        <v>131421.50537634399</v>
      </c>
      <c r="AM119" s="125">
        <v>131294.79999999999</v>
      </c>
      <c r="AN119" s="125">
        <v>139227.655913978</v>
      </c>
      <c r="AO119" s="125">
        <v>125898</v>
      </c>
      <c r="AP119" s="125">
        <v>125672.011111111</v>
      </c>
      <c r="AQ119" s="125">
        <v>97117.376344086006</v>
      </c>
      <c r="AR119" s="125">
        <v>110009.057124721</v>
      </c>
      <c r="AS119" s="125">
        <v>116791.52688172</v>
      </c>
      <c r="AT119" s="125">
        <v>104568.375245616</v>
      </c>
      <c r="AU119" s="125">
        <v>121261.13741964</v>
      </c>
      <c r="AV119" s="125">
        <v>116122.945595187</v>
      </c>
      <c r="AW119" s="125">
        <v>139791.70173013999</v>
      </c>
      <c r="AX119" s="125">
        <v>130625.591553038</v>
      </c>
      <c r="AY119" s="125">
        <v>136301.70058612499</v>
      </c>
      <c r="AZ119" s="125">
        <v>136314.15917647901</v>
      </c>
      <c r="BA119" s="125">
        <v>123181.81677381101</v>
      </c>
      <c r="BB119" s="125">
        <v>127797.312709283</v>
      </c>
      <c r="BC119" s="125">
        <v>109513.464246016</v>
      </c>
      <c r="BD119" s="125">
        <v>106451.68685070401</v>
      </c>
      <c r="BE119" s="125">
        <v>115478.336491628</v>
      </c>
      <c r="BF119" s="125">
        <v>117255.113786723</v>
      </c>
      <c r="BG119" s="125">
        <v>121114.288839061</v>
      </c>
      <c r="BH119" s="125">
        <v>121146.366206084</v>
      </c>
      <c r="BI119" s="125">
        <v>137431.01478214</v>
      </c>
      <c r="BJ119" s="125">
        <v>140367.07971371099</v>
      </c>
      <c r="BK119" s="125">
        <v>141322.282026745</v>
      </c>
      <c r="BL119" s="125">
        <v>139614.799985374</v>
      </c>
      <c r="BM119" s="125">
        <v>151424.306340802</v>
      </c>
      <c r="BN119" s="125">
        <v>130311.542795549</v>
      </c>
      <c r="BO119" s="125">
        <v>111683.58295983099</v>
      </c>
      <c r="BP119" s="125">
        <v>108584.53124152101</v>
      </c>
      <c r="BQ119" s="125">
        <v>117789.13973260501</v>
      </c>
      <c r="BR119" s="125">
        <v>119483.884459494</v>
      </c>
      <c r="BS119" s="125">
        <v>127621.490502862</v>
      </c>
      <c r="BT119" s="125">
        <v>123213.81514183</v>
      </c>
      <c r="BU119" s="125">
        <v>139960.60055607601</v>
      </c>
      <c r="BV119" s="125">
        <v>142845.08839493201</v>
      </c>
      <c r="BW119" s="125">
        <v>143774.11424105201</v>
      </c>
      <c r="BX119" s="125">
        <v>142026.89631069399</v>
      </c>
      <c r="BY119" s="125">
        <v>154156.97344601699</v>
      </c>
      <c r="BZ119" s="125">
        <v>132575.29153453201</v>
      </c>
      <c r="CA119" s="125">
        <v>113636.474975202</v>
      </c>
      <c r="CB119" s="125">
        <v>110486.388033618</v>
      </c>
      <c r="CC119" s="125">
        <v>119847.20146159601</v>
      </c>
      <c r="CD119" s="125">
        <v>121588.628867393</v>
      </c>
      <c r="CE119" s="125">
        <v>129896.036508137</v>
      </c>
      <c r="CF119" s="125">
        <v>125445.352761662</v>
      </c>
      <c r="CG119" s="125">
        <v>142562.109000917</v>
      </c>
      <c r="CH119" s="125">
        <v>145476.632765288</v>
      </c>
      <c r="CI119" s="125">
        <v>146386.42192705101</v>
      </c>
      <c r="CJ119" s="125">
        <v>144598.50127513401</v>
      </c>
      <c r="CK119" s="125">
        <v>157002.30975241101</v>
      </c>
      <c r="CL119" s="125">
        <v>134950.17456362999</v>
      </c>
      <c r="CM119" s="125">
        <v>115656.694154607</v>
      </c>
      <c r="CN119" s="125">
        <v>112464.683980816</v>
      </c>
      <c r="CO119" s="125">
        <v>122039.485078167</v>
      </c>
    </row>
    <row r="120" spans="1:93">
      <c r="A120" s="112" t="str">
        <f>CONCATENATE(I117,"-",I120)</f>
        <v>SL-1 -FH:[NCP - Forecasted]</v>
      </c>
      <c r="B120" s="112">
        <f>MAX(BR120:CC120)</f>
        <v>154156.97344601699</v>
      </c>
      <c r="C120" s="112">
        <f>MAX(BR120:BT120,CB120:CC120)</f>
        <v>127621.490502862</v>
      </c>
      <c r="D120" s="112">
        <f>MAX(BU120:CA120)</f>
        <v>154156.97344601699</v>
      </c>
      <c r="E120" s="112">
        <f>MAX(CD120:CO120)</f>
        <v>157002.30975241101</v>
      </c>
      <c r="F120" s="112">
        <f>MAX(CD120:CF120,CN120:CO120)</f>
        <v>129896.036508137</v>
      </c>
      <c r="G120" s="112">
        <f>MAX(CG120:CM120)</f>
        <v>157002.30975241101</v>
      </c>
      <c r="I120" s="126" t="s">
        <v>1054</v>
      </c>
      <c r="J120" s="125">
        <v>33807</v>
      </c>
      <c r="K120" s="125">
        <v>36680.321839080403</v>
      </c>
      <c r="L120" s="125">
        <v>38703.333333333299</v>
      </c>
      <c r="M120" s="125">
        <v>43669.011111111096</v>
      </c>
      <c r="N120" s="125">
        <v>40629.677419354797</v>
      </c>
      <c r="O120" s="125">
        <v>49705.055555555497</v>
      </c>
      <c r="P120" s="125">
        <v>40370.967741935397</v>
      </c>
      <c r="Q120" s="125">
        <v>43119.333333333299</v>
      </c>
      <c r="R120" s="125">
        <v>41767.333333333299</v>
      </c>
      <c r="S120" s="125">
        <v>31119.354838709602</v>
      </c>
      <c r="T120" s="125">
        <v>41902.2911563241</v>
      </c>
      <c r="U120" s="125">
        <v>33114.193548387098</v>
      </c>
      <c r="V120" s="125">
        <v>67618</v>
      </c>
      <c r="W120" s="125">
        <v>83190.142857142797</v>
      </c>
      <c r="X120" s="125">
        <v>75712</v>
      </c>
      <c r="Y120" s="125">
        <v>84608.355555555507</v>
      </c>
      <c r="Z120" s="125">
        <v>86133.967741935397</v>
      </c>
      <c r="AA120" s="125">
        <v>93014.155555555495</v>
      </c>
      <c r="AB120" s="125">
        <v>73630.935483870897</v>
      </c>
      <c r="AC120" s="125">
        <v>95509.999999999898</v>
      </c>
      <c r="AD120" s="125">
        <v>84153.566666666593</v>
      </c>
      <c r="AE120" s="125">
        <v>71533.978494623603</v>
      </c>
      <c r="AF120" s="125">
        <v>74319.488214313096</v>
      </c>
      <c r="AG120" s="125">
        <v>67004.236559139696</v>
      </c>
      <c r="AH120" s="125">
        <v>98671</v>
      </c>
      <c r="AI120" s="125">
        <v>112562.26190476101</v>
      </c>
      <c r="AJ120" s="125">
        <v>132005</v>
      </c>
      <c r="AK120" s="125">
        <v>127912.633333333</v>
      </c>
      <c r="AL120" s="125">
        <v>131421.50537634399</v>
      </c>
      <c r="AM120" s="125">
        <v>131294.79999999999</v>
      </c>
      <c r="AN120" s="125">
        <v>139227.655913978</v>
      </c>
      <c r="AO120" s="125">
        <v>125898</v>
      </c>
      <c r="AP120" s="125">
        <v>125672.011111111</v>
      </c>
      <c r="AQ120" s="125">
        <v>97117.376344086006</v>
      </c>
      <c r="AR120" s="125">
        <v>110009.057124721</v>
      </c>
      <c r="AS120" s="125">
        <v>116791.52688172</v>
      </c>
      <c r="AT120" s="125">
        <v>104568.375245616</v>
      </c>
      <c r="AU120" s="125">
        <v>121261.13741964</v>
      </c>
      <c r="AV120" s="125">
        <v>116122.945595187</v>
      </c>
      <c r="AW120" s="125">
        <v>139791.70173013999</v>
      </c>
      <c r="AX120" s="125">
        <v>130625.591553038</v>
      </c>
      <c r="AY120" s="125">
        <v>136301.70058612499</v>
      </c>
      <c r="AZ120" s="125">
        <v>136314.15917647901</v>
      </c>
      <c r="BA120" s="125">
        <v>123181.81677381101</v>
      </c>
      <c r="BB120" s="125">
        <v>127797.312709283</v>
      </c>
      <c r="BC120" s="125">
        <v>109513.464246016</v>
      </c>
      <c r="BD120" s="125">
        <v>106451.68685070401</v>
      </c>
      <c r="BE120" s="125">
        <v>115478.336491628</v>
      </c>
      <c r="BF120" s="125">
        <v>117255.113786723</v>
      </c>
      <c r="BG120" s="125">
        <v>121114.288839061</v>
      </c>
      <c r="BH120" s="125">
        <v>121146.366206084</v>
      </c>
      <c r="BI120" s="125">
        <v>137431.01478214</v>
      </c>
      <c r="BJ120" s="125">
        <v>140367.07971371099</v>
      </c>
      <c r="BK120" s="125">
        <v>141322.282026745</v>
      </c>
      <c r="BL120" s="125">
        <v>139614.799985374</v>
      </c>
      <c r="BM120" s="125">
        <v>151424.306340802</v>
      </c>
      <c r="BN120" s="125">
        <v>130311.542795549</v>
      </c>
      <c r="BO120" s="125">
        <v>111683.58295983099</v>
      </c>
      <c r="BP120" s="125">
        <v>108584.53124152101</v>
      </c>
      <c r="BQ120" s="125">
        <v>117789.13973260501</v>
      </c>
      <c r="BR120" s="125">
        <v>119483.884459494</v>
      </c>
      <c r="BS120" s="125">
        <v>127621.490502862</v>
      </c>
      <c r="BT120" s="125">
        <v>123213.81514183</v>
      </c>
      <c r="BU120" s="125">
        <v>139960.60055607601</v>
      </c>
      <c r="BV120" s="125">
        <v>142845.08839493201</v>
      </c>
      <c r="BW120" s="125">
        <v>143774.11424105201</v>
      </c>
      <c r="BX120" s="125">
        <v>142026.89631069399</v>
      </c>
      <c r="BY120" s="125">
        <v>154156.97344601699</v>
      </c>
      <c r="BZ120" s="125">
        <v>132575.29153453201</v>
      </c>
      <c r="CA120" s="125">
        <v>113636.474975202</v>
      </c>
      <c r="CB120" s="125">
        <v>110486.388033618</v>
      </c>
      <c r="CC120" s="125">
        <v>119847.20146159601</v>
      </c>
      <c r="CD120" s="125">
        <v>121588.628867393</v>
      </c>
      <c r="CE120" s="125">
        <v>129896.036508137</v>
      </c>
      <c r="CF120" s="125">
        <v>125445.352761662</v>
      </c>
      <c r="CG120" s="125">
        <v>142562.109000917</v>
      </c>
      <c r="CH120" s="125">
        <v>145476.632765288</v>
      </c>
      <c r="CI120" s="125">
        <v>146386.42192705101</v>
      </c>
      <c r="CJ120" s="125">
        <v>144598.50127513401</v>
      </c>
      <c r="CK120" s="125">
        <v>157002.30975241101</v>
      </c>
      <c r="CL120" s="125">
        <v>134950.17456362999</v>
      </c>
      <c r="CM120" s="125">
        <v>115656.694154607</v>
      </c>
      <c r="CN120" s="125">
        <v>112464.683980816</v>
      </c>
      <c r="CO120" s="125">
        <v>122039.485078167</v>
      </c>
    </row>
    <row r="121" spans="1:93">
      <c r="A121" s="112" t="str">
        <f>CONCATENATE(I117,"-",I121)</f>
        <v>SL-1 -FI:[NCP ONPK - Forecasted]</v>
      </c>
      <c r="B121" s="112">
        <f>MAX(BR121:CC121)</f>
        <v>154156.97344601699</v>
      </c>
      <c r="C121" s="112">
        <f>MAX(BR121:BT121,CB121:CC121)</f>
        <v>127621.490502862</v>
      </c>
      <c r="D121" s="112">
        <f>MAX(BU121:CA121)</f>
        <v>154156.97344601699</v>
      </c>
      <c r="E121" s="112">
        <f>MAX(CD121:CO121)</f>
        <v>157002.30975241101</v>
      </c>
      <c r="F121" s="112">
        <f>MAX(CD121:CF121,CN121:CO121)</f>
        <v>129896.036508137</v>
      </c>
      <c r="G121" s="112">
        <f>MAX(CG121:CM121)</f>
        <v>157002.30975241101</v>
      </c>
      <c r="I121" s="126" t="s">
        <v>1055</v>
      </c>
      <c r="J121" s="125">
        <v>33807</v>
      </c>
      <c r="K121" s="125">
        <v>36680.321839080403</v>
      </c>
      <c r="L121" s="125">
        <v>38703.333333333299</v>
      </c>
      <c r="M121" s="125">
        <v>43669.011111111096</v>
      </c>
      <c r="N121" s="125">
        <v>40629.677419354797</v>
      </c>
      <c r="O121" s="125">
        <v>44678.577777777697</v>
      </c>
      <c r="P121" s="125">
        <v>35660.645161290297</v>
      </c>
      <c r="Q121" s="125">
        <v>43119.333333333299</v>
      </c>
      <c r="R121" s="125">
        <v>41767.333333333299</v>
      </c>
      <c r="S121" s="125">
        <v>31119.354838709602</v>
      </c>
      <c r="T121" s="125">
        <v>41902.2911563241</v>
      </c>
      <c r="U121" s="125">
        <v>33114.193548387098</v>
      </c>
      <c r="V121" s="125">
        <v>67618</v>
      </c>
      <c r="W121" s="125">
        <v>83190.142857142797</v>
      </c>
      <c r="X121" s="125">
        <v>75712</v>
      </c>
      <c r="Y121" s="125">
        <v>84608.355555555507</v>
      </c>
      <c r="Z121" s="125">
        <v>86133.967741935397</v>
      </c>
      <c r="AA121" s="125">
        <v>82162.255555555501</v>
      </c>
      <c r="AB121" s="125">
        <v>65040.430107526801</v>
      </c>
      <c r="AC121" s="125">
        <v>95509.999999999898</v>
      </c>
      <c r="AD121" s="125">
        <v>84153.566666666593</v>
      </c>
      <c r="AE121" s="125">
        <v>71533.978494623603</v>
      </c>
      <c r="AF121" s="125">
        <v>74319.488214313096</v>
      </c>
      <c r="AG121" s="125">
        <v>67004.236559139696</v>
      </c>
      <c r="AH121" s="125">
        <v>98671</v>
      </c>
      <c r="AI121" s="125">
        <v>112562.26190476101</v>
      </c>
      <c r="AJ121" s="125">
        <v>132005</v>
      </c>
      <c r="AK121" s="125">
        <v>127912.633333333</v>
      </c>
      <c r="AL121" s="125">
        <v>131421.50537634399</v>
      </c>
      <c r="AM121" s="125">
        <v>113806.62222222199</v>
      </c>
      <c r="AN121" s="125">
        <v>120683.225806451</v>
      </c>
      <c r="AO121" s="125">
        <v>125898</v>
      </c>
      <c r="AP121" s="125">
        <v>125672.011111111</v>
      </c>
      <c r="AQ121" s="125">
        <v>97117.376344086006</v>
      </c>
      <c r="AR121" s="125">
        <v>110009.057124721</v>
      </c>
      <c r="AS121" s="125">
        <v>116791.52688172</v>
      </c>
      <c r="AT121" s="125">
        <v>104568.375245616</v>
      </c>
      <c r="AU121" s="125">
        <v>121261.13741964</v>
      </c>
      <c r="AV121" s="125">
        <v>116122.945595187</v>
      </c>
      <c r="AW121" s="125">
        <v>139791.70173013999</v>
      </c>
      <c r="AX121" s="125">
        <v>130625.591553038</v>
      </c>
      <c r="AY121" s="125">
        <v>120431.515146786</v>
      </c>
      <c r="AZ121" s="125">
        <v>119571.74318339799</v>
      </c>
      <c r="BA121" s="125">
        <v>123181.81677381101</v>
      </c>
      <c r="BB121" s="125">
        <v>127797.312709283</v>
      </c>
      <c r="BC121" s="125">
        <v>109513.464246016</v>
      </c>
      <c r="BD121" s="125">
        <v>106451.68685070401</v>
      </c>
      <c r="BE121" s="125">
        <v>115478.336491628</v>
      </c>
      <c r="BF121" s="125">
        <v>117255.113786723</v>
      </c>
      <c r="BG121" s="125">
        <v>121114.288839061</v>
      </c>
      <c r="BH121" s="125">
        <v>121146.366206084</v>
      </c>
      <c r="BI121" s="125">
        <v>137431.01478214</v>
      </c>
      <c r="BJ121" s="125">
        <v>140367.07971371099</v>
      </c>
      <c r="BK121" s="125">
        <v>124867.52898382201</v>
      </c>
      <c r="BL121" s="125">
        <v>122466.99175864601</v>
      </c>
      <c r="BM121" s="125">
        <v>151424.306340802</v>
      </c>
      <c r="BN121" s="125">
        <v>130311.542795549</v>
      </c>
      <c r="BO121" s="125">
        <v>111683.58295983099</v>
      </c>
      <c r="BP121" s="125">
        <v>108584.53124152101</v>
      </c>
      <c r="BQ121" s="125">
        <v>117789.13973260501</v>
      </c>
      <c r="BR121" s="125">
        <v>119483.884459494</v>
      </c>
      <c r="BS121" s="125">
        <v>127621.490502862</v>
      </c>
      <c r="BT121" s="125">
        <v>123213.81514183</v>
      </c>
      <c r="BU121" s="125">
        <v>139960.60055607601</v>
      </c>
      <c r="BV121" s="125">
        <v>142845.08839493201</v>
      </c>
      <c r="BW121" s="125">
        <v>127033.883968279</v>
      </c>
      <c r="BX121" s="125">
        <v>124582.82891076</v>
      </c>
      <c r="BY121" s="125">
        <v>154156.97344601699</v>
      </c>
      <c r="BZ121" s="125">
        <v>132575.29153453201</v>
      </c>
      <c r="CA121" s="125">
        <v>113636.474975202</v>
      </c>
      <c r="CB121" s="125">
        <v>110486.388033618</v>
      </c>
      <c r="CC121" s="125">
        <v>119847.20146159601</v>
      </c>
      <c r="CD121" s="125">
        <v>121588.628867393</v>
      </c>
      <c r="CE121" s="125">
        <v>129896.036508137</v>
      </c>
      <c r="CF121" s="125">
        <v>125445.352761662</v>
      </c>
      <c r="CG121" s="125">
        <v>142562.109000917</v>
      </c>
      <c r="CH121" s="125">
        <v>145476.632765288</v>
      </c>
      <c r="CI121" s="125">
        <v>129342.02958422901</v>
      </c>
      <c r="CJ121" s="125">
        <v>126838.583487062</v>
      </c>
      <c r="CK121" s="125">
        <v>157002.30975241101</v>
      </c>
      <c r="CL121" s="125">
        <v>134950.17456362999</v>
      </c>
      <c r="CM121" s="125">
        <v>115656.694154607</v>
      </c>
      <c r="CN121" s="125">
        <v>112464.683980816</v>
      </c>
      <c r="CO121" s="125">
        <v>122039.485078167</v>
      </c>
    </row>
    <row r="122" spans="1:93">
      <c r="I122" s="124" t="s">
        <v>1078</v>
      </c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5"/>
      <c r="BD122" s="125"/>
      <c r="BE122" s="125"/>
      <c r="BF122" s="125"/>
      <c r="BG122" s="125"/>
      <c r="BH122" s="125"/>
      <c r="BI122" s="125"/>
      <c r="BJ122" s="125"/>
      <c r="BK122" s="125"/>
      <c r="BL122" s="125"/>
      <c r="BM122" s="125"/>
      <c r="BN122" s="125"/>
      <c r="BO122" s="125"/>
      <c r="BP122" s="125"/>
      <c r="BQ122" s="125"/>
      <c r="BR122" s="125"/>
      <c r="BS122" s="125"/>
      <c r="BT122" s="125"/>
      <c r="BU122" s="125"/>
      <c r="BV122" s="125"/>
      <c r="BW122" s="125"/>
      <c r="BX122" s="125"/>
      <c r="BY122" s="125"/>
      <c r="BZ122" s="125"/>
      <c r="CA122" s="125"/>
      <c r="CB122" s="125"/>
      <c r="CC122" s="125"/>
      <c r="CD122" s="125"/>
      <c r="CE122" s="125"/>
      <c r="CF122" s="125"/>
      <c r="CG122" s="125"/>
      <c r="CH122" s="125"/>
      <c r="CI122" s="125"/>
      <c r="CJ122" s="125"/>
      <c r="CK122" s="125"/>
      <c r="CL122" s="125"/>
      <c r="CM122" s="125"/>
      <c r="CN122" s="125"/>
      <c r="CO122" s="125"/>
    </row>
    <row r="123" spans="1:93">
      <c r="A123" s="112" t="str">
        <f>CONCATENATE(I122,"-",I123)</f>
        <v>SL-2 -FF:[CP @ Meter - Forecasted]</v>
      </c>
      <c r="B123" s="112">
        <f>MAX(BR123:CC123)</f>
        <v>4081.49039132388</v>
      </c>
      <c r="C123" s="112">
        <f>MAX(BR123:BT123,CB123:CC123)</f>
        <v>4081.49039132388</v>
      </c>
      <c r="D123" s="112">
        <f>MAX(BU123:CA123)</f>
        <v>4074.4914353091799</v>
      </c>
      <c r="E123" s="112">
        <f>MAX(CD123:CO123)</f>
        <v>4193.4221248226204</v>
      </c>
      <c r="F123" s="112">
        <f>MAX(CD123:CF123,CN123:CO123)</f>
        <v>4193.4221248226204</v>
      </c>
      <c r="G123" s="112">
        <f>MAX(CG123:CM123)</f>
        <v>4176.6813888020697</v>
      </c>
      <c r="I123" s="126" t="s">
        <v>1052</v>
      </c>
      <c r="J123" s="125">
        <v>1174</v>
      </c>
      <c r="K123" s="125">
        <v>1212.6896551724101</v>
      </c>
      <c r="L123" s="125">
        <v>1179</v>
      </c>
      <c r="M123" s="125">
        <v>1260.3217438418601</v>
      </c>
      <c r="N123" s="125">
        <v>1129.35483870967</v>
      </c>
      <c r="O123" s="125">
        <v>1247.57825614018</v>
      </c>
      <c r="P123" s="125">
        <v>1134.8391432958001</v>
      </c>
      <c r="Q123" s="125">
        <v>1172.6662186302899</v>
      </c>
      <c r="R123" s="125">
        <v>1252.74396600571</v>
      </c>
      <c r="S123" s="125">
        <v>1134.8391432227399</v>
      </c>
      <c r="T123" s="125">
        <v>1255.19294625508</v>
      </c>
      <c r="U123" s="125">
        <v>1136.77419354838</v>
      </c>
      <c r="V123" s="125">
        <v>2351.3324373985502</v>
      </c>
      <c r="W123" s="125">
        <v>2651.8581526175899</v>
      </c>
      <c r="X123" s="125">
        <v>2362.6666666666601</v>
      </c>
      <c r="Y123" s="125">
        <v>2477.27871904209</v>
      </c>
      <c r="Z123" s="125">
        <v>2323.2473118279499</v>
      </c>
      <c r="AA123" s="125">
        <v>2168.2111111111099</v>
      </c>
      <c r="AB123" s="125">
        <v>2299.6335269442702</v>
      </c>
      <c r="AC123" s="125">
        <v>2341.3333333333298</v>
      </c>
      <c r="AD123" s="125">
        <v>2353.9231637093899</v>
      </c>
      <c r="AE123" s="125">
        <v>2300.29120418613</v>
      </c>
      <c r="AF123" s="125">
        <v>2463.7785829807999</v>
      </c>
      <c r="AG123" s="125">
        <v>2306.8494623655902</v>
      </c>
      <c r="AH123" s="125">
        <v>3526.8157173444301</v>
      </c>
      <c r="AI123" s="125">
        <v>3958.5453918775602</v>
      </c>
      <c r="AJ123" s="125">
        <v>3541.2361083995802</v>
      </c>
      <c r="AK123" s="125">
        <v>3693.7312920691202</v>
      </c>
      <c r="AL123" s="125">
        <v>3497.3110393654301</v>
      </c>
      <c r="AM123" s="125">
        <v>-8969.2728611757393</v>
      </c>
      <c r="AN123" s="125">
        <v>15078.3412121811</v>
      </c>
      <c r="AO123" s="125">
        <v>3499.0013440607199</v>
      </c>
      <c r="AP123" s="125">
        <v>3418.5666666666598</v>
      </c>
      <c r="AQ123" s="125">
        <v>3445.5483870967701</v>
      </c>
      <c r="AR123" s="125">
        <v>3615.6525401068302</v>
      </c>
      <c r="AS123" s="125">
        <v>3465.3320036763798</v>
      </c>
      <c r="AT123" s="125">
        <v>3131.2589265511801</v>
      </c>
      <c r="AU123" s="125">
        <v>4458.9261469717003</v>
      </c>
      <c r="AV123" s="125">
        <v>3766.0136180251002</v>
      </c>
      <c r="AW123" s="125">
        <v>3748.3850486292799</v>
      </c>
      <c r="AX123" s="125">
        <v>3495.3722302681399</v>
      </c>
      <c r="AY123" s="125">
        <v>3645.4212402615499</v>
      </c>
      <c r="AZ123" s="125">
        <v>3350.47432706159</v>
      </c>
      <c r="BA123" s="125">
        <v>3398.2662142669001</v>
      </c>
      <c r="BB123" s="125">
        <v>3512.7444538257</v>
      </c>
      <c r="BC123" s="125">
        <v>3449.9967424625402</v>
      </c>
      <c r="BD123" s="125">
        <v>3429.5051314388202</v>
      </c>
      <c r="BE123" s="125">
        <v>2880.7723478984599</v>
      </c>
      <c r="BF123" s="125">
        <v>3734.68327160229</v>
      </c>
      <c r="BG123" s="125">
        <v>3883.7231842546798</v>
      </c>
      <c r="BH123" s="125">
        <v>3916.7337019298202</v>
      </c>
      <c r="BI123" s="125">
        <v>3937.5468030133002</v>
      </c>
      <c r="BJ123" s="125">
        <v>3882.83834418162</v>
      </c>
      <c r="BK123" s="125">
        <v>3846.5854095565201</v>
      </c>
      <c r="BL123" s="125">
        <v>3771.7771942517502</v>
      </c>
      <c r="BM123" s="125">
        <v>3920.0310432842998</v>
      </c>
      <c r="BN123" s="125">
        <v>3711.9166017412299</v>
      </c>
      <c r="BO123" s="125">
        <v>3640.1655812819699</v>
      </c>
      <c r="BP123" s="125">
        <v>3623.6880038458999</v>
      </c>
      <c r="BQ123" s="125">
        <v>3663.8411446345199</v>
      </c>
      <c r="BR123" s="125">
        <v>3962.0894375478301</v>
      </c>
      <c r="BS123" s="125">
        <v>4054.5546393607101</v>
      </c>
      <c r="BT123" s="125">
        <v>4081.49039132388</v>
      </c>
      <c r="BU123" s="125">
        <v>4074.4914353091799</v>
      </c>
      <c r="BV123" s="125">
        <v>4025.1853629554298</v>
      </c>
      <c r="BW123" s="125">
        <v>3986.4637039525301</v>
      </c>
      <c r="BX123" s="125">
        <v>3912.2813740885099</v>
      </c>
      <c r="BY123" s="125">
        <v>4039.3386309367602</v>
      </c>
      <c r="BZ123" s="125">
        <v>3845.8306664676102</v>
      </c>
      <c r="CA123" s="125">
        <v>3766.9356996573401</v>
      </c>
      <c r="CB123" s="125">
        <v>3752.09789237328</v>
      </c>
      <c r="CC123" s="125">
        <v>3804.8397154292502</v>
      </c>
      <c r="CD123" s="125">
        <v>4082.4174889874898</v>
      </c>
      <c r="CE123" s="125">
        <v>4175.8720464525604</v>
      </c>
      <c r="CF123" s="125">
        <v>4193.4221248226204</v>
      </c>
      <c r="CG123" s="125">
        <v>4176.6813888020697</v>
      </c>
      <c r="CH123" s="125">
        <v>4129.8980714553099</v>
      </c>
      <c r="CI123" s="125">
        <v>4089.29975492412</v>
      </c>
      <c r="CJ123" s="125">
        <v>4015.0514344623102</v>
      </c>
      <c r="CK123" s="125">
        <v>4154.4975314752701</v>
      </c>
      <c r="CL123" s="125">
        <v>3947.8807357146002</v>
      </c>
      <c r="CM123" s="125">
        <v>3870.8393534736201</v>
      </c>
      <c r="CN123" s="125">
        <v>3848.55425841529</v>
      </c>
      <c r="CO123" s="125">
        <v>3898.1000975720199</v>
      </c>
    </row>
    <row r="124" spans="1:93">
      <c r="A124" s="112" t="str">
        <f>CONCATENATE(I122,"-",I124)</f>
        <v>SL-2 -FG:[GNCP - Forecasted]</v>
      </c>
      <c r="B124" s="112">
        <f>MAX(BR124:CC124)</f>
        <v>4081.49039132388</v>
      </c>
      <c r="C124" s="112">
        <f>MAX(BR124:BT124,CB124:CC124)</f>
        <v>4081.49039132388</v>
      </c>
      <c r="D124" s="112">
        <f>MAX(BU124:CA124)</f>
        <v>4074.4914353091799</v>
      </c>
      <c r="E124" s="112">
        <f>MAX(CD124:CO124)</f>
        <v>4193.4221248226204</v>
      </c>
      <c r="F124" s="112">
        <f>MAX(CD124:CF124,CN124:CO124)</f>
        <v>4193.4221248226204</v>
      </c>
      <c r="G124" s="112">
        <f>MAX(CG124:CM124)</f>
        <v>4176.6813888020697</v>
      </c>
      <c r="I124" s="126" t="s">
        <v>1053</v>
      </c>
      <c r="J124" s="125">
        <v>1174</v>
      </c>
      <c r="K124" s="125">
        <v>1212.6896551724101</v>
      </c>
      <c r="L124" s="125">
        <v>1179</v>
      </c>
      <c r="M124" s="125">
        <v>1260.3217438418601</v>
      </c>
      <c r="N124" s="125">
        <v>1129.35483870967</v>
      </c>
      <c r="O124" s="125">
        <v>1247.57825614018</v>
      </c>
      <c r="P124" s="125">
        <v>1134.8391432958001</v>
      </c>
      <c r="Q124" s="125">
        <v>1172.6662186302899</v>
      </c>
      <c r="R124" s="125">
        <v>1252.74396600571</v>
      </c>
      <c r="S124" s="125">
        <v>1134.8391432227399</v>
      </c>
      <c r="T124" s="125">
        <v>1255.19294625508</v>
      </c>
      <c r="U124" s="125">
        <v>1136.77419354838</v>
      </c>
      <c r="V124" s="125">
        <v>2351.3324373985502</v>
      </c>
      <c r="W124" s="125">
        <v>2651.8581526175899</v>
      </c>
      <c r="X124" s="125">
        <v>2362.6666666666601</v>
      </c>
      <c r="Y124" s="125">
        <v>2477.27871904209</v>
      </c>
      <c r="Z124" s="125">
        <v>2323.2473118279499</v>
      </c>
      <c r="AA124" s="125">
        <v>2168.2111111111099</v>
      </c>
      <c r="AB124" s="125">
        <v>2299.6335269442702</v>
      </c>
      <c r="AC124" s="125">
        <v>2341.3333333333298</v>
      </c>
      <c r="AD124" s="125">
        <v>2353.9231637093899</v>
      </c>
      <c r="AE124" s="125">
        <v>2300.29120418613</v>
      </c>
      <c r="AF124" s="125">
        <v>2463.7785829807999</v>
      </c>
      <c r="AG124" s="125">
        <v>2306.8494623655902</v>
      </c>
      <c r="AH124" s="125">
        <v>3526.8157173444301</v>
      </c>
      <c r="AI124" s="125">
        <v>3958.5453918775602</v>
      </c>
      <c r="AJ124" s="125">
        <v>3541.2361083995802</v>
      </c>
      <c r="AK124" s="125">
        <v>3693.7312920691202</v>
      </c>
      <c r="AL124" s="125">
        <v>3497.3110393654301</v>
      </c>
      <c r="AM124" s="125">
        <v>-8969.2728611757393</v>
      </c>
      <c r="AN124" s="125">
        <v>15078.3412121811</v>
      </c>
      <c r="AO124" s="125">
        <v>3499.0013440607199</v>
      </c>
      <c r="AP124" s="125">
        <v>3418.5666666666598</v>
      </c>
      <c r="AQ124" s="125">
        <v>3445.5483870967701</v>
      </c>
      <c r="AR124" s="125">
        <v>3615.6525401068302</v>
      </c>
      <c r="AS124" s="125">
        <v>3465.3320036763798</v>
      </c>
      <c r="AT124" s="125">
        <v>3505.6049698542402</v>
      </c>
      <c r="AU124" s="125">
        <v>4458.9261469717003</v>
      </c>
      <c r="AV124" s="125">
        <v>3766.0136180251002</v>
      </c>
      <c r="AW124" s="125">
        <v>3748.3850486292799</v>
      </c>
      <c r="AX124" s="125">
        <v>3516.2497028787998</v>
      </c>
      <c r="AY124" s="125">
        <v>3645.4212402615499</v>
      </c>
      <c r="AZ124" s="125">
        <v>3522.2832366407802</v>
      </c>
      <c r="BA124" s="125">
        <v>3398.2662142669001</v>
      </c>
      <c r="BB124" s="125">
        <v>3646.96612586127</v>
      </c>
      <c r="BC124" s="125">
        <v>3539.4650820049101</v>
      </c>
      <c r="BD124" s="125">
        <v>3668.0043109141402</v>
      </c>
      <c r="BE124" s="125">
        <v>3550.4318358137598</v>
      </c>
      <c r="BF124" s="125">
        <v>3734.68327160229</v>
      </c>
      <c r="BG124" s="125">
        <v>3883.7231842546798</v>
      </c>
      <c r="BH124" s="125">
        <v>3916.7337019298202</v>
      </c>
      <c r="BI124" s="125">
        <v>3937.5468030133002</v>
      </c>
      <c r="BJ124" s="125">
        <v>3882.83834418162</v>
      </c>
      <c r="BK124" s="125">
        <v>3846.5854095565201</v>
      </c>
      <c r="BL124" s="125">
        <v>3771.7771942517502</v>
      </c>
      <c r="BM124" s="125">
        <v>3920.0310432842998</v>
      </c>
      <c r="BN124" s="125">
        <v>3726.4562890058601</v>
      </c>
      <c r="BO124" s="125">
        <v>3640.1655812819699</v>
      </c>
      <c r="BP124" s="125">
        <v>3751.8722899392901</v>
      </c>
      <c r="BQ124" s="125">
        <v>3663.8411446345199</v>
      </c>
      <c r="BR124" s="125">
        <v>3962.0894375478301</v>
      </c>
      <c r="BS124" s="125">
        <v>4054.5546393607101</v>
      </c>
      <c r="BT124" s="125">
        <v>4081.49039132388</v>
      </c>
      <c r="BU124" s="125">
        <v>4074.4914353091799</v>
      </c>
      <c r="BV124" s="125">
        <v>4025.1853629554298</v>
      </c>
      <c r="BW124" s="125">
        <v>3986.4637039525301</v>
      </c>
      <c r="BX124" s="125">
        <v>3912.2813740885099</v>
      </c>
      <c r="BY124" s="125">
        <v>4039.3386309367602</v>
      </c>
      <c r="BZ124" s="125">
        <v>3845.8306664676102</v>
      </c>
      <c r="CA124" s="125">
        <v>3766.9356996573401</v>
      </c>
      <c r="CB124" s="125">
        <v>3831.5468700131901</v>
      </c>
      <c r="CC124" s="125">
        <v>3804.8397154292502</v>
      </c>
      <c r="CD124" s="125">
        <v>4082.4174889874898</v>
      </c>
      <c r="CE124" s="125">
        <v>4175.8720464525604</v>
      </c>
      <c r="CF124" s="125">
        <v>4193.4221248226204</v>
      </c>
      <c r="CG124" s="125">
        <v>4176.6813888020697</v>
      </c>
      <c r="CH124" s="125">
        <v>4129.8980714553099</v>
      </c>
      <c r="CI124" s="125">
        <v>4089.29975492412</v>
      </c>
      <c r="CJ124" s="125">
        <v>4015.0514344623102</v>
      </c>
      <c r="CK124" s="125">
        <v>4154.4975314752701</v>
      </c>
      <c r="CL124" s="125">
        <v>3947.8807357146002</v>
      </c>
      <c r="CM124" s="125">
        <v>3870.8393534736201</v>
      </c>
      <c r="CN124" s="125">
        <v>3911.22145008708</v>
      </c>
      <c r="CO124" s="125">
        <v>3898.1000975720199</v>
      </c>
    </row>
    <row r="125" spans="1:93">
      <c r="A125" s="112" t="str">
        <f>CONCATENATE(I122,"-",I125)</f>
        <v>SL-2 -FH:[NCP - Forecasted]</v>
      </c>
      <c r="B125" s="112">
        <f>MAX(BR125:CC125)</f>
        <v>4081.49039132388</v>
      </c>
      <c r="C125" s="112">
        <f>MAX(BR125:BT125,CB125:CC125)</f>
        <v>4081.49039132388</v>
      </c>
      <c r="D125" s="112">
        <f>MAX(BU125:CA125)</f>
        <v>4074.4914353091799</v>
      </c>
      <c r="E125" s="112">
        <f>MAX(CD125:CO125)</f>
        <v>4193.4221248226204</v>
      </c>
      <c r="F125" s="112">
        <f>MAX(CD125:CF125,CN125:CO125)</f>
        <v>4193.4221248226204</v>
      </c>
      <c r="G125" s="112">
        <f>MAX(CG125:CM125)</f>
        <v>4176.6813888020697</v>
      </c>
      <c r="I125" s="126" t="s">
        <v>1054</v>
      </c>
      <c r="J125" s="125">
        <v>1174</v>
      </c>
      <c r="K125" s="125">
        <v>1212.6896551724101</v>
      </c>
      <c r="L125" s="125">
        <v>1179</v>
      </c>
      <c r="M125" s="125">
        <v>1260.3217438418601</v>
      </c>
      <c r="N125" s="125">
        <v>1129.35483870967</v>
      </c>
      <c r="O125" s="125">
        <v>1247.57825614018</v>
      </c>
      <c r="P125" s="125">
        <v>1134.8391432958001</v>
      </c>
      <c r="Q125" s="125">
        <v>1172.6662186302899</v>
      </c>
      <c r="R125" s="125">
        <v>1252.74396600571</v>
      </c>
      <c r="S125" s="125">
        <v>1134.8391432227399</v>
      </c>
      <c r="T125" s="125">
        <v>1255.19294625508</v>
      </c>
      <c r="U125" s="125">
        <v>1136.77419354838</v>
      </c>
      <c r="V125" s="125">
        <v>2351.3324373985502</v>
      </c>
      <c r="W125" s="125">
        <v>2651.8581526175899</v>
      </c>
      <c r="X125" s="125">
        <v>2362.6666666666601</v>
      </c>
      <c r="Y125" s="125">
        <v>2477.27871904209</v>
      </c>
      <c r="Z125" s="125">
        <v>2323.2473118279499</v>
      </c>
      <c r="AA125" s="125">
        <v>2168.2111111111099</v>
      </c>
      <c r="AB125" s="125">
        <v>2299.6335269442702</v>
      </c>
      <c r="AC125" s="125">
        <v>2341.3333333333298</v>
      </c>
      <c r="AD125" s="125">
        <v>2353.9231637093899</v>
      </c>
      <c r="AE125" s="125">
        <v>2300.29120418613</v>
      </c>
      <c r="AF125" s="125">
        <v>2463.7785829807999</v>
      </c>
      <c r="AG125" s="125">
        <v>2306.8494623655902</v>
      </c>
      <c r="AH125" s="125">
        <v>3526.8157173444301</v>
      </c>
      <c r="AI125" s="125">
        <v>3958.5453918775602</v>
      </c>
      <c r="AJ125" s="125">
        <v>3541.2361083995802</v>
      </c>
      <c r="AK125" s="125">
        <v>3693.7312920691202</v>
      </c>
      <c r="AL125" s="125">
        <v>3497.3110393654301</v>
      </c>
      <c r="AM125" s="125">
        <v>-8969.2728611757393</v>
      </c>
      <c r="AN125" s="125">
        <v>15078.3412121811</v>
      </c>
      <c r="AO125" s="125">
        <v>3499.0013440607199</v>
      </c>
      <c r="AP125" s="125">
        <v>3418.5666666666598</v>
      </c>
      <c r="AQ125" s="125">
        <v>3445.5483870967701</v>
      </c>
      <c r="AR125" s="125">
        <v>3615.6525401068302</v>
      </c>
      <c r="AS125" s="125">
        <v>3465.3320036763798</v>
      </c>
      <c r="AT125" s="125">
        <v>3505.6049698542402</v>
      </c>
      <c r="AU125" s="125">
        <v>4458.9261469717003</v>
      </c>
      <c r="AV125" s="125">
        <v>3766.0136180251002</v>
      </c>
      <c r="AW125" s="125">
        <v>3748.3850486292799</v>
      </c>
      <c r="AX125" s="125">
        <v>3516.2497028787998</v>
      </c>
      <c r="AY125" s="125">
        <v>3645.4212402615499</v>
      </c>
      <c r="AZ125" s="125">
        <v>3522.2832366407802</v>
      </c>
      <c r="BA125" s="125">
        <v>3398.2662142669001</v>
      </c>
      <c r="BB125" s="125">
        <v>3646.96612586127</v>
      </c>
      <c r="BC125" s="125">
        <v>3539.4650820049101</v>
      </c>
      <c r="BD125" s="125">
        <v>3668.0043109141402</v>
      </c>
      <c r="BE125" s="125">
        <v>3550.4318358137598</v>
      </c>
      <c r="BF125" s="125">
        <v>3734.68327160229</v>
      </c>
      <c r="BG125" s="125">
        <v>3883.7231842546798</v>
      </c>
      <c r="BH125" s="125">
        <v>3916.7337019298202</v>
      </c>
      <c r="BI125" s="125">
        <v>3937.5468030133002</v>
      </c>
      <c r="BJ125" s="125">
        <v>3882.83834418162</v>
      </c>
      <c r="BK125" s="125">
        <v>3846.5854095565201</v>
      </c>
      <c r="BL125" s="125">
        <v>3771.7771942517502</v>
      </c>
      <c r="BM125" s="125">
        <v>3920.0310432842998</v>
      </c>
      <c r="BN125" s="125">
        <v>3726.4562890058601</v>
      </c>
      <c r="BO125" s="125">
        <v>3640.1655812819699</v>
      </c>
      <c r="BP125" s="125">
        <v>3751.8722899392901</v>
      </c>
      <c r="BQ125" s="125">
        <v>3663.8411446345199</v>
      </c>
      <c r="BR125" s="125">
        <v>3962.0894375478301</v>
      </c>
      <c r="BS125" s="125">
        <v>4054.5546393607101</v>
      </c>
      <c r="BT125" s="125">
        <v>4081.49039132388</v>
      </c>
      <c r="BU125" s="125">
        <v>4074.4914353091799</v>
      </c>
      <c r="BV125" s="125">
        <v>4025.1853629554298</v>
      </c>
      <c r="BW125" s="125">
        <v>3986.4637039525301</v>
      </c>
      <c r="BX125" s="125">
        <v>3912.2813740885099</v>
      </c>
      <c r="BY125" s="125">
        <v>4039.3386309367602</v>
      </c>
      <c r="BZ125" s="125">
        <v>3845.8306664676102</v>
      </c>
      <c r="CA125" s="125">
        <v>3766.9356996573401</v>
      </c>
      <c r="CB125" s="125">
        <v>3831.5468700131901</v>
      </c>
      <c r="CC125" s="125">
        <v>3804.8397154292502</v>
      </c>
      <c r="CD125" s="125">
        <v>4082.4174889874898</v>
      </c>
      <c r="CE125" s="125">
        <v>4175.8720464525604</v>
      </c>
      <c r="CF125" s="125">
        <v>4193.4221248226204</v>
      </c>
      <c r="CG125" s="125">
        <v>4176.6813888020697</v>
      </c>
      <c r="CH125" s="125">
        <v>4129.8980714553099</v>
      </c>
      <c r="CI125" s="125">
        <v>4089.29975492412</v>
      </c>
      <c r="CJ125" s="125">
        <v>4015.0514344623102</v>
      </c>
      <c r="CK125" s="125">
        <v>4154.4975314752701</v>
      </c>
      <c r="CL125" s="125">
        <v>3947.8807357146002</v>
      </c>
      <c r="CM125" s="125">
        <v>3870.8393534736201</v>
      </c>
      <c r="CN125" s="125">
        <v>3911.22145008708</v>
      </c>
      <c r="CO125" s="125">
        <v>3898.1000975720199</v>
      </c>
    </row>
    <row r="126" spans="1:93">
      <c r="A126" s="112" t="str">
        <f>CONCATENATE(I122,"-",I126)</f>
        <v>SL-2 -FI:[NCP ONPK - Forecasted]</v>
      </c>
      <c r="B126" s="112">
        <f>MAX(BR126:CC126)</f>
        <v>4026.8096113178999</v>
      </c>
      <c r="C126" s="112">
        <f>MAX(BR126:BT126,CB126:CC126)</f>
        <v>4026.8096113178999</v>
      </c>
      <c r="D126" s="112">
        <f>MAX(BU126:CA126)</f>
        <v>3810.13014494753</v>
      </c>
      <c r="E126" s="112">
        <f>MAX(CD126:CO126)</f>
        <v>4111.8473422832903</v>
      </c>
      <c r="F126" s="112">
        <f>MAX(CD126:CF126,CN126:CO126)</f>
        <v>4111.8473422832903</v>
      </c>
      <c r="G126" s="112">
        <f>MAX(CG126:CM126)</f>
        <v>3889.62030809211</v>
      </c>
      <c r="I126" s="126" t="s">
        <v>1055</v>
      </c>
      <c r="J126" s="125">
        <v>1174</v>
      </c>
      <c r="K126" s="125">
        <v>1212.6896551724101</v>
      </c>
      <c r="L126" s="125">
        <v>1179</v>
      </c>
      <c r="M126" s="125">
        <v>1260.3217438418601</v>
      </c>
      <c r="N126" s="125">
        <v>1129.35483870967</v>
      </c>
      <c r="O126" s="125">
        <v>1247.57825614018</v>
      </c>
      <c r="P126" s="125">
        <v>1134.8391432958001</v>
      </c>
      <c r="Q126" s="125">
        <v>1172.6662186302899</v>
      </c>
      <c r="R126" s="125">
        <v>1252.74396600571</v>
      </c>
      <c r="S126" s="125">
        <v>1134.8391432227399</v>
      </c>
      <c r="T126" s="125">
        <v>1255.19294625508</v>
      </c>
      <c r="U126" s="125">
        <v>1136.77419354838</v>
      </c>
      <c r="V126" s="125">
        <v>2351.3324373985502</v>
      </c>
      <c r="W126" s="125">
        <v>2651.8581526175899</v>
      </c>
      <c r="X126" s="125">
        <v>2362.6666666666601</v>
      </c>
      <c r="Y126" s="125">
        <v>2477.27871904209</v>
      </c>
      <c r="Z126" s="125">
        <v>2323.2473118279499</v>
      </c>
      <c r="AA126" s="125">
        <v>2168.2111111111099</v>
      </c>
      <c r="AB126" s="125">
        <v>2299.6335269442702</v>
      </c>
      <c r="AC126" s="125">
        <v>2341.3333333333298</v>
      </c>
      <c r="AD126" s="125">
        <v>2353.9231637093899</v>
      </c>
      <c r="AE126" s="125">
        <v>2300.29120418613</v>
      </c>
      <c r="AF126" s="125">
        <v>2463.7785829807999</v>
      </c>
      <c r="AG126" s="125">
        <v>2306.8494623655902</v>
      </c>
      <c r="AH126" s="125">
        <v>3526.8157173444301</v>
      </c>
      <c r="AI126" s="125">
        <v>3958.5453918775602</v>
      </c>
      <c r="AJ126" s="125">
        <v>3541.2361083995802</v>
      </c>
      <c r="AK126" s="125">
        <v>3693.7312920691202</v>
      </c>
      <c r="AL126" s="125">
        <v>3497.3110393654301</v>
      </c>
      <c r="AM126" s="125">
        <v>-8969.2728611757393</v>
      </c>
      <c r="AN126" s="125">
        <v>15078.3412121811</v>
      </c>
      <c r="AO126" s="125">
        <v>3499.0013440607199</v>
      </c>
      <c r="AP126" s="125">
        <v>3418.5666666666598</v>
      </c>
      <c r="AQ126" s="125">
        <v>3445.5483870967701</v>
      </c>
      <c r="AR126" s="125">
        <v>3615.6525401068302</v>
      </c>
      <c r="AS126" s="125">
        <v>3465.3320036763798</v>
      </c>
      <c r="AT126" s="125">
        <v>3505.6049698542402</v>
      </c>
      <c r="AU126" s="125">
        <v>3883.2994167854699</v>
      </c>
      <c r="AV126" s="125">
        <v>3512.6257539921598</v>
      </c>
      <c r="AW126" s="125">
        <v>3625.7044384185601</v>
      </c>
      <c r="AX126" s="125">
        <v>3516.2497028787998</v>
      </c>
      <c r="AY126" s="125">
        <v>3637.3952372214799</v>
      </c>
      <c r="AZ126" s="125">
        <v>3522.2832366407802</v>
      </c>
      <c r="BA126" s="125">
        <v>3324.78580175358</v>
      </c>
      <c r="BB126" s="125">
        <v>3646.96612586127</v>
      </c>
      <c r="BC126" s="125">
        <v>3539.4650820049101</v>
      </c>
      <c r="BD126" s="125">
        <v>3668.0043109141402</v>
      </c>
      <c r="BE126" s="125">
        <v>3550.4318358137598</v>
      </c>
      <c r="BF126" s="125">
        <v>3547.14617263438</v>
      </c>
      <c r="BG126" s="125">
        <v>3801.5273754637101</v>
      </c>
      <c r="BH126" s="125">
        <v>3570.7796747896</v>
      </c>
      <c r="BI126" s="125">
        <v>3688.9056956821701</v>
      </c>
      <c r="BJ126" s="125">
        <v>3581.51885752205</v>
      </c>
      <c r="BK126" s="125">
        <v>3711.5033153802701</v>
      </c>
      <c r="BL126" s="125">
        <v>3596.3568242886899</v>
      </c>
      <c r="BM126" s="125">
        <v>3604.1318817441602</v>
      </c>
      <c r="BN126" s="125">
        <v>3726.4562890058601</v>
      </c>
      <c r="BO126" s="125">
        <v>3616.4355711845501</v>
      </c>
      <c r="BP126" s="125">
        <v>3751.8722899392901</v>
      </c>
      <c r="BQ126" s="125">
        <v>3627.3765909684798</v>
      </c>
      <c r="BR126" s="125">
        <v>3627.97337297077</v>
      </c>
      <c r="BS126" s="125">
        <v>4026.8096113178999</v>
      </c>
      <c r="BT126" s="125">
        <v>3647.7264857021801</v>
      </c>
      <c r="BU126" s="125">
        <v>3772.48701819183</v>
      </c>
      <c r="BV126" s="125">
        <v>3658.4354421339699</v>
      </c>
      <c r="BW126" s="125">
        <v>3791.0317002881802</v>
      </c>
      <c r="BX126" s="125">
        <v>3677.38237163964</v>
      </c>
      <c r="BY126" s="125">
        <v>3681.0991579286701</v>
      </c>
      <c r="BZ126" s="125">
        <v>3810.13014494753</v>
      </c>
      <c r="CA126" s="125">
        <v>3693.4060603641901</v>
      </c>
      <c r="CB126" s="125">
        <v>3831.5468700131901</v>
      </c>
      <c r="CC126" s="125">
        <v>3708.3710700787101</v>
      </c>
      <c r="CD126" s="125">
        <v>3704.7592132903401</v>
      </c>
      <c r="CE126" s="125">
        <v>4111.8473422832903</v>
      </c>
      <c r="CF126" s="125">
        <v>3724.6732966147501</v>
      </c>
      <c r="CG126" s="125">
        <v>3851.8892745759999</v>
      </c>
      <c r="CH126" s="125">
        <v>3739.40026804125</v>
      </c>
      <c r="CI126" s="125">
        <v>3870.5600851960899</v>
      </c>
      <c r="CJ126" s="125">
        <v>3754.3566416230501</v>
      </c>
      <c r="CK126" s="125">
        <v>3758.0664341131801</v>
      </c>
      <c r="CL126" s="125">
        <v>3889.62030809211</v>
      </c>
      <c r="CM126" s="125">
        <v>3774.4276279217002</v>
      </c>
      <c r="CN126" s="125">
        <v>3911.22145008708</v>
      </c>
      <c r="CO126" s="125">
        <v>3785.3158252334301</v>
      </c>
    </row>
    <row r="127" spans="1:93">
      <c r="I127" s="124" t="s">
        <v>1079</v>
      </c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  <c r="AZ127" s="125"/>
      <c r="BA127" s="125"/>
      <c r="BB127" s="125"/>
      <c r="BC127" s="125"/>
      <c r="BD127" s="125"/>
      <c r="BE127" s="125"/>
      <c r="BF127" s="125"/>
      <c r="BG127" s="125"/>
      <c r="BH127" s="125"/>
      <c r="BI127" s="125"/>
      <c r="BJ127" s="125"/>
      <c r="BK127" s="125"/>
      <c r="BL127" s="125"/>
      <c r="BM127" s="125"/>
      <c r="BN127" s="125"/>
      <c r="BO127" s="125"/>
      <c r="BP127" s="125"/>
      <c r="BQ127" s="125"/>
      <c r="BR127" s="125"/>
      <c r="BS127" s="125"/>
      <c r="BT127" s="125"/>
      <c r="BU127" s="125"/>
      <c r="BV127" s="125"/>
      <c r="BW127" s="125"/>
      <c r="BX127" s="125"/>
      <c r="BY127" s="125"/>
      <c r="BZ127" s="125"/>
      <c r="CA127" s="125"/>
      <c r="CB127" s="125"/>
      <c r="CC127" s="125"/>
      <c r="CD127" s="125"/>
      <c r="CE127" s="125"/>
      <c r="CF127" s="125"/>
      <c r="CG127" s="125"/>
      <c r="CH127" s="125"/>
      <c r="CI127" s="125"/>
      <c r="CJ127" s="125"/>
      <c r="CK127" s="125"/>
      <c r="CL127" s="125"/>
      <c r="CM127" s="125"/>
      <c r="CN127" s="125"/>
      <c r="CO127" s="125"/>
    </row>
    <row r="128" spans="1:93">
      <c r="A128" s="112" t="str">
        <f>CONCATENATE(I127,"-",I128)</f>
        <v>SST-DST -FF:[CP @ Meter - Forecasted]</v>
      </c>
      <c r="B128" s="112">
        <f>MAX(BR128:CC128)</f>
        <v>2597.3483916543901</v>
      </c>
      <c r="C128" s="112">
        <f>MAX(BR128:BT128,CB128:CC128)</f>
        <v>2591.3957405009701</v>
      </c>
      <c r="D128" s="112">
        <f>MAX(BU128:CA128)</f>
        <v>2597.3483916543901</v>
      </c>
      <c r="E128" s="112">
        <f>MAX(CD128:CO128)</f>
        <v>2611.6988794040699</v>
      </c>
      <c r="F128" s="112">
        <f>MAX(CD128:CF128,CN128:CO128)</f>
        <v>2603.8677950015099</v>
      </c>
      <c r="G128" s="112">
        <f>MAX(CG128:CM128)</f>
        <v>2611.6988794040699</v>
      </c>
      <c r="I128" s="126" t="s">
        <v>1052</v>
      </c>
      <c r="J128" s="125">
        <v>0</v>
      </c>
      <c r="K128" s="125">
        <v>0</v>
      </c>
      <c r="L128" s="125">
        <v>323.09735430839299</v>
      </c>
      <c r="M128" s="125">
        <v>865.17611243574595</v>
      </c>
      <c r="N128" s="125">
        <v>406.675504993586</v>
      </c>
      <c r="O128" s="125">
        <v>532.17338026593302</v>
      </c>
      <c r="P128" s="125">
        <v>390.73795608296501</v>
      </c>
      <c r="Q128" s="125">
        <v>430.36355130381497</v>
      </c>
      <c r="R128" s="125">
        <v>410.47251489687801</v>
      </c>
      <c r="S128" s="125">
        <v>1523.96016591071</v>
      </c>
      <c r="T128" s="125">
        <v>1567.66144553974</v>
      </c>
      <c r="U128" s="125">
        <v>107.924853751854</v>
      </c>
      <c r="V128" s="125">
        <v>195.35223520302401</v>
      </c>
      <c r="W128" s="125">
        <v>0</v>
      </c>
      <c r="X128" s="125">
        <v>103.401193495953</v>
      </c>
      <c r="Y128" s="125">
        <v>546.53080088604202</v>
      </c>
      <c r="Z128" s="125">
        <v>1170.6623334834801</v>
      </c>
      <c r="AA128" s="125">
        <v>1041.0223060565299</v>
      </c>
      <c r="AB128" s="125">
        <v>1333.3707466794899</v>
      </c>
      <c r="AC128" s="125">
        <v>985.25640974229998</v>
      </c>
      <c r="AD128" s="125">
        <v>818.76469001710404</v>
      </c>
      <c r="AE128" s="125">
        <v>1556.2652945170801</v>
      </c>
      <c r="AF128" s="125">
        <v>2483.8890167985901</v>
      </c>
      <c r="AG128" s="125">
        <v>580.45295175234298</v>
      </c>
      <c r="AH128" s="125">
        <v>1862.6274111088201</v>
      </c>
      <c r="AI128" s="125">
        <v>3668.9880486492402</v>
      </c>
      <c r="AJ128" s="125">
        <v>2436.8939788256198</v>
      </c>
      <c r="AK128" s="125">
        <v>4134.3337168794196</v>
      </c>
      <c r="AL128" s="125">
        <v>1533.3014181773699</v>
      </c>
      <c r="AM128" s="125">
        <v>2951.8505324350599</v>
      </c>
      <c r="AN128" s="125">
        <v>2184.04666341137</v>
      </c>
      <c r="AO128" s="125">
        <v>1385.9299201613101</v>
      </c>
      <c r="AP128" s="125">
        <v>1987.3238956612699</v>
      </c>
      <c r="AQ128" s="125">
        <v>1347.24577560687</v>
      </c>
      <c r="AR128" s="125">
        <v>63.236527543385797</v>
      </c>
      <c r="AS128" s="125">
        <v>397.844619106609</v>
      </c>
      <c r="AT128" s="125">
        <v>723.76381693086205</v>
      </c>
      <c r="AU128" s="125">
        <v>1398.49682014168</v>
      </c>
      <c r="AV128" s="125">
        <v>670.01819063648304</v>
      </c>
      <c r="AW128" s="125">
        <v>1496.59638981991</v>
      </c>
      <c r="AX128" s="125">
        <v>1453.34772722549</v>
      </c>
      <c r="AY128" s="125">
        <v>1736.38352974084</v>
      </c>
      <c r="AZ128" s="125">
        <v>1697.55374791189</v>
      </c>
      <c r="BA128" s="125">
        <v>1173.87780444181</v>
      </c>
      <c r="BB128" s="125">
        <v>1177.3321742420701</v>
      </c>
      <c r="BC128" s="125">
        <v>2482.27623979381</v>
      </c>
      <c r="BD128" s="125">
        <v>2474.2030735816102</v>
      </c>
      <c r="BE128" s="125">
        <v>445.09647372479998</v>
      </c>
      <c r="BF128" s="125">
        <v>1037.33729106344</v>
      </c>
      <c r="BG128" s="125">
        <v>1469.3704686214801</v>
      </c>
      <c r="BH128" s="125">
        <v>1144.38536810035</v>
      </c>
      <c r="BI128" s="125">
        <v>2126.0284962918099</v>
      </c>
      <c r="BJ128" s="125">
        <v>1861.6563361498499</v>
      </c>
      <c r="BK128" s="125">
        <v>2193.5315692937402</v>
      </c>
      <c r="BL128" s="125">
        <v>2092.36266226621</v>
      </c>
      <c r="BM128" s="125">
        <v>1691.78003133684</v>
      </c>
      <c r="BN128" s="125">
        <v>1217.5487636678599</v>
      </c>
      <c r="BO128" s="125">
        <v>2563.35918003284</v>
      </c>
      <c r="BP128" s="125">
        <v>2555.8565427783301</v>
      </c>
      <c r="BQ128" s="125">
        <v>554.07733138841104</v>
      </c>
      <c r="BR128" s="125">
        <v>1075.9831826995601</v>
      </c>
      <c r="BS128" s="125">
        <v>1499.90305325281</v>
      </c>
      <c r="BT128" s="125">
        <v>1167.36808905214</v>
      </c>
      <c r="BU128" s="125">
        <v>2151.2285872952698</v>
      </c>
      <c r="BV128" s="125">
        <v>1889.33049413708</v>
      </c>
      <c r="BW128" s="125">
        <v>2225.6084437626801</v>
      </c>
      <c r="BX128" s="125">
        <v>2122.4868028789701</v>
      </c>
      <c r="BY128" s="125">
        <v>1706.82033851193</v>
      </c>
      <c r="BZ128" s="125">
        <v>1233.7709296549999</v>
      </c>
      <c r="CA128" s="125">
        <v>2597.3483916543901</v>
      </c>
      <c r="CB128" s="125">
        <v>2591.3957405009701</v>
      </c>
      <c r="CC128" s="125">
        <v>562.83302827842704</v>
      </c>
      <c r="CD128" s="125">
        <v>1085.68222803661</v>
      </c>
      <c r="CE128" s="125">
        <v>1512.8341821373599</v>
      </c>
      <c r="CF128" s="125">
        <v>1174.6046136981799</v>
      </c>
      <c r="CG128" s="125">
        <v>2159.72501149243</v>
      </c>
      <c r="CH128" s="125">
        <v>1896.5086308790001</v>
      </c>
      <c r="CI128" s="125">
        <v>2236.1117044613402</v>
      </c>
      <c r="CJ128" s="125">
        <v>2133.5817796976498</v>
      </c>
      <c r="CK128" s="125">
        <v>1719.5274555409201</v>
      </c>
      <c r="CL128" s="125">
        <v>1240.6263488592699</v>
      </c>
      <c r="CM128" s="125">
        <v>2611.6988794040699</v>
      </c>
      <c r="CN128" s="125">
        <v>2603.8677950015099</v>
      </c>
      <c r="CO128" s="125">
        <v>564.90739455589198</v>
      </c>
    </row>
    <row r="129" spans="1:93">
      <c r="A129" s="112" t="str">
        <f>CONCATENATE(I127,"-",I129)</f>
        <v>SST-DST -FG:[GNCP - Forecasted]</v>
      </c>
      <c r="B129" s="112">
        <f>MAX(BR129:CC129)</f>
        <v>8201.2538466420592</v>
      </c>
      <c r="C129" s="112">
        <f>MAX(BR129:BT129,CB129:CC129)</f>
        <v>8201.2538466420592</v>
      </c>
      <c r="D129" s="112">
        <f>MAX(BU129:CA129)</f>
        <v>5011.8482839973403</v>
      </c>
      <c r="E129" s="112">
        <f>MAX(CD129:CO129)</f>
        <v>8201.2538466420592</v>
      </c>
      <c r="F129" s="112">
        <f>MAX(CD129:CF129,CN129:CO129)</f>
        <v>8201.2538466420592</v>
      </c>
      <c r="G129" s="112">
        <f>MAX(CG129:CM129)</f>
        <v>5011.8482839973403</v>
      </c>
      <c r="I129" s="126" t="s">
        <v>1053</v>
      </c>
      <c r="J129" s="125">
        <v>103.970911086717</v>
      </c>
      <c r="K129" s="125">
        <v>16.357843102692801</v>
      </c>
      <c r="L129" s="125">
        <v>344.334296171044</v>
      </c>
      <c r="M129" s="125">
        <v>1177.1807454392499</v>
      </c>
      <c r="N129" s="125">
        <v>449.38711091939399</v>
      </c>
      <c r="O129" s="125">
        <v>550.48552607564602</v>
      </c>
      <c r="P129" s="125">
        <v>477.44767892774598</v>
      </c>
      <c r="Q129" s="125">
        <v>470.44957508397698</v>
      </c>
      <c r="R129" s="125">
        <v>1806.90118503246</v>
      </c>
      <c r="S129" s="125">
        <v>2322.33332745497</v>
      </c>
      <c r="T129" s="125">
        <v>3170.44162912518</v>
      </c>
      <c r="U129" s="125">
        <v>1280.8702096401701</v>
      </c>
      <c r="V129" s="125">
        <v>715.01970462981899</v>
      </c>
      <c r="W129" s="125">
        <v>1370.4544693089599</v>
      </c>
      <c r="X129" s="125">
        <v>767.73098533720997</v>
      </c>
      <c r="Y129" s="125">
        <v>1915.55369494408</v>
      </c>
      <c r="Z129" s="125">
        <v>2514.8581422833399</v>
      </c>
      <c r="AA129" s="125">
        <v>2410.2558113836699</v>
      </c>
      <c r="AB129" s="125">
        <v>2481.6749850405999</v>
      </c>
      <c r="AC129" s="125">
        <v>2830.6675929898802</v>
      </c>
      <c r="AD129" s="125">
        <v>2243.0115958363299</v>
      </c>
      <c r="AE129" s="125">
        <v>3493.3335571173402</v>
      </c>
      <c r="AF129" s="125">
        <v>4574.2906645993799</v>
      </c>
      <c r="AG129" s="125">
        <v>1921.20411407865</v>
      </c>
      <c r="AH129" s="125">
        <v>3346.4337461821201</v>
      </c>
      <c r="AI129" s="125">
        <v>4693.8685110080496</v>
      </c>
      <c r="AJ129" s="125">
        <v>2922.3771785830199</v>
      </c>
      <c r="AK129" s="125">
        <v>5991.6617196503303</v>
      </c>
      <c r="AL129" s="125">
        <v>4797.7495988130704</v>
      </c>
      <c r="AM129" s="125">
        <v>4128.2135805787802</v>
      </c>
      <c r="AN129" s="125">
        <v>3553.6527269190001</v>
      </c>
      <c r="AO129" s="125">
        <v>4745.8517280632896</v>
      </c>
      <c r="AP129" s="125">
        <v>5025.0132742195901</v>
      </c>
      <c r="AQ129" s="125">
        <v>3309.3107124241301</v>
      </c>
      <c r="AR129" s="125">
        <v>11937.9566344948</v>
      </c>
      <c r="AS129" s="125">
        <v>699.80806240348898</v>
      </c>
      <c r="AT129" s="125">
        <v>1722.8950136454</v>
      </c>
      <c r="AU129" s="125">
        <v>3015.6122090909498</v>
      </c>
      <c r="AV129" s="125">
        <v>934.180970915687</v>
      </c>
      <c r="AW129" s="125">
        <v>2727.5016413305598</v>
      </c>
      <c r="AX129" s="125">
        <v>3218.8231234465902</v>
      </c>
      <c r="AY129" s="125">
        <v>2699.5791776490501</v>
      </c>
      <c r="AZ129" s="125">
        <v>2821.0621178474698</v>
      </c>
      <c r="BA129" s="125">
        <v>2472.00300136335</v>
      </c>
      <c r="BB129" s="125">
        <v>3632.0019128777399</v>
      </c>
      <c r="BC129" s="125">
        <v>5011.8482839973403</v>
      </c>
      <c r="BD129" s="125">
        <v>8201.2538466420592</v>
      </c>
      <c r="BE129" s="125">
        <v>2237.9847529906701</v>
      </c>
      <c r="BF129" s="125">
        <v>2094.8997814579898</v>
      </c>
      <c r="BG129" s="125">
        <v>3561.1033111085399</v>
      </c>
      <c r="BH129" s="125">
        <v>1559.57309101021</v>
      </c>
      <c r="BI129" s="125">
        <v>3752.7793593986598</v>
      </c>
      <c r="BJ129" s="125">
        <v>3780.5827207051898</v>
      </c>
      <c r="BK129" s="125">
        <v>3297.8128041258401</v>
      </c>
      <c r="BL129" s="125">
        <v>3153.7324038724701</v>
      </c>
      <c r="BM129" s="125">
        <v>3347.9186106707898</v>
      </c>
      <c r="BN129" s="125">
        <v>3632.0019128777399</v>
      </c>
      <c r="BO129" s="125">
        <v>5011.8482839973403</v>
      </c>
      <c r="BP129" s="125">
        <v>8201.2538466420592</v>
      </c>
      <c r="BQ129" s="125">
        <v>2237.9847529906701</v>
      </c>
      <c r="BR129" s="125">
        <v>2094.8997814579898</v>
      </c>
      <c r="BS129" s="125">
        <v>3688.28557221956</v>
      </c>
      <c r="BT129" s="125">
        <v>1559.57309101021</v>
      </c>
      <c r="BU129" s="125">
        <v>3752.7793593986598</v>
      </c>
      <c r="BV129" s="125">
        <v>3780.5827207051898</v>
      </c>
      <c r="BW129" s="125">
        <v>3297.8128041258401</v>
      </c>
      <c r="BX129" s="125">
        <v>3153.7324038724701</v>
      </c>
      <c r="BY129" s="125">
        <v>3347.9186106707898</v>
      </c>
      <c r="BZ129" s="125">
        <v>3632.0019128777399</v>
      </c>
      <c r="CA129" s="125">
        <v>5011.8482839973403</v>
      </c>
      <c r="CB129" s="125">
        <v>8201.2538466420592</v>
      </c>
      <c r="CC129" s="125">
        <v>2237.9847529906701</v>
      </c>
      <c r="CD129" s="125">
        <v>2094.8997814579898</v>
      </c>
      <c r="CE129" s="125">
        <v>3688.28557221956</v>
      </c>
      <c r="CF129" s="125">
        <v>1559.57309101021</v>
      </c>
      <c r="CG129" s="125">
        <v>3752.7793593986598</v>
      </c>
      <c r="CH129" s="125">
        <v>3780.5827207051898</v>
      </c>
      <c r="CI129" s="125">
        <v>3297.8128041258401</v>
      </c>
      <c r="CJ129" s="125">
        <v>3153.7324038724701</v>
      </c>
      <c r="CK129" s="125">
        <v>3347.9186106707898</v>
      </c>
      <c r="CL129" s="125">
        <v>3632.0019128777399</v>
      </c>
      <c r="CM129" s="125">
        <v>5011.8482839973403</v>
      </c>
      <c r="CN129" s="125">
        <v>8201.2538466420592</v>
      </c>
      <c r="CO129" s="125">
        <v>2237.9847529906701</v>
      </c>
    </row>
    <row r="130" spans="1:93">
      <c r="A130" s="112" t="str">
        <f>CONCATENATE(I127,"-",I130)</f>
        <v>SST-DST -FH:[NCP - Forecasted]</v>
      </c>
      <c r="B130" s="112">
        <f>MAX(BR130:CC130)</f>
        <v>9915.89010436028</v>
      </c>
      <c r="C130" s="112">
        <f>MAX(BR130:BT130,CB130:CC130)</f>
        <v>9915.89010436028</v>
      </c>
      <c r="D130" s="112">
        <f>MAX(BU130:CA130)</f>
        <v>7191.7662933466299</v>
      </c>
      <c r="E130" s="112">
        <f>MAX(CD130:CO130)</f>
        <v>9915.89010436028</v>
      </c>
      <c r="F130" s="112">
        <f>MAX(CD130:CF130,CN130:CO130)</f>
        <v>9915.89010436028</v>
      </c>
      <c r="G130" s="112">
        <f>MAX(CG130:CM130)</f>
        <v>7191.7662933466299</v>
      </c>
      <c r="I130" s="126" t="s">
        <v>1054</v>
      </c>
      <c r="J130" s="125">
        <v>206.138858397365</v>
      </c>
      <c r="K130" s="125">
        <v>18.383402077258399</v>
      </c>
      <c r="L130" s="125">
        <v>402.65664397295097</v>
      </c>
      <c r="M130" s="125">
        <v>1497.1446803050901</v>
      </c>
      <c r="N130" s="125">
        <v>527.79341608319896</v>
      </c>
      <c r="O130" s="125">
        <v>698.85127886045996</v>
      </c>
      <c r="P130" s="125">
        <v>605.87965335055901</v>
      </c>
      <c r="Q130" s="125">
        <v>598.083474800011</v>
      </c>
      <c r="R130" s="125">
        <v>2175.0932692103502</v>
      </c>
      <c r="S130" s="125">
        <v>3373.18347170982</v>
      </c>
      <c r="T130" s="125">
        <v>4898.0884368730904</v>
      </c>
      <c r="U130" s="125">
        <v>1973.5326150700801</v>
      </c>
      <c r="V130" s="125">
        <v>1066.04325226025</v>
      </c>
      <c r="W130" s="125">
        <v>2083.39309948256</v>
      </c>
      <c r="X130" s="125">
        <v>1115.2230493202901</v>
      </c>
      <c r="Y130" s="125">
        <v>2206.2198518278701</v>
      </c>
      <c r="Z130" s="125">
        <v>2919.7695846882202</v>
      </c>
      <c r="AA130" s="125">
        <v>3182.34735504226</v>
      </c>
      <c r="AB130" s="125">
        <v>2736.97757784127</v>
      </c>
      <c r="AC130" s="125">
        <v>3353.7609631622699</v>
      </c>
      <c r="AD130" s="125">
        <v>2481.3861258413099</v>
      </c>
      <c r="AE130" s="125">
        <v>4310.7171432199002</v>
      </c>
      <c r="AF130" s="125">
        <v>4809.1534379699397</v>
      </c>
      <c r="AG130" s="125">
        <v>3225.3201310894501</v>
      </c>
      <c r="AH130" s="125">
        <v>3745.8783191938001</v>
      </c>
      <c r="AI130" s="125">
        <v>4944.8382143930403</v>
      </c>
      <c r="AJ130" s="125">
        <v>3946.5255772035498</v>
      </c>
      <c r="AK130" s="125">
        <v>7307.3295621135403</v>
      </c>
      <c r="AL130" s="125">
        <v>5540.5855905346098</v>
      </c>
      <c r="AM130" s="125">
        <v>5277.21934853312</v>
      </c>
      <c r="AN130" s="125">
        <v>4510.59569181198</v>
      </c>
      <c r="AO130" s="125">
        <v>5943.1579982463099</v>
      </c>
      <c r="AP130" s="125">
        <v>5879.6165527206704</v>
      </c>
      <c r="AQ130" s="125">
        <v>5852.4263337944103</v>
      </c>
      <c r="AR130" s="125">
        <v>13045.9705736246</v>
      </c>
      <c r="AS130" s="125">
        <v>819.97083468451501</v>
      </c>
      <c r="AT130" s="125">
        <v>2132.9711461562802</v>
      </c>
      <c r="AU130" s="125">
        <v>3429.7316524385401</v>
      </c>
      <c r="AV130" s="125">
        <v>1242.5797197194099</v>
      </c>
      <c r="AW130" s="125">
        <v>3272.5432286499599</v>
      </c>
      <c r="AX130" s="125">
        <v>3733.1887600795699</v>
      </c>
      <c r="AY130" s="125">
        <v>3494.7906798191498</v>
      </c>
      <c r="AZ130" s="125">
        <v>3384.7460051887901</v>
      </c>
      <c r="BA130" s="125">
        <v>3046.4564724447901</v>
      </c>
      <c r="BB130" s="125">
        <v>4196.89122147947</v>
      </c>
      <c r="BC130" s="125">
        <v>7191.7662933466299</v>
      </c>
      <c r="BD130" s="125">
        <v>9915.89010436028</v>
      </c>
      <c r="BE130" s="125">
        <v>3484.2588783994702</v>
      </c>
      <c r="BF130" s="125">
        <v>2593.5189042567199</v>
      </c>
      <c r="BG130" s="125">
        <v>4050.1324098944501</v>
      </c>
      <c r="BH130" s="125">
        <v>2074.4309236034801</v>
      </c>
      <c r="BI130" s="125">
        <v>4502.7040479529396</v>
      </c>
      <c r="BJ130" s="125">
        <v>4384.7171398394003</v>
      </c>
      <c r="BK130" s="125">
        <v>4269.2452020184901</v>
      </c>
      <c r="BL130" s="125">
        <v>3783.8880214331298</v>
      </c>
      <c r="BM130" s="125">
        <v>4125.9206866137702</v>
      </c>
      <c r="BN130" s="125">
        <v>4196.89122147947</v>
      </c>
      <c r="BO130" s="125">
        <v>7191.7662933466299</v>
      </c>
      <c r="BP130" s="125">
        <v>9915.89010436028</v>
      </c>
      <c r="BQ130" s="125">
        <v>3484.2588783994702</v>
      </c>
      <c r="BR130" s="125">
        <v>2593.5189042567199</v>
      </c>
      <c r="BS130" s="125">
        <v>4194.7799959621098</v>
      </c>
      <c r="BT130" s="125">
        <v>2074.4309236034801</v>
      </c>
      <c r="BU130" s="125">
        <v>4502.7040479529396</v>
      </c>
      <c r="BV130" s="125">
        <v>4384.7171398394003</v>
      </c>
      <c r="BW130" s="125">
        <v>4269.2452020184901</v>
      </c>
      <c r="BX130" s="125">
        <v>3783.8880214331298</v>
      </c>
      <c r="BY130" s="125">
        <v>4125.9206866137702</v>
      </c>
      <c r="BZ130" s="125">
        <v>4196.89122147947</v>
      </c>
      <c r="CA130" s="125">
        <v>7191.7662933466299</v>
      </c>
      <c r="CB130" s="125">
        <v>9915.89010436028</v>
      </c>
      <c r="CC130" s="125">
        <v>3484.2588783994702</v>
      </c>
      <c r="CD130" s="125">
        <v>2593.5189042567199</v>
      </c>
      <c r="CE130" s="125">
        <v>4194.7799959621098</v>
      </c>
      <c r="CF130" s="125">
        <v>2074.4309236034801</v>
      </c>
      <c r="CG130" s="125">
        <v>4502.7040479529396</v>
      </c>
      <c r="CH130" s="125">
        <v>4384.7171398394003</v>
      </c>
      <c r="CI130" s="125">
        <v>4269.2452020184901</v>
      </c>
      <c r="CJ130" s="125">
        <v>3783.8880214331298</v>
      </c>
      <c r="CK130" s="125">
        <v>4125.9206866137702</v>
      </c>
      <c r="CL130" s="125">
        <v>4196.89122147947</v>
      </c>
      <c r="CM130" s="125">
        <v>7191.7662933466299</v>
      </c>
      <c r="CN130" s="125">
        <v>9915.89010436028</v>
      </c>
      <c r="CO130" s="125">
        <v>3484.2588783994702</v>
      </c>
    </row>
    <row r="131" spans="1:93">
      <c r="A131" s="112" t="str">
        <f>CONCATENATE(I127,"-",I131)</f>
        <v>SST-DST -FI:[NCP ONPK - Forecasted]</v>
      </c>
      <c r="B131" s="112">
        <f>MAX(BR131:CC131)</f>
        <v>6827.9593214855004</v>
      </c>
      <c r="C131" s="112">
        <f>MAX(BR131:BT131,CB131:CC131)</f>
        <v>5038.7830829351396</v>
      </c>
      <c r="D131" s="112">
        <f>MAX(BU131:CA131)</f>
        <v>6827.9593214855004</v>
      </c>
      <c r="E131" s="112">
        <f>MAX(CD131:CO131)</f>
        <v>6827.9593214855004</v>
      </c>
      <c r="F131" s="112">
        <f>MAX(CD131:CF131,CN131:CO131)</f>
        <v>5038.7830829351396</v>
      </c>
      <c r="G131" s="112">
        <f>MAX(CG131:CM131)</f>
        <v>6827.9593214855004</v>
      </c>
      <c r="I131" s="126" t="s">
        <v>1055</v>
      </c>
      <c r="J131" s="125">
        <v>90.148188803512596</v>
      </c>
      <c r="K131" s="125">
        <v>17.129988299263498</v>
      </c>
      <c r="L131" s="125">
        <v>377.08778859602802</v>
      </c>
      <c r="M131" s="125">
        <v>1380.93887311501</v>
      </c>
      <c r="N131" s="125">
        <v>513.75960270757605</v>
      </c>
      <c r="O131" s="125">
        <v>668.58018068522097</v>
      </c>
      <c r="P131" s="125">
        <v>573.59025865103797</v>
      </c>
      <c r="Q131" s="125">
        <v>588.46282909277204</v>
      </c>
      <c r="R131" s="125">
        <v>2121.0682744027499</v>
      </c>
      <c r="S131" s="125">
        <v>3263.4355940901301</v>
      </c>
      <c r="T131" s="125">
        <v>3455.2936154958102</v>
      </c>
      <c r="U131" s="125">
        <v>954.31944635884201</v>
      </c>
      <c r="V131" s="125">
        <v>798.96011819361797</v>
      </c>
      <c r="W131" s="125">
        <v>1779.82735765953</v>
      </c>
      <c r="X131" s="125">
        <v>881.65530914469798</v>
      </c>
      <c r="Y131" s="125">
        <v>2134.65617745176</v>
      </c>
      <c r="Z131" s="125">
        <v>2683.5712432853802</v>
      </c>
      <c r="AA131" s="125">
        <v>2604.72456161228</v>
      </c>
      <c r="AB131" s="125">
        <v>2570.3062345063299</v>
      </c>
      <c r="AC131" s="125">
        <v>2290.7211526508399</v>
      </c>
      <c r="AD131" s="125">
        <v>2413.7466711030502</v>
      </c>
      <c r="AE131" s="125">
        <v>3928.53694921238</v>
      </c>
      <c r="AF131" s="125">
        <v>3049.5271097329201</v>
      </c>
      <c r="AG131" s="125">
        <v>3082.5857986913302</v>
      </c>
      <c r="AH131" s="125">
        <v>3380.08260966951</v>
      </c>
      <c r="AI131" s="125">
        <v>4097.4216845533301</v>
      </c>
      <c r="AJ131" s="125">
        <v>3063.4937702695502</v>
      </c>
      <c r="AK131" s="125">
        <v>6591.4087604199904</v>
      </c>
      <c r="AL131" s="125">
        <v>5026.7372658049098</v>
      </c>
      <c r="AM131" s="125">
        <v>5103.5006193304998</v>
      </c>
      <c r="AN131" s="125">
        <v>4397.78131952883</v>
      </c>
      <c r="AO131" s="125">
        <v>5268.34932532934</v>
      </c>
      <c r="AP131" s="125">
        <v>4594.3364245484399</v>
      </c>
      <c r="AQ131" s="125">
        <v>5709.2014155579</v>
      </c>
      <c r="AR131" s="125">
        <v>2551.4564156635602</v>
      </c>
      <c r="AS131" s="125">
        <v>626.34066795187698</v>
      </c>
      <c r="AT131" s="125">
        <v>1771.38096919278</v>
      </c>
      <c r="AU131" s="125">
        <v>2981.7994262586899</v>
      </c>
      <c r="AV131" s="125">
        <v>1016.80971935015</v>
      </c>
      <c r="AW131" s="125">
        <v>3047.4734516664098</v>
      </c>
      <c r="AX131" s="125">
        <v>3438.1118550063002</v>
      </c>
      <c r="AY131" s="125">
        <v>3147.38157670188</v>
      </c>
      <c r="AZ131" s="125">
        <v>3228.5635497651101</v>
      </c>
      <c r="BA131" s="125">
        <v>2558.68576527922</v>
      </c>
      <c r="BB131" s="125">
        <v>3808.0929230429201</v>
      </c>
      <c r="BC131" s="125">
        <v>6827.9593214855004</v>
      </c>
      <c r="BD131" s="125">
        <v>5038.7830829351396</v>
      </c>
      <c r="BE131" s="125">
        <v>2587.3459784095298</v>
      </c>
      <c r="BF131" s="125">
        <v>2153.8547478810801</v>
      </c>
      <c r="BG131" s="125">
        <v>3521.1741675208</v>
      </c>
      <c r="BH131" s="125">
        <v>1697.5180680695701</v>
      </c>
      <c r="BI131" s="125">
        <v>4193.0297289023802</v>
      </c>
      <c r="BJ131" s="125">
        <v>4038.1424428723099</v>
      </c>
      <c r="BK131" s="125">
        <v>3844.8493561712498</v>
      </c>
      <c r="BL131" s="125">
        <v>3609.2879417433301</v>
      </c>
      <c r="BM131" s="125">
        <v>3465.3160565388898</v>
      </c>
      <c r="BN131" s="125">
        <v>3808.0929230429201</v>
      </c>
      <c r="BO131" s="125">
        <v>6827.9593214855004</v>
      </c>
      <c r="BP131" s="125">
        <v>5038.7830829351396</v>
      </c>
      <c r="BQ131" s="125">
        <v>2587.3459784095298</v>
      </c>
      <c r="BR131" s="125">
        <v>2153.8547478810801</v>
      </c>
      <c r="BS131" s="125">
        <v>3646.9303877893999</v>
      </c>
      <c r="BT131" s="125">
        <v>1697.5180680695701</v>
      </c>
      <c r="BU131" s="125">
        <v>4193.0297289023802</v>
      </c>
      <c r="BV131" s="125">
        <v>4038.1424428723099</v>
      </c>
      <c r="BW131" s="125">
        <v>3844.8493561712498</v>
      </c>
      <c r="BX131" s="125">
        <v>3609.2879417433301</v>
      </c>
      <c r="BY131" s="125">
        <v>3465.3160565388898</v>
      </c>
      <c r="BZ131" s="125">
        <v>3808.0929230429201</v>
      </c>
      <c r="CA131" s="125">
        <v>6827.9593214855004</v>
      </c>
      <c r="CB131" s="125">
        <v>5038.7830829351396</v>
      </c>
      <c r="CC131" s="125">
        <v>2587.3459784095298</v>
      </c>
      <c r="CD131" s="125">
        <v>2153.8547478810801</v>
      </c>
      <c r="CE131" s="125">
        <v>3646.9303877893999</v>
      </c>
      <c r="CF131" s="125">
        <v>1697.5180680695701</v>
      </c>
      <c r="CG131" s="125">
        <v>4193.0297289023802</v>
      </c>
      <c r="CH131" s="125">
        <v>4038.1424428723099</v>
      </c>
      <c r="CI131" s="125">
        <v>3844.8493561712498</v>
      </c>
      <c r="CJ131" s="125">
        <v>3609.2879417433301</v>
      </c>
      <c r="CK131" s="125">
        <v>3465.3160565388898</v>
      </c>
      <c r="CL131" s="125">
        <v>3808.0929230429201</v>
      </c>
      <c r="CM131" s="125">
        <v>6827.9593214855004</v>
      </c>
      <c r="CN131" s="125">
        <v>5038.7830829351396</v>
      </c>
      <c r="CO131" s="125">
        <v>2587.3459784095298</v>
      </c>
    </row>
    <row r="132" spans="1:93">
      <c r="I132" s="124" t="s">
        <v>1080</v>
      </c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125"/>
      <c r="AK132" s="125"/>
      <c r="AL132" s="125"/>
      <c r="AM132" s="125"/>
      <c r="AN132" s="125"/>
      <c r="AO132" s="125"/>
      <c r="AP132" s="125"/>
      <c r="AQ132" s="125"/>
      <c r="AR132" s="125"/>
      <c r="AS132" s="125"/>
      <c r="AT132" s="125"/>
      <c r="AU132" s="125"/>
      <c r="AV132" s="125"/>
      <c r="AW132" s="125"/>
      <c r="AX132" s="125"/>
      <c r="AY132" s="125"/>
      <c r="AZ132" s="125"/>
      <c r="BA132" s="125"/>
      <c r="BB132" s="125"/>
      <c r="BC132" s="125"/>
      <c r="BD132" s="125"/>
      <c r="BE132" s="125"/>
      <c r="BF132" s="125"/>
      <c r="BG132" s="125"/>
      <c r="BH132" s="125"/>
      <c r="BI132" s="125"/>
      <c r="BJ132" s="125"/>
      <c r="BK132" s="125"/>
      <c r="BL132" s="125"/>
      <c r="BM132" s="125"/>
      <c r="BN132" s="125"/>
      <c r="BO132" s="125"/>
      <c r="BP132" s="125"/>
      <c r="BQ132" s="125"/>
      <c r="BR132" s="125"/>
      <c r="BS132" s="125"/>
      <c r="BT132" s="125"/>
      <c r="BU132" s="125"/>
      <c r="BV132" s="125"/>
      <c r="BW132" s="125"/>
      <c r="BX132" s="125"/>
      <c r="BY132" s="125"/>
      <c r="BZ132" s="125"/>
      <c r="CA132" s="125"/>
      <c r="CB132" s="125"/>
      <c r="CC132" s="125"/>
      <c r="CD132" s="125"/>
      <c r="CE132" s="125"/>
      <c r="CF132" s="125"/>
      <c r="CG132" s="125"/>
      <c r="CH132" s="125"/>
      <c r="CI132" s="125"/>
      <c r="CJ132" s="125"/>
      <c r="CK132" s="125"/>
      <c r="CL132" s="125"/>
      <c r="CM132" s="125"/>
      <c r="CN132" s="125"/>
      <c r="CO132" s="125"/>
    </row>
    <row r="133" spans="1:93">
      <c r="A133" s="112" t="str">
        <f>CONCATENATE(I132,"-",I133)</f>
        <v>SST-TST -FF:[CP @ Meter - Forecasted]</v>
      </c>
      <c r="B133" s="112">
        <f>MAX(BR133:CC133)</f>
        <v>18841.564132531501</v>
      </c>
      <c r="C133" s="112">
        <f>MAX(BR133:BT133,CB133:CC133)</f>
        <v>18841.564132531501</v>
      </c>
      <c r="D133" s="112">
        <f>MAX(BU133:CA133)</f>
        <v>10819.644406747901</v>
      </c>
      <c r="E133" s="112">
        <f>MAX(CD133:CO133)</f>
        <v>18932.246158075999</v>
      </c>
      <c r="F133" s="112">
        <f>MAX(CD133:CF133,CN133:CO133)</f>
        <v>18932.246158075999</v>
      </c>
      <c r="G133" s="112">
        <f>MAX(CG133:CM133)</f>
        <v>10879.763506871401</v>
      </c>
      <c r="I133" s="126" t="s">
        <v>1052</v>
      </c>
      <c r="J133" s="125">
        <v>7165.3961938514003</v>
      </c>
      <c r="K133" s="125">
        <v>1975.3430622039</v>
      </c>
      <c r="L133" s="125">
        <v>3648.8357298147798</v>
      </c>
      <c r="M133" s="125">
        <v>70.511098431579001</v>
      </c>
      <c r="N133" s="125">
        <v>2641.9217423575901</v>
      </c>
      <c r="O133" s="125">
        <v>1139.6986004425501</v>
      </c>
      <c r="P133" s="125">
        <v>3150.8262181842601</v>
      </c>
      <c r="Q133" s="125">
        <v>1025.3911534853701</v>
      </c>
      <c r="R133" s="125">
        <v>3283.7646754223802</v>
      </c>
      <c r="S133" s="125">
        <v>842.078939088428</v>
      </c>
      <c r="T133" s="125">
        <v>3329.1409888653002</v>
      </c>
      <c r="U133" s="125">
        <v>1335.27557962584</v>
      </c>
      <c r="V133" s="125">
        <v>4737.45692609464</v>
      </c>
      <c r="W133" s="125">
        <v>7509.3216288040003</v>
      </c>
      <c r="X133" s="125">
        <v>786.07673030750095</v>
      </c>
      <c r="Y133" s="125">
        <v>4699.1747447305497</v>
      </c>
      <c r="Z133" s="125">
        <v>7273.7029733422496</v>
      </c>
      <c r="AA133" s="125">
        <v>8254.28543196178</v>
      </c>
      <c r="AB133" s="125">
        <v>2269.6202343325899</v>
      </c>
      <c r="AC133" s="125">
        <v>991.52318571187402</v>
      </c>
      <c r="AD133" s="125">
        <v>1202.5025720639201</v>
      </c>
      <c r="AE133" s="125">
        <v>8462.3681929560298</v>
      </c>
      <c r="AF133" s="125">
        <v>17887.1288114212</v>
      </c>
      <c r="AG133" s="125">
        <v>7750.80256515767</v>
      </c>
      <c r="AH133" s="125">
        <v>6301.6479026069501</v>
      </c>
      <c r="AI133" s="125">
        <v>4210.9450013352498</v>
      </c>
      <c r="AJ133" s="125">
        <v>6851.6110270223899</v>
      </c>
      <c r="AK133" s="125">
        <v>14969.357316780501</v>
      </c>
      <c r="AL133" s="125">
        <v>2758.25263582445</v>
      </c>
      <c r="AM133" s="125">
        <v>3051.9801655025499</v>
      </c>
      <c r="AN133" s="125">
        <v>1468.8300845584699</v>
      </c>
      <c r="AO133" s="125">
        <v>6919.33932952942</v>
      </c>
      <c r="AP133" s="125">
        <v>17339.653549717001</v>
      </c>
      <c r="AQ133" s="125">
        <v>6753.0155491629203</v>
      </c>
      <c r="AR133" s="125">
        <v>12853.006857029101</v>
      </c>
      <c r="AS133" s="125">
        <v>4621.8741684194101</v>
      </c>
      <c r="AT133" s="125">
        <v>7178.0410886336904</v>
      </c>
      <c r="AU133" s="125">
        <v>13245.8505419753</v>
      </c>
      <c r="AV133" s="125">
        <v>10182.787249409799</v>
      </c>
      <c r="AW133" s="125">
        <v>8823.5775689025504</v>
      </c>
      <c r="AX133" s="125">
        <v>10390.2087712011</v>
      </c>
      <c r="AY133" s="125">
        <v>8278.9494951656998</v>
      </c>
      <c r="AZ133" s="125">
        <v>8737.9187458923898</v>
      </c>
      <c r="BA133" s="125">
        <v>8712.2857990497505</v>
      </c>
      <c r="BB133" s="125">
        <v>10324.700613171801</v>
      </c>
      <c r="BC133" s="125">
        <v>6897.8468717047799</v>
      </c>
      <c r="BD133" s="125">
        <v>17989.4777008401</v>
      </c>
      <c r="BE133" s="125">
        <v>6325.9067871362204</v>
      </c>
      <c r="BF133" s="125">
        <v>10625.252160328</v>
      </c>
      <c r="BG133" s="125">
        <v>9504.55045386036</v>
      </c>
      <c r="BH133" s="125">
        <v>8394.8195994205198</v>
      </c>
      <c r="BI133" s="125">
        <v>9120.1005549269103</v>
      </c>
      <c r="BJ133" s="125">
        <v>10005.3558318835</v>
      </c>
      <c r="BK133" s="125">
        <v>8045.1334751906197</v>
      </c>
      <c r="BL133" s="125">
        <v>6827.8239463785903</v>
      </c>
      <c r="BM133" s="125">
        <v>6075.15720788815</v>
      </c>
      <c r="BN133" s="125">
        <v>10677.3829356196</v>
      </c>
      <c r="BO133" s="125">
        <v>7123.1633359686102</v>
      </c>
      <c r="BP133" s="125">
        <v>18583.165130540099</v>
      </c>
      <c r="BQ133" s="125">
        <v>7874.79065357731</v>
      </c>
      <c r="BR133" s="125">
        <v>11021.094811635299</v>
      </c>
      <c r="BS133" s="125">
        <v>9702.0489726562901</v>
      </c>
      <c r="BT133" s="125">
        <v>8563.4129786021604</v>
      </c>
      <c r="BU133" s="125">
        <v>9228.2022874981194</v>
      </c>
      <c r="BV133" s="125">
        <v>10154.0888674247</v>
      </c>
      <c r="BW133" s="125">
        <v>8162.7806247379503</v>
      </c>
      <c r="BX133" s="125">
        <v>6926.1254178917097</v>
      </c>
      <c r="BY133" s="125">
        <v>6129.1667297238</v>
      </c>
      <c r="BZ133" s="125">
        <v>10819.644406747901</v>
      </c>
      <c r="CA133" s="125">
        <v>7217.6138944104396</v>
      </c>
      <c r="CB133" s="125">
        <v>18841.564132531501</v>
      </c>
      <c r="CC133" s="125">
        <v>7999.2304675330197</v>
      </c>
      <c r="CD133" s="125">
        <v>11120.440321825999</v>
      </c>
      <c r="CE133" s="125">
        <v>9785.6933424957806</v>
      </c>
      <c r="CF133" s="125">
        <v>8616.4976480008809</v>
      </c>
      <c r="CG133" s="125">
        <v>9264.6497025589197</v>
      </c>
      <c r="CH133" s="125">
        <v>10192.667315507801</v>
      </c>
      <c r="CI133" s="125">
        <v>8201.3030401106698</v>
      </c>
      <c r="CJ133" s="125">
        <v>6962.33068468089</v>
      </c>
      <c r="CK133" s="125">
        <v>6174.7978000640496</v>
      </c>
      <c r="CL133" s="125">
        <v>10879.763506871401</v>
      </c>
      <c r="CM133" s="125">
        <v>7257.4915943395199</v>
      </c>
      <c r="CN133" s="125">
        <v>18932.246158075999</v>
      </c>
      <c r="CO133" s="125">
        <v>8028.7122731375703</v>
      </c>
    </row>
    <row r="134" spans="1:93">
      <c r="A134" s="112" t="str">
        <f>CONCATENATE(I132,"-",I134)</f>
        <v>SST-TST -FG:[GNCP - Forecasted]</v>
      </c>
      <c r="B134" s="112">
        <f>MAX(BR134:CC134)</f>
        <v>57625.579904252903</v>
      </c>
      <c r="C134" s="112">
        <f>MAX(BR134:BT134,CB134:CC134)</f>
        <v>57625.579904252903</v>
      </c>
      <c r="D134" s="112">
        <f>MAX(BU134:CA134)</f>
        <v>51961.080237677197</v>
      </c>
      <c r="E134" s="112">
        <f>MAX(CD134:CO134)</f>
        <v>57625.579904252903</v>
      </c>
      <c r="F134" s="112">
        <f>MAX(CD134:CF134,CN134:CO134)</f>
        <v>57625.579904252903</v>
      </c>
      <c r="G134" s="112">
        <f>MAX(CG134:CM134)</f>
        <v>51961.080237677197</v>
      </c>
      <c r="I134" s="126" t="s">
        <v>1053</v>
      </c>
      <c r="J134" s="125">
        <v>13595.787321543499</v>
      </c>
      <c r="K134" s="125">
        <v>7472.6417096757696</v>
      </c>
      <c r="L134" s="125">
        <v>13493.0904592109</v>
      </c>
      <c r="M134" s="125">
        <v>8588.8706951594504</v>
      </c>
      <c r="N134" s="125">
        <v>12188.9758353344</v>
      </c>
      <c r="O134" s="125">
        <v>9177.8576108858506</v>
      </c>
      <c r="P134" s="125">
        <v>6026.2062503011603</v>
      </c>
      <c r="Q134" s="125">
        <v>10152.8360804568</v>
      </c>
      <c r="R134" s="125">
        <v>6786.1968859471599</v>
      </c>
      <c r="S134" s="125">
        <v>11824.989192937701</v>
      </c>
      <c r="T134" s="125">
        <v>23094.271655835601</v>
      </c>
      <c r="U134" s="125">
        <v>11290.170542002499</v>
      </c>
      <c r="V134" s="125">
        <v>14256.817118098301</v>
      </c>
      <c r="W134" s="125">
        <v>19310.379431537</v>
      </c>
      <c r="X134" s="125">
        <v>26231.122760285802</v>
      </c>
      <c r="Y134" s="125">
        <v>22478.812313401399</v>
      </c>
      <c r="Z134" s="125">
        <v>34656.5672847725</v>
      </c>
      <c r="AA134" s="125">
        <v>20854.395031169999</v>
      </c>
      <c r="AB134" s="125">
        <v>15667.112730074599</v>
      </c>
      <c r="AC134" s="125">
        <v>10621.163426863</v>
      </c>
      <c r="AD134" s="125">
        <v>29800.675161345502</v>
      </c>
      <c r="AE134" s="125">
        <v>25540.0931566209</v>
      </c>
      <c r="AF134" s="125">
        <v>35867.177772512201</v>
      </c>
      <c r="AG134" s="125">
        <v>15079.548970599501</v>
      </c>
      <c r="AH134" s="125">
        <v>33850.721998963098</v>
      </c>
      <c r="AI134" s="125">
        <v>26962.335839077001</v>
      </c>
      <c r="AJ134" s="125">
        <v>33367.383548833503</v>
      </c>
      <c r="AK134" s="125">
        <v>23360.209213216302</v>
      </c>
      <c r="AL134" s="125">
        <v>27047.905114197802</v>
      </c>
      <c r="AM134" s="125">
        <v>55269.352062959697</v>
      </c>
      <c r="AN134" s="125">
        <v>17109.150429394002</v>
      </c>
      <c r="AO134" s="125">
        <v>17587.157029952599</v>
      </c>
      <c r="AP134" s="125">
        <v>21468.272689404901</v>
      </c>
      <c r="AQ134" s="125">
        <v>32208.307806132099</v>
      </c>
      <c r="AR134" s="125">
        <v>37163.719416151798</v>
      </c>
      <c r="AS134" s="125">
        <v>26769.4101943399</v>
      </c>
      <c r="AT134" s="125">
        <v>21628.7856810997</v>
      </c>
      <c r="AU134" s="125">
        <v>42889.046811968197</v>
      </c>
      <c r="AV134" s="125">
        <v>63909.526316306699</v>
      </c>
      <c r="AW134" s="125">
        <v>38212.381878836502</v>
      </c>
      <c r="AX134" s="125">
        <v>58848.886673761401</v>
      </c>
      <c r="AY134" s="125">
        <v>44716.419384181601</v>
      </c>
      <c r="AZ134" s="125">
        <v>38686.125594691403</v>
      </c>
      <c r="BA134" s="125">
        <v>50676.569016788097</v>
      </c>
      <c r="BB134" s="125">
        <v>25998.538042951001</v>
      </c>
      <c r="BC134" s="125">
        <v>35228.266568126397</v>
      </c>
      <c r="BD134" s="125">
        <v>57625.579904252903</v>
      </c>
      <c r="BE134" s="125">
        <v>29998.785873165401</v>
      </c>
      <c r="BF134" s="125">
        <v>27161.062652635701</v>
      </c>
      <c r="BG134" s="125">
        <v>34588.950168604002</v>
      </c>
      <c r="BH134" s="125">
        <v>51499.060994838001</v>
      </c>
      <c r="BI134" s="125">
        <v>38254.510631621197</v>
      </c>
      <c r="BJ134" s="125">
        <v>51961.080237677197</v>
      </c>
      <c r="BK134" s="125">
        <v>42020.066943799698</v>
      </c>
      <c r="BL134" s="125">
        <v>27417.529125675701</v>
      </c>
      <c r="BM134" s="125">
        <v>33207.601247620099</v>
      </c>
      <c r="BN134" s="125">
        <v>25998.538042951001</v>
      </c>
      <c r="BO134" s="125">
        <v>35228.266568126397</v>
      </c>
      <c r="BP134" s="125">
        <v>57625.579904252903</v>
      </c>
      <c r="BQ134" s="125">
        <v>29998.785873165401</v>
      </c>
      <c r="BR134" s="125">
        <v>27161.062652635701</v>
      </c>
      <c r="BS134" s="125">
        <v>35824.269817482702</v>
      </c>
      <c r="BT134" s="125">
        <v>51499.060994838001</v>
      </c>
      <c r="BU134" s="125">
        <v>38254.510631621197</v>
      </c>
      <c r="BV134" s="125">
        <v>51961.080237677197</v>
      </c>
      <c r="BW134" s="125">
        <v>42020.066943799698</v>
      </c>
      <c r="BX134" s="125">
        <v>27417.529125675701</v>
      </c>
      <c r="BY134" s="125">
        <v>33207.601247620099</v>
      </c>
      <c r="BZ134" s="125">
        <v>25998.538042951001</v>
      </c>
      <c r="CA134" s="125">
        <v>35228.266568126397</v>
      </c>
      <c r="CB134" s="125">
        <v>57625.579904252903</v>
      </c>
      <c r="CC134" s="125">
        <v>29998.785873165401</v>
      </c>
      <c r="CD134" s="125">
        <v>27161.062652635701</v>
      </c>
      <c r="CE134" s="125">
        <v>35824.269817482702</v>
      </c>
      <c r="CF134" s="125">
        <v>51499.060994838001</v>
      </c>
      <c r="CG134" s="125">
        <v>38254.510631621197</v>
      </c>
      <c r="CH134" s="125">
        <v>51961.080237677197</v>
      </c>
      <c r="CI134" s="125">
        <v>42020.066943799698</v>
      </c>
      <c r="CJ134" s="125">
        <v>27417.529125675701</v>
      </c>
      <c r="CK134" s="125">
        <v>33207.601247620099</v>
      </c>
      <c r="CL134" s="125">
        <v>25998.538042951001</v>
      </c>
      <c r="CM134" s="125">
        <v>35228.266568126397</v>
      </c>
      <c r="CN134" s="125">
        <v>57625.579904252903</v>
      </c>
      <c r="CO134" s="125">
        <v>29998.785873165401</v>
      </c>
    </row>
    <row r="135" spans="1:93">
      <c r="A135" s="112" t="str">
        <f>CONCATENATE(I132,"-",I135)</f>
        <v>SST-TST -FH:[NCP - Forecasted]</v>
      </c>
      <c r="B135" s="112">
        <f>MAX(BR135:CC135)</f>
        <v>143697.99467250501</v>
      </c>
      <c r="C135" s="112">
        <f>MAX(BR135:BT135,CB135:CC135)</f>
        <v>143697.99467250501</v>
      </c>
      <c r="D135" s="112">
        <f>MAX(BU135:CA135)</f>
        <v>130358.622870639</v>
      </c>
      <c r="E135" s="112">
        <f>MAX(CD135:CO135)</f>
        <v>143697.99467250501</v>
      </c>
      <c r="F135" s="112">
        <f>MAX(CD135:CF135,CN135:CO135)</f>
        <v>143697.99467250501</v>
      </c>
      <c r="G135" s="112">
        <f>MAX(CG135:CM135)</f>
        <v>130358.622870639</v>
      </c>
      <c r="I135" s="126" t="s">
        <v>1054</v>
      </c>
      <c r="J135" s="125">
        <v>38340.288844310402</v>
      </c>
      <c r="K135" s="125">
        <v>17360.373651251299</v>
      </c>
      <c r="L135" s="125">
        <v>30886.269000303098</v>
      </c>
      <c r="M135" s="125">
        <v>18440.310024303701</v>
      </c>
      <c r="N135" s="125">
        <v>24397.985903794401</v>
      </c>
      <c r="O135" s="125">
        <v>26522.524955586901</v>
      </c>
      <c r="P135" s="125">
        <v>16315.0677840065</v>
      </c>
      <c r="Q135" s="125">
        <v>25195.6805516395</v>
      </c>
      <c r="R135" s="125">
        <v>12163.9175899112</v>
      </c>
      <c r="S135" s="125">
        <v>23671.243005549499</v>
      </c>
      <c r="T135" s="125">
        <v>50281.1900494242</v>
      </c>
      <c r="U135" s="125">
        <v>24450.4766992695</v>
      </c>
      <c r="V135" s="125">
        <v>37679.384577618403</v>
      </c>
      <c r="W135" s="125">
        <v>38443.471851191302</v>
      </c>
      <c r="X135" s="125">
        <v>54794.058378754198</v>
      </c>
      <c r="Y135" s="125">
        <v>43375.221179245797</v>
      </c>
      <c r="Z135" s="125">
        <v>92508.779754876407</v>
      </c>
      <c r="AA135" s="125">
        <v>42125.862933310404</v>
      </c>
      <c r="AB135" s="125">
        <v>40533.341341949599</v>
      </c>
      <c r="AC135" s="125">
        <v>23951.517045565401</v>
      </c>
      <c r="AD135" s="125">
        <v>60050.997570456297</v>
      </c>
      <c r="AE135" s="125">
        <v>50639.219236189499</v>
      </c>
      <c r="AF135" s="125">
        <v>98563.500092995193</v>
      </c>
      <c r="AG135" s="125">
        <v>37433.594203469998</v>
      </c>
      <c r="AH135" s="125">
        <v>103333.932748033</v>
      </c>
      <c r="AI135" s="125">
        <v>63086.667165907696</v>
      </c>
      <c r="AJ135" s="125">
        <v>105897.823829734</v>
      </c>
      <c r="AK135" s="125">
        <v>71091.794211870903</v>
      </c>
      <c r="AL135" s="125">
        <v>76557.2709181682</v>
      </c>
      <c r="AM135" s="125">
        <v>107826.912832367</v>
      </c>
      <c r="AN135" s="125">
        <v>39872.752673195799</v>
      </c>
      <c r="AO135" s="125">
        <v>46124.905657672898</v>
      </c>
      <c r="AP135" s="125">
        <v>53413.394928118498</v>
      </c>
      <c r="AQ135" s="125">
        <v>87384.231580484397</v>
      </c>
      <c r="AR135" s="125">
        <v>94137.670938961004</v>
      </c>
      <c r="AS135" s="125">
        <v>58562.439296875702</v>
      </c>
      <c r="AT135" s="125">
        <v>61447.993326167001</v>
      </c>
      <c r="AU135" s="125">
        <v>94986.175751457995</v>
      </c>
      <c r="AV135" s="125">
        <v>156605.56163944901</v>
      </c>
      <c r="AW135" s="125">
        <v>85142.888349378205</v>
      </c>
      <c r="AX135" s="125">
        <v>147638.574663412</v>
      </c>
      <c r="AY135" s="125">
        <v>99887.994576495403</v>
      </c>
      <c r="AZ135" s="125">
        <v>98529.154171519403</v>
      </c>
      <c r="BA135" s="125">
        <v>123656.39725470101</v>
      </c>
      <c r="BB135" s="125">
        <v>54470.549108778599</v>
      </c>
      <c r="BC135" s="125">
        <v>75766.052788883593</v>
      </c>
      <c r="BD135" s="125">
        <v>143697.99467250501</v>
      </c>
      <c r="BE135" s="125">
        <v>68168.578564909694</v>
      </c>
      <c r="BF135" s="125">
        <v>77165.349050049103</v>
      </c>
      <c r="BG135" s="125">
        <v>76603.989689428796</v>
      </c>
      <c r="BH135" s="125">
        <v>126194.63538322299</v>
      </c>
      <c r="BI135" s="125">
        <v>85236.757496452599</v>
      </c>
      <c r="BJ135" s="125">
        <v>130358.622870639</v>
      </c>
      <c r="BK135" s="125">
        <v>93864.854941203899</v>
      </c>
      <c r="BL135" s="125">
        <v>69829.322856681101</v>
      </c>
      <c r="BM135" s="125">
        <v>81030.196231143404</v>
      </c>
      <c r="BN135" s="125">
        <v>54470.549108778599</v>
      </c>
      <c r="BO135" s="125">
        <v>75766.052788883593</v>
      </c>
      <c r="BP135" s="125">
        <v>143697.99467250501</v>
      </c>
      <c r="BQ135" s="125">
        <v>68168.578564909694</v>
      </c>
      <c r="BR135" s="125">
        <v>77165.349050049103</v>
      </c>
      <c r="BS135" s="125">
        <v>79339.846464051298</v>
      </c>
      <c r="BT135" s="125">
        <v>126194.63538322299</v>
      </c>
      <c r="BU135" s="125">
        <v>85236.757496452599</v>
      </c>
      <c r="BV135" s="125">
        <v>130358.622870639</v>
      </c>
      <c r="BW135" s="125">
        <v>93864.854941203899</v>
      </c>
      <c r="BX135" s="125">
        <v>69829.322856681101</v>
      </c>
      <c r="BY135" s="125">
        <v>81030.196231143404</v>
      </c>
      <c r="BZ135" s="125">
        <v>54470.549108778599</v>
      </c>
      <c r="CA135" s="125">
        <v>75766.052788883593</v>
      </c>
      <c r="CB135" s="125">
        <v>143697.99467250501</v>
      </c>
      <c r="CC135" s="125">
        <v>68168.578564909694</v>
      </c>
      <c r="CD135" s="125">
        <v>77165.349050049103</v>
      </c>
      <c r="CE135" s="125">
        <v>79339.846464051298</v>
      </c>
      <c r="CF135" s="125">
        <v>126194.63538322299</v>
      </c>
      <c r="CG135" s="125">
        <v>85236.757496452599</v>
      </c>
      <c r="CH135" s="125">
        <v>130358.622870639</v>
      </c>
      <c r="CI135" s="125">
        <v>93864.854941203899</v>
      </c>
      <c r="CJ135" s="125">
        <v>69829.322856681101</v>
      </c>
      <c r="CK135" s="125">
        <v>81030.196231143404</v>
      </c>
      <c r="CL135" s="125">
        <v>54470.549108778599</v>
      </c>
      <c r="CM135" s="125">
        <v>75766.052788883593</v>
      </c>
      <c r="CN135" s="125">
        <v>143697.99467250501</v>
      </c>
      <c r="CO135" s="125">
        <v>68168.578564909694</v>
      </c>
    </row>
    <row r="136" spans="1:93">
      <c r="A136" s="112" t="str">
        <f>CONCATENATE(I132,"-",I136)</f>
        <v>SST-TST -FI:[NCP ONPK - Forecasted]</v>
      </c>
      <c r="B136" s="112">
        <f>MAX(BR136:CC136)</f>
        <v>95084.509667818304</v>
      </c>
      <c r="C136" s="112">
        <f>MAX(BR136:BT136,CB136:CC136)</f>
        <v>95084.509667818304</v>
      </c>
      <c r="D136" s="112">
        <f>MAX(BU136:CA136)</f>
        <v>77110.616647794202</v>
      </c>
      <c r="E136" s="112">
        <f>MAX(CD136:CO136)</f>
        <v>95084.509667818304</v>
      </c>
      <c r="F136" s="112">
        <f>MAX(CD136:CF136,CN136:CO136)</f>
        <v>95084.509667818304</v>
      </c>
      <c r="G136" s="112">
        <f>MAX(CG136:CM136)</f>
        <v>77110.616647794202</v>
      </c>
      <c r="I136" s="126" t="s">
        <v>1055</v>
      </c>
      <c r="J136" s="125">
        <v>20920.5483495103</v>
      </c>
      <c r="K136" s="125">
        <v>8415.4816747648802</v>
      </c>
      <c r="L136" s="125">
        <v>17392.191301987801</v>
      </c>
      <c r="M136" s="125">
        <v>14640.2259984865</v>
      </c>
      <c r="N136" s="125">
        <v>13053.4158942718</v>
      </c>
      <c r="O136" s="125">
        <v>17489.930623943899</v>
      </c>
      <c r="P136" s="125">
        <v>11382.5335572071</v>
      </c>
      <c r="Q136" s="125">
        <v>13277.061806117999</v>
      </c>
      <c r="R136" s="125">
        <v>8333.1267768389698</v>
      </c>
      <c r="S136" s="125">
        <v>22781.850287686499</v>
      </c>
      <c r="T136" s="125">
        <v>25794.977745243901</v>
      </c>
      <c r="U136" s="125">
        <v>12176.5011033966</v>
      </c>
      <c r="V136" s="125">
        <v>25900.450904170299</v>
      </c>
      <c r="W136" s="125">
        <v>34971.427391025798</v>
      </c>
      <c r="X136" s="125">
        <v>35984.2731427978</v>
      </c>
      <c r="Y136" s="125">
        <v>36201.751259803001</v>
      </c>
      <c r="Z136" s="125">
        <v>59330.000285853901</v>
      </c>
      <c r="AA136" s="125">
        <v>31617.881032807702</v>
      </c>
      <c r="AB136" s="125">
        <v>24216.062370457701</v>
      </c>
      <c r="AC136" s="125">
        <v>12504.645748683301</v>
      </c>
      <c r="AD136" s="125">
        <v>54142.997313671302</v>
      </c>
      <c r="AE136" s="125">
        <v>42358.037515709402</v>
      </c>
      <c r="AF136" s="125">
        <v>83556.895921335294</v>
      </c>
      <c r="AG136" s="125">
        <v>30407.951808956001</v>
      </c>
      <c r="AH136" s="125">
        <v>65808.672608931898</v>
      </c>
      <c r="AI136" s="125">
        <v>42050.8465138951</v>
      </c>
      <c r="AJ136" s="125">
        <v>46149.656228964399</v>
      </c>
      <c r="AK136" s="125">
        <v>46262.755174894497</v>
      </c>
      <c r="AL136" s="125">
        <v>44235.200330541797</v>
      </c>
      <c r="AM136" s="125">
        <v>98018.133691116207</v>
      </c>
      <c r="AN136" s="125">
        <v>39145.953786910599</v>
      </c>
      <c r="AO136" s="125">
        <v>25785.0137063164</v>
      </c>
      <c r="AP136" s="125">
        <v>33818.0388683071</v>
      </c>
      <c r="AQ136" s="125">
        <v>63625.0822476623</v>
      </c>
      <c r="AR136" s="125">
        <v>54938.3339833176</v>
      </c>
      <c r="AS136" s="125">
        <v>29509.236933175798</v>
      </c>
      <c r="AT136" s="125">
        <v>37555.5433503323</v>
      </c>
      <c r="AU136" s="125">
        <v>64976.754488890903</v>
      </c>
      <c r="AV136" s="125">
        <v>86341.942516732801</v>
      </c>
      <c r="AW136" s="125">
        <v>65626.996635544405</v>
      </c>
      <c r="AX136" s="125">
        <v>87332.170918946096</v>
      </c>
      <c r="AY136" s="125">
        <v>77213.571255941803</v>
      </c>
      <c r="AZ136" s="125">
        <v>72070.589536381507</v>
      </c>
      <c r="BA136" s="125">
        <v>65993.2865215817</v>
      </c>
      <c r="BB136" s="125">
        <v>40677.565959987201</v>
      </c>
      <c r="BC136" s="125">
        <v>64643.946523136801</v>
      </c>
      <c r="BD136" s="125">
        <v>95084.509667818304</v>
      </c>
      <c r="BE136" s="125">
        <v>41453.004080306098</v>
      </c>
      <c r="BF136" s="125">
        <v>47161.6151240299</v>
      </c>
      <c r="BG136" s="125">
        <v>52402.137379903303</v>
      </c>
      <c r="BH136" s="125">
        <v>69575.370377099403</v>
      </c>
      <c r="BI136" s="125">
        <v>65699.349715392396</v>
      </c>
      <c r="BJ136" s="125">
        <v>77110.616647794202</v>
      </c>
      <c r="BK136" s="125">
        <v>72557.675185689703</v>
      </c>
      <c r="BL136" s="125">
        <v>51077.678556404899</v>
      </c>
      <c r="BM136" s="125">
        <v>43244.418206422699</v>
      </c>
      <c r="BN136" s="125">
        <v>40677.565959987201</v>
      </c>
      <c r="BO136" s="125">
        <v>64643.946523136801</v>
      </c>
      <c r="BP136" s="125">
        <v>95084.509667818304</v>
      </c>
      <c r="BQ136" s="125">
        <v>41453.004080306098</v>
      </c>
      <c r="BR136" s="125">
        <v>47161.6151240299</v>
      </c>
      <c r="BS136" s="125">
        <v>54273.642286328497</v>
      </c>
      <c r="BT136" s="125">
        <v>69575.370377099403</v>
      </c>
      <c r="BU136" s="125">
        <v>65699.349715392396</v>
      </c>
      <c r="BV136" s="125">
        <v>77110.616647794202</v>
      </c>
      <c r="BW136" s="125">
        <v>72557.675185689703</v>
      </c>
      <c r="BX136" s="125">
        <v>51077.678556404899</v>
      </c>
      <c r="BY136" s="125">
        <v>43244.418206422699</v>
      </c>
      <c r="BZ136" s="125">
        <v>40677.565959987201</v>
      </c>
      <c r="CA136" s="125">
        <v>64643.946523136801</v>
      </c>
      <c r="CB136" s="125">
        <v>95084.509667818304</v>
      </c>
      <c r="CC136" s="125">
        <v>41453.004080306098</v>
      </c>
      <c r="CD136" s="125">
        <v>47161.6151240299</v>
      </c>
      <c r="CE136" s="125">
        <v>54273.642286328497</v>
      </c>
      <c r="CF136" s="125">
        <v>69575.370377099403</v>
      </c>
      <c r="CG136" s="125">
        <v>65699.349715392396</v>
      </c>
      <c r="CH136" s="125">
        <v>77110.616647794202</v>
      </c>
      <c r="CI136" s="125">
        <v>72557.675185689703</v>
      </c>
      <c r="CJ136" s="125">
        <v>51077.678556404899</v>
      </c>
      <c r="CK136" s="125">
        <v>43244.418206422699</v>
      </c>
      <c r="CL136" s="125">
        <v>40677.565959987201</v>
      </c>
      <c r="CM136" s="125">
        <v>64643.946523136801</v>
      </c>
      <c r="CN136" s="125">
        <v>95084.509667818304</v>
      </c>
      <c r="CO136" s="125">
        <v>41453.004080306098</v>
      </c>
    </row>
    <row r="137" spans="1:93">
      <c r="I137" s="124" t="s">
        <v>1081</v>
      </c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125"/>
      <c r="AO137" s="125"/>
      <c r="AP137" s="125"/>
      <c r="AQ137" s="125"/>
      <c r="AR137" s="125"/>
      <c r="AS137" s="125"/>
      <c r="AT137" s="125"/>
      <c r="AU137" s="125"/>
      <c r="AV137" s="125"/>
      <c r="AW137" s="125"/>
      <c r="AX137" s="125"/>
      <c r="AY137" s="125"/>
      <c r="AZ137" s="125"/>
      <c r="BA137" s="125"/>
      <c r="BB137" s="125"/>
      <c r="BC137" s="125"/>
      <c r="BD137" s="125"/>
      <c r="BE137" s="125"/>
      <c r="BF137" s="125"/>
      <c r="BG137" s="125"/>
      <c r="BH137" s="125"/>
      <c r="BI137" s="125"/>
      <c r="BJ137" s="125"/>
      <c r="BK137" s="125"/>
      <c r="BL137" s="125"/>
      <c r="BM137" s="125"/>
      <c r="BN137" s="125"/>
      <c r="BO137" s="125"/>
      <c r="BP137" s="125"/>
      <c r="BQ137" s="125"/>
      <c r="BR137" s="125"/>
      <c r="BS137" s="125"/>
      <c r="BT137" s="125"/>
      <c r="BU137" s="125"/>
      <c r="BV137" s="125"/>
      <c r="BW137" s="125"/>
      <c r="BX137" s="125"/>
      <c r="BY137" s="125"/>
      <c r="BZ137" s="125"/>
      <c r="CA137" s="125"/>
      <c r="CB137" s="125"/>
      <c r="CC137" s="125"/>
      <c r="CD137" s="125"/>
      <c r="CE137" s="125"/>
      <c r="CF137" s="125"/>
      <c r="CG137" s="125"/>
      <c r="CH137" s="125"/>
      <c r="CI137" s="125"/>
      <c r="CJ137" s="125"/>
      <c r="CK137" s="125"/>
      <c r="CL137" s="125"/>
      <c r="CM137" s="125"/>
      <c r="CN137" s="125"/>
      <c r="CO137" s="125"/>
    </row>
    <row r="138" spans="1:93">
      <c r="A138" s="112" t="str">
        <f>CONCATENATE(I137,"-",I138)</f>
        <v>WAUCHULA -FF:[CP @ Meter - Forecasted]</v>
      </c>
      <c r="B138" s="112">
        <f>MAX(BR138:CC138)</f>
        <v>0</v>
      </c>
      <c r="C138" s="112">
        <f>MAX(BR138:BT138,CB138:CC138)</f>
        <v>0</v>
      </c>
      <c r="D138" s="112">
        <f>MAX(BU138:CA138)</f>
        <v>0</v>
      </c>
      <c r="E138" s="112">
        <f>MAX(CD138:CO138)</f>
        <v>0</v>
      </c>
      <c r="F138" s="112">
        <f>MAX(CD138:CF138,CN138:CO138)</f>
        <v>0</v>
      </c>
      <c r="G138" s="112">
        <f>MAX(CG138:CM138)</f>
        <v>0</v>
      </c>
      <c r="I138" s="126" t="s">
        <v>1052</v>
      </c>
      <c r="J138" s="125">
        <v>13129</v>
      </c>
      <c r="K138" s="125">
        <v>9782</v>
      </c>
      <c r="L138" s="125">
        <v>10638</v>
      </c>
      <c r="M138" s="125">
        <v>11027</v>
      </c>
      <c r="N138" s="125">
        <v>13132</v>
      </c>
      <c r="O138" s="125">
        <v>12251</v>
      </c>
      <c r="P138" s="125">
        <v>12666</v>
      </c>
      <c r="Q138" s="125">
        <v>13210</v>
      </c>
      <c r="R138" s="125">
        <v>10827</v>
      </c>
      <c r="S138" s="125">
        <v>11498</v>
      </c>
      <c r="T138" s="125">
        <v>7682</v>
      </c>
      <c r="U138" s="125">
        <v>9140</v>
      </c>
      <c r="V138" s="125">
        <v>8708</v>
      </c>
      <c r="W138" s="125">
        <v>9537</v>
      </c>
      <c r="X138" s="125">
        <v>11363</v>
      </c>
      <c r="Y138" s="125">
        <v>10198</v>
      </c>
      <c r="Z138" s="125">
        <v>11922</v>
      </c>
      <c r="AA138" s="125">
        <v>11777</v>
      </c>
      <c r="AB138" s="125">
        <v>10634</v>
      </c>
      <c r="AC138" s="125">
        <v>13072</v>
      </c>
      <c r="AD138" s="125">
        <v>13021</v>
      </c>
      <c r="AE138" s="125">
        <v>11353</v>
      </c>
      <c r="AF138" s="125">
        <v>10236</v>
      </c>
      <c r="AG138" s="125">
        <v>9313</v>
      </c>
      <c r="AH138" s="125">
        <v>12444</v>
      </c>
      <c r="AI138" s="125">
        <v>8971</v>
      </c>
      <c r="AJ138" s="125">
        <v>7541</v>
      </c>
      <c r="AK138" s="125">
        <v>12473</v>
      </c>
      <c r="AL138" s="125">
        <v>12591</v>
      </c>
      <c r="AM138" s="125">
        <v>12731</v>
      </c>
      <c r="AN138" s="125">
        <v>12637</v>
      </c>
      <c r="AO138" s="125">
        <v>13556</v>
      </c>
      <c r="AP138" s="125">
        <v>13084</v>
      </c>
      <c r="AQ138" s="125">
        <v>11571</v>
      </c>
      <c r="AR138" s="125">
        <v>9252</v>
      </c>
      <c r="AS138" s="125">
        <v>8931</v>
      </c>
      <c r="AT138" s="125">
        <v>7835.6339522274202</v>
      </c>
      <c r="AU138" s="125">
        <v>12732.9051722976</v>
      </c>
      <c r="AV138" s="125">
        <v>9794.5424401849996</v>
      </c>
      <c r="AW138" s="125">
        <v>10773.996684207799</v>
      </c>
      <c r="AX138" s="125">
        <v>11753.450928284299</v>
      </c>
      <c r="AY138" s="125">
        <v>12732.905172356899</v>
      </c>
      <c r="AZ138" s="125">
        <v>11639.52649694</v>
      </c>
      <c r="BA138" s="125">
        <v>10792.1067536067</v>
      </c>
      <c r="BB138" s="125">
        <v>12732.9051724619</v>
      </c>
      <c r="BC138" s="125">
        <v>12732.9051723716</v>
      </c>
      <c r="BD138" s="125">
        <v>12732.9051723543</v>
      </c>
      <c r="BE138" s="125">
        <v>12732.9051719609</v>
      </c>
      <c r="BF138" s="125">
        <v>12724.7813146562</v>
      </c>
      <c r="BG138" s="125">
        <v>12724.7813145572</v>
      </c>
      <c r="BH138" s="125">
        <v>12724.7813145238</v>
      </c>
      <c r="BI138" s="125">
        <v>12724.781314501401</v>
      </c>
      <c r="BJ138" s="125">
        <v>12724.7813145003</v>
      </c>
      <c r="BK138" s="125">
        <v>12724.781314509601</v>
      </c>
      <c r="BL138" s="125">
        <v>12724.7813145296</v>
      </c>
      <c r="BM138" s="125">
        <v>12724.781314637799</v>
      </c>
      <c r="BN138" s="125">
        <v>12724.7813145286</v>
      </c>
      <c r="BO138" s="125">
        <v>12724.7813144806</v>
      </c>
      <c r="BP138" s="125">
        <v>12724.781314514499</v>
      </c>
      <c r="BQ138" s="125">
        <v>12724.781314088799</v>
      </c>
      <c r="BR138" s="125">
        <v>0</v>
      </c>
      <c r="BS138" s="125">
        <v>0</v>
      </c>
      <c r="BT138" s="125">
        <v>0</v>
      </c>
      <c r="BU138" s="125">
        <v>0</v>
      </c>
      <c r="BV138" s="125">
        <v>0</v>
      </c>
      <c r="BW138" s="125">
        <v>0</v>
      </c>
      <c r="BX138" s="125">
        <v>0</v>
      </c>
      <c r="BY138" s="125">
        <v>0</v>
      </c>
      <c r="BZ138" s="125">
        <v>0</v>
      </c>
      <c r="CA138" s="125">
        <v>0</v>
      </c>
      <c r="CB138" s="125">
        <v>0</v>
      </c>
      <c r="CC138" s="125">
        <v>0</v>
      </c>
      <c r="CD138" s="125">
        <v>0</v>
      </c>
      <c r="CE138" s="125">
        <v>0</v>
      </c>
      <c r="CF138" s="125">
        <v>0</v>
      </c>
      <c r="CG138" s="125">
        <v>0</v>
      </c>
      <c r="CH138" s="125">
        <v>0</v>
      </c>
      <c r="CI138" s="125">
        <v>0</v>
      </c>
      <c r="CJ138" s="125">
        <v>0</v>
      </c>
      <c r="CK138" s="125">
        <v>0</v>
      </c>
      <c r="CL138" s="125">
        <v>0</v>
      </c>
      <c r="CM138" s="125">
        <v>0</v>
      </c>
      <c r="CN138" s="125">
        <v>0</v>
      </c>
      <c r="CO138" s="125">
        <v>0</v>
      </c>
    </row>
    <row r="139" spans="1:93">
      <c r="A139" s="112" t="str">
        <f>CONCATENATE(I137,"-",I139)</f>
        <v>WAUCHULA -FG:[GNCP - Forecasted]</v>
      </c>
      <c r="B139" s="112">
        <f>MAX(BR139:CC139)</f>
        <v>4518.6666666666597</v>
      </c>
      <c r="C139" s="112">
        <f>MAX(BR139:BT139,CB139:CC139)</f>
        <v>4148</v>
      </c>
      <c r="D139" s="112">
        <f>MAX(BU139:CA139)</f>
        <v>4518.6666666666597</v>
      </c>
      <c r="E139" s="112">
        <f>MAX(CD139:CO139)</f>
        <v>0</v>
      </c>
      <c r="F139" s="112">
        <f>MAX(CD139:CF139,CN139:CO139)</f>
        <v>0</v>
      </c>
      <c r="G139" s="112">
        <f>MAX(CG139:CM139)</f>
        <v>0</v>
      </c>
      <c r="I139" s="126" t="s">
        <v>1053</v>
      </c>
      <c r="J139" s="125">
        <v>13129</v>
      </c>
      <c r="K139" s="125">
        <v>11883</v>
      </c>
      <c r="L139" s="125">
        <v>10638</v>
      </c>
      <c r="M139" s="125">
        <v>11650</v>
      </c>
      <c r="N139" s="125">
        <v>13132</v>
      </c>
      <c r="O139" s="125">
        <v>13054</v>
      </c>
      <c r="P139" s="125">
        <v>13417</v>
      </c>
      <c r="Q139" s="125">
        <v>13650</v>
      </c>
      <c r="R139" s="125">
        <v>12873</v>
      </c>
      <c r="S139" s="125">
        <v>12111</v>
      </c>
      <c r="T139" s="125">
        <v>8158</v>
      </c>
      <c r="U139" s="125">
        <v>10033</v>
      </c>
      <c r="V139" s="125">
        <v>8962</v>
      </c>
      <c r="W139" s="125">
        <v>10853</v>
      </c>
      <c r="X139" s="125">
        <v>11363</v>
      </c>
      <c r="Y139" s="125">
        <v>11581</v>
      </c>
      <c r="Z139" s="125">
        <v>12367</v>
      </c>
      <c r="AA139" s="125">
        <v>13187</v>
      </c>
      <c r="AB139" s="125">
        <v>12500</v>
      </c>
      <c r="AC139" s="125">
        <v>13557</v>
      </c>
      <c r="AD139" s="125">
        <v>13021</v>
      </c>
      <c r="AE139" s="125">
        <v>11905</v>
      </c>
      <c r="AF139" s="125">
        <v>10309</v>
      </c>
      <c r="AG139" s="125">
        <v>9574</v>
      </c>
      <c r="AH139" s="125">
        <v>12444</v>
      </c>
      <c r="AI139" s="125">
        <v>9408</v>
      </c>
      <c r="AJ139" s="125">
        <v>9018</v>
      </c>
      <c r="AK139" s="125">
        <v>12473</v>
      </c>
      <c r="AL139" s="125">
        <v>12655</v>
      </c>
      <c r="AM139" s="125">
        <v>13244</v>
      </c>
      <c r="AN139" s="125">
        <v>12957</v>
      </c>
      <c r="AO139" s="125">
        <v>13556</v>
      </c>
      <c r="AP139" s="125">
        <v>13084</v>
      </c>
      <c r="AQ139" s="125">
        <v>12339</v>
      </c>
      <c r="AR139" s="125">
        <v>9516</v>
      </c>
      <c r="AS139" s="125">
        <v>9621</v>
      </c>
      <c r="AT139" s="125">
        <v>11511.666666666601</v>
      </c>
      <c r="AU139" s="125">
        <v>12732.9051722976</v>
      </c>
      <c r="AV139" s="125">
        <v>10339.666666666601</v>
      </c>
      <c r="AW139" s="125">
        <v>11901.333333333299</v>
      </c>
      <c r="AX139" s="125">
        <v>12718</v>
      </c>
      <c r="AY139" s="125">
        <v>13161.666666666601</v>
      </c>
      <c r="AZ139" s="125">
        <v>12958</v>
      </c>
      <c r="BA139" s="125">
        <v>13587.666666666601</v>
      </c>
      <c r="BB139" s="125">
        <v>12992.666666666601</v>
      </c>
      <c r="BC139" s="125">
        <v>12732.9051723716</v>
      </c>
      <c r="BD139" s="125">
        <v>12732.9051723543</v>
      </c>
      <c r="BE139" s="125">
        <v>12732.9051719609</v>
      </c>
      <c r="BF139" s="125">
        <v>13000</v>
      </c>
      <c r="BG139" s="125">
        <v>13000</v>
      </c>
      <c r="BH139" s="125">
        <v>13000</v>
      </c>
      <c r="BI139" s="125">
        <v>13000</v>
      </c>
      <c r="BJ139" s="125">
        <v>13000</v>
      </c>
      <c r="BK139" s="125">
        <v>13000</v>
      </c>
      <c r="BL139" s="125">
        <v>13000</v>
      </c>
      <c r="BM139" s="125">
        <v>13000</v>
      </c>
      <c r="BN139" s="125">
        <v>13000</v>
      </c>
      <c r="BO139" s="125">
        <v>13000</v>
      </c>
      <c r="BP139" s="125">
        <v>13000</v>
      </c>
      <c r="BQ139" s="125">
        <v>13000</v>
      </c>
      <c r="BR139" s="125">
        <v>4148</v>
      </c>
      <c r="BS139" s="125">
        <v>3136</v>
      </c>
      <c r="BT139" s="125">
        <v>3006</v>
      </c>
      <c r="BU139" s="125">
        <v>4157.6666666666597</v>
      </c>
      <c r="BV139" s="125">
        <v>4218.3333333333303</v>
      </c>
      <c r="BW139" s="125">
        <v>4414.6666666666597</v>
      </c>
      <c r="BX139" s="125">
        <v>4319</v>
      </c>
      <c r="BY139" s="125">
        <v>4518.6666666666597</v>
      </c>
      <c r="BZ139" s="125">
        <v>4361.3333333333303</v>
      </c>
      <c r="CA139" s="125">
        <v>4113</v>
      </c>
      <c r="CB139" s="125">
        <v>3172</v>
      </c>
      <c r="CC139" s="125">
        <v>3207</v>
      </c>
      <c r="CD139" s="125">
        <v>0</v>
      </c>
      <c r="CE139" s="125">
        <v>0</v>
      </c>
      <c r="CF139" s="125">
        <v>0</v>
      </c>
      <c r="CG139" s="125">
        <v>0</v>
      </c>
      <c r="CH139" s="125">
        <v>0</v>
      </c>
      <c r="CI139" s="125">
        <v>0</v>
      </c>
      <c r="CJ139" s="125">
        <v>0</v>
      </c>
      <c r="CK139" s="125">
        <v>0</v>
      </c>
      <c r="CL139" s="125">
        <v>0</v>
      </c>
      <c r="CM139" s="125">
        <v>0</v>
      </c>
      <c r="CN139" s="125">
        <v>0</v>
      </c>
      <c r="CO139" s="125">
        <v>0</v>
      </c>
    </row>
    <row r="140" spans="1:93">
      <c r="A140" s="112" t="str">
        <f>CONCATENATE(I137,"-",I140)</f>
        <v>WAUCHULA -FH:[NCP - Forecasted]</v>
      </c>
      <c r="B140" s="112">
        <f>MAX(BR140:CC140)</f>
        <v>4518.6666666666597</v>
      </c>
      <c r="C140" s="112">
        <f>MAX(BR140:BT140,CB140:CC140)</f>
        <v>4148</v>
      </c>
      <c r="D140" s="112">
        <f>MAX(BU140:CA140)</f>
        <v>4518.6666666666597</v>
      </c>
      <c r="E140" s="112">
        <f>MAX(CD140:CO140)</f>
        <v>0</v>
      </c>
      <c r="F140" s="112">
        <f>MAX(CD140:CF140,CN140:CO140)</f>
        <v>0</v>
      </c>
      <c r="G140" s="112">
        <f>MAX(CG140:CM140)</f>
        <v>0</v>
      </c>
      <c r="I140" s="126" t="s">
        <v>1054</v>
      </c>
      <c r="J140" s="125">
        <v>13129</v>
      </c>
      <c r="K140" s="125">
        <v>11883</v>
      </c>
      <c r="L140" s="125">
        <v>10638</v>
      </c>
      <c r="M140" s="125">
        <v>11650</v>
      </c>
      <c r="N140" s="125">
        <v>13132</v>
      </c>
      <c r="O140" s="125">
        <v>13054</v>
      </c>
      <c r="P140" s="125">
        <v>13417</v>
      </c>
      <c r="Q140" s="125">
        <v>13650</v>
      </c>
      <c r="R140" s="125">
        <v>12873</v>
      </c>
      <c r="S140" s="125">
        <v>12111</v>
      </c>
      <c r="T140" s="125">
        <v>8158</v>
      </c>
      <c r="U140" s="125">
        <v>10033</v>
      </c>
      <c r="V140" s="125">
        <v>8962</v>
      </c>
      <c r="W140" s="125">
        <v>10853</v>
      </c>
      <c r="X140" s="125">
        <v>11363</v>
      </c>
      <c r="Y140" s="125">
        <v>11581</v>
      </c>
      <c r="Z140" s="125">
        <v>12367</v>
      </c>
      <c r="AA140" s="125">
        <v>13187</v>
      </c>
      <c r="AB140" s="125">
        <v>12500</v>
      </c>
      <c r="AC140" s="125">
        <v>13557</v>
      </c>
      <c r="AD140" s="125">
        <v>13021</v>
      </c>
      <c r="AE140" s="125">
        <v>11905</v>
      </c>
      <c r="AF140" s="125">
        <v>10309</v>
      </c>
      <c r="AG140" s="125">
        <v>9574</v>
      </c>
      <c r="AH140" s="125">
        <v>12444</v>
      </c>
      <c r="AI140" s="125">
        <v>9408</v>
      </c>
      <c r="AJ140" s="125">
        <v>9018</v>
      </c>
      <c r="AK140" s="125">
        <v>12473</v>
      </c>
      <c r="AL140" s="125">
        <v>12655</v>
      </c>
      <c r="AM140" s="125">
        <v>13244</v>
      </c>
      <c r="AN140" s="125">
        <v>12957</v>
      </c>
      <c r="AO140" s="125">
        <v>13556</v>
      </c>
      <c r="AP140" s="125">
        <v>13084</v>
      </c>
      <c r="AQ140" s="125">
        <v>12339</v>
      </c>
      <c r="AR140" s="125">
        <v>9516</v>
      </c>
      <c r="AS140" s="125">
        <v>9621</v>
      </c>
      <c r="AT140" s="125">
        <v>11511.666666666601</v>
      </c>
      <c r="AU140" s="125">
        <v>12732.9051722976</v>
      </c>
      <c r="AV140" s="125">
        <v>10339.666666666601</v>
      </c>
      <c r="AW140" s="125">
        <v>11901.333333333299</v>
      </c>
      <c r="AX140" s="125">
        <v>12718</v>
      </c>
      <c r="AY140" s="125">
        <v>13161.666666666601</v>
      </c>
      <c r="AZ140" s="125">
        <v>12958</v>
      </c>
      <c r="BA140" s="125">
        <v>13587.666666666601</v>
      </c>
      <c r="BB140" s="125">
        <v>12992.666666666601</v>
      </c>
      <c r="BC140" s="125">
        <v>12732.9051723716</v>
      </c>
      <c r="BD140" s="125">
        <v>12732.9051723543</v>
      </c>
      <c r="BE140" s="125">
        <v>12732.9051719609</v>
      </c>
      <c r="BF140" s="125">
        <v>13000</v>
      </c>
      <c r="BG140" s="125">
        <v>13000</v>
      </c>
      <c r="BH140" s="125">
        <v>13000</v>
      </c>
      <c r="BI140" s="125">
        <v>13000</v>
      </c>
      <c r="BJ140" s="125">
        <v>13000</v>
      </c>
      <c r="BK140" s="125">
        <v>13000</v>
      </c>
      <c r="BL140" s="125">
        <v>13000</v>
      </c>
      <c r="BM140" s="125">
        <v>13000</v>
      </c>
      <c r="BN140" s="125">
        <v>13000</v>
      </c>
      <c r="BO140" s="125">
        <v>13000</v>
      </c>
      <c r="BP140" s="125">
        <v>13000</v>
      </c>
      <c r="BQ140" s="125">
        <v>13000</v>
      </c>
      <c r="BR140" s="125">
        <v>4148</v>
      </c>
      <c r="BS140" s="125">
        <v>3136</v>
      </c>
      <c r="BT140" s="125">
        <v>3006</v>
      </c>
      <c r="BU140" s="125">
        <v>4157.6666666666597</v>
      </c>
      <c r="BV140" s="125">
        <v>4218.3333333333303</v>
      </c>
      <c r="BW140" s="125">
        <v>4414.6666666666597</v>
      </c>
      <c r="BX140" s="125">
        <v>4319</v>
      </c>
      <c r="BY140" s="125">
        <v>4518.6666666666597</v>
      </c>
      <c r="BZ140" s="125">
        <v>4361.3333333333303</v>
      </c>
      <c r="CA140" s="125">
        <v>4113</v>
      </c>
      <c r="CB140" s="125">
        <v>3172</v>
      </c>
      <c r="CC140" s="125">
        <v>3207</v>
      </c>
      <c r="CD140" s="125">
        <v>0</v>
      </c>
      <c r="CE140" s="125">
        <v>0</v>
      </c>
      <c r="CF140" s="125">
        <v>0</v>
      </c>
      <c r="CG140" s="125">
        <v>0</v>
      </c>
      <c r="CH140" s="125">
        <v>0</v>
      </c>
      <c r="CI140" s="125">
        <v>0</v>
      </c>
      <c r="CJ140" s="125">
        <v>0</v>
      </c>
      <c r="CK140" s="125">
        <v>0</v>
      </c>
      <c r="CL140" s="125">
        <v>0</v>
      </c>
      <c r="CM140" s="125">
        <v>0</v>
      </c>
      <c r="CN140" s="125">
        <v>0</v>
      </c>
      <c r="CO140" s="125">
        <v>0</v>
      </c>
    </row>
    <row r="141" spans="1:93">
      <c r="A141" s="112" t="str">
        <f>CONCATENATE(I137,"-",I141)</f>
        <v>WAUCHULA -FI:[NCP ONPK - Forecasted]</v>
      </c>
      <c r="B141" s="112">
        <f>MAX(BR141:CC141)</f>
        <v>4518.6666666666597</v>
      </c>
      <c r="C141" s="112">
        <f>MAX(BR141:BT141,CB141:CC141)</f>
        <v>4148</v>
      </c>
      <c r="D141" s="112">
        <f>MAX(BU141:CA141)</f>
        <v>4518.6666666666597</v>
      </c>
      <c r="E141" s="112">
        <f>MAX(CD141:CO141)</f>
        <v>0</v>
      </c>
      <c r="F141" s="112">
        <f>MAX(CD141:CF141,CN141:CO141)</f>
        <v>0</v>
      </c>
      <c r="G141" s="112">
        <f>MAX(CG141:CM141)</f>
        <v>0</v>
      </c>
      <c r="I141" s="126" t="s">
        <v>1055</v>
      </c>
      <c r="J141" s="125">
        <v>13129</v>
      </c>
      <c r="K141" s="125">
        <v>11883</v>
      </c>
      <c r="L141" s="125">
        <v>9418</v>
      </c>
      <c r="M141" s="125">
        <v>11650</v>
      </c>
      <c r="N141" s="125">
        <v>13132</v>
      </c>
      <c r="O141" s="125">
        <v>13054</v>
      </c>
      <c r="P141" s="125">
        <v>13417</v>
      </c>
      <c r="Q141" s="125">
        <v>13650</v>
      </c>
      <c r="R141" s="125">
        <v>12873</v>
      </c>
      <c r="S141" s="125">
        <v>12111</v>
      </c>
      <c r="T141" s="125">
        <v>7902</v>
      </c>
      <c r="U141" s="125">
        <v>9140</v>
      </c>
      <c r="V141" s="125">
        <v>8708</v>
      </c>
      <c r="W141" s="125">
        <v>10853</v>
      </c>
      <c r="X141" s="125">
        <v>11363</v>
      </c>
      <c r="Y141" s="125">
        <v>11581</v>
      </c>
      <c r="Z141" s="125">
        <v>12367</v>
      </c>
      <c r="AA141" s="125">
        <v>13187</v>
      </c>
      <c r="AB141" s="125">
        <v>12500</v>
      </c>
      <c r="AC141" s="125">
        <v>13557</v>
      </c>
      <c r="AD141" s="125">
        <v>13021</v>
      </c>
      <c r="AE141" s="125">
        <v>11905</v>
      </c>
      <c r="AF141" s="125">
        <v>9634</v>
      </c>
      <c r="AG141" s="125">
        <v>9546</v>
      </c>
      <c r="AH141" s="125">
        <v>12444</v>
      </c>
      <c r="AI141" s="125">
        <v>8991</v>
      </c>
      <c r="AJ141" s="125">
        <v>8619</v>
      </c>
      <c r="AK141" s="125">
        <v>12473</v>
      </c>
      <c r="AL141" s="125">
        <v>12655</v>
      </c>
      <c r="AM141" s="125">
        <v>13244</v>
      </c>
      <c r="AN141" s="125">
        <v>12957</v>
      </c>
      <c r="AO141" s="125">
        <v>13556</v>
      </c>
      <c r="AP141" s="125">
        <v>13084</v>
      </c>
      <c r="AQ141" s="125">
        <v>12339</v>
      </c>
      <c r="AR141" s="125">
        <v>9197</v>
      </c>
      <c r="AS141" s="125">
        <v>9621</v>
      </c>
      <c r="AT141" s="125">
        <v>11427</v>
      </c>
      <c r="AU141" s="125">
        <v>10575.666666666601</v>
      </c>
      <c r="AV141" s="125">
        <v>9800</v>
      </c>
      <c r="AW141" s="125">
        <v>11901.333333333299</v>
      </c>
      <c r="AX141" s="125">
        <v>12718</v>
      </c>
      <c r="AY141" s="125">
        <v>13161.666666666601</v>
      </c>
      <c r="AZ141" s="125">
        <v>12958</v>
      </c>
      <c r="BA141" s="125">
        <v>13587.666666666601</v>
      </c>
      <c r="BB141" s="125">
        <v>12992.666666666601</v>
      </c>
      <c r="BC141" s="125">
        <v>12118.333333333299</v>
      </c>
      <c r="BD141" s="125">
        <v>8911</v>
      </c>
      <c r="BE141" s="125">
        <v>9435.6666666666606</v>
      </c>
      <c r="BF141" s="125">
        <v>13000</v>
      </c>
      <c r="BG141" s="125">
        <v>13000</v>
      </c>
      <c r="BH141" s="125">
        <v>13000</v>
      </c>
      <c r="BI141" s="125">
        <v>13000</v>
      </c>
      <c r="BJ141" s="125">
        <v>13000</v>
      </c>
      <c r="BK141" s="125">
        <v>13000</v>
      </c>
      <c r="BL141" s="125">
        <v>13000</v>
      </c>
      <c r="BM141" s="125">
        <v>13000</v>
      </c>
      <c r="BN141" s="125">
        <v>13000</v>
      </c>
      <c r="BO141" s="125">
        <v>13000</v>
      </c>
      <c r="BP141" s="125">
        <v>13000</v>
      </c>
      <c r="BQ141" s="125">
        <v>13000</v>
      </c>
      <c r="BR141" s="125">
        <v>4148</v>
      </c>
      <c r="BS141" s="125">
        <v>2997</v>
      </c>
      <c r="BT141" s="125">
        <v>2873</v>
      </c>
      <c r="BU141" s="125">
        <v>4157.6666666666597</v>
      </c>
      <c r="BV141" s="125">
        <v>4218.3333333333303</v>
      </c>
      <c r="BW141" s="125">
        <v>4414.6666666666597</v>
      </c>
      <c r="BX141" s="125">
        <v>4319</v>
      </c>
      <c r="BY141" s="125">
        <v>4518.6666666666597</v>
      </c>
      <c r="BZ141" s="125">
        <v>4361.3333333333303</v>
      </c>
      <c r="CA141" s="125">
        <v>4113</v>
      </c>
      <c r="CB141" s="125">
        <v>3065.6666666666601</v>
      </c>
      <c r="CC141" s="125">
        <v>3207</v>
      </c>
      <c r="CD141" s="125">
        <v>0</v>
      </c>
      <c r="CE141" s="125">
        <v>0</v>
      </c>
      <c r="CF141" s="125">
        <v>0</v>
      </c>
      <c r="CG141" s="125">
        <v>0</v>
      </c>
      <c r="CH141" s="125">
        <v>0</v>
      </c>
      <c r="CI141" s="125">
        <v>0</v>
      </c>
      <c r="CJ141" s="125">
        <v>0</v>
      </c>
      <c r="CK141" s="125">
        <v>0</v>
      </c>
      <c r="CL141" s="125">
        <v>0</v>
      </c>
      <c r="CM141" s="125">
        <v>0</v>
      </c>
      <c r="CN141" s="125">
        <v>0</v>
      </c>
      <c r="CO141" s="125">
        <v>0</v>
      </c>
    </row>
    <row r="142" spans="1:93">
      <c r="I142" s="124" t="s">
        <v>1082</v>
      </c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  <c r="AA142" s="125"/>
      <c r="AB142" s="125"/>
      <c r="AC142" s="125"/>
      <c r="AD142" s="125"/>
      <c r="AE142" s="125"/>
      <c r="AF142" s="125"/>
      <c r="AG142" s="125"/>
      <c r="AH142" s="125"/>
      <c r="AI142" s="125"/>
      <c r="AJ142" s="125"/>
      <c r="AK142" s="125"/>
      <c r="AL142" s="125"/>
      <c r="AM142" s="125"/>
      <c r="AN142" s="125"/>
      <c r="AO142" s="125"/>
      <c r="AP142" s="125"/>
      <c r="AQ142" s="125"/>
      <c r="AR142" s="125"/>
      <c r="AS142" s="125"/>
      <c r="AT142" s="125"/>
      <c r="AU142" s="125"/>
      <c r="AV142" s="125"/>
      <c r="AW142" s="125"/>
      <c r="AX142" s="125"/>
      <c r="AY142" s="125"/>
      <c r="AZ142" s="125"/>
      <c r="BA142" s="125"/>
      <c r="BB142" s="125"/>
      <c r="BC142" s="125"/>
      <c r="BD142" s="125"/>
      <c r="BE142" s="125"/>
      <c r="BF142" s="125"/>
      <c r="BG142" s="125"/>
      <c r="BH142" s="125"/>
      <c r="BI142" s="125"/>
      <c r="BJ142" s="125"/>
      <c r="BK142" s="125"/>
      <c r="BL142" s="125"/>
      <c r="BM142" s="125"/>
      <c r="BN142" s="125"/>
      <c r="BO142" s="125"/>
      <c r="BP142" s="125"/>
      <c r="BQ142" s="125"/>
      <c r="BR142" s="125"/>
      <c r="BS142" s="125"/>
      <c r="BT142" s="125"/>
      <c r="BU142" s="125"/>
      <c r="BV142" s="125"/>
      <c r="BW142" s="125"/>
      <c r="BX142" s="125"/>
      <c r="BY142" s="125"/>
      <c r="BZ142" s="125"/>
      <c r="CA142" s="125"/>
      <c r="CB142" s="125"/>
      <c r="CC142" s="125"/>
      <c r="CD142" s="125"/>
      <c r="CE142" s="125"/>
      <c r="CF142" s="125"/>
      <c r="CG142" s="125"/>
      <c r="CH142" s="125"/>
      <c r="CI142" s="125"/>
      <c r="CJ142" s="125"/>
      <c r="CK142" s="125"/>
      <c r="CL142" s="125"/>
      <c r="CM142" s="125"/>
      <c r="CN142" s="125"/>
      <c r="CO142" s="125"/>
    </row>
    <row r="143" spans="1:93">
      <c r="A143" s="112" t="str">
        <f>CONCATENATE(I142,"-",I143)</f>
        <v>WINTER PARK -FF:[CP @ Meter - Forecasted]</v>
      </c>
      <c r="B143" s="112">
        <f>MAX(BR143:CC143)</f>
        <v>58717.803577488798</v>
      </c>
      <c r="C143" s="112">
        <f>MAX(BR143:BT143,CB143:CC143)</f>
        <v>58717.803577488798</v>
      </c>
      <c r="D143" s="112">
        <f>MAX(BU143:CA143)</f>
        <v>58717.803577327897</v>
      </c>
      <c r="E143" s="112">
        <f>MAX(CD143:CO143)</f>
        <v>58713.219646768201</v>
      </c>
      <c r="F143" s="112">
        <f>MAX(CD143:CF143,CN143:CO143)</f>
        <v>58713.219646768201</v>
      </c>
      <c r="G143" s="112">
        <f>MAX(CG143:CM143)</f>
        <v>58713.219646639802</v>
      </c>
      <c r="I143" s="126" t="s">
        <v>1052</v>
      </c>
      <c r="J143" s="125">
        <v>0</v>
      </c>
      <c r="K143" s="125">
        <v>0</v>
      </c>
      <c r="L143" s="125">
        <v>0</v>
      </c>
      <c r="M143" s="125">
        <v>0</v>
      </c>
      <c r="N143" s="125">
        <v>0</v>
      </c>
      <c r="O143" s="125">
        <v>0</v>
      </c>
      <c r="P143" s="125">
        <v>0</v>
      </c>
      <c r="Q143" s="125">
        <v>0</v>
      </c>
      <c r="R143" s="125">
        <v>0</v>
      </c>
      <c r="S143" s="125">
        <v>0</v>
      </c>
      <c r="T143" s="125">
        <v>0</v>
      </c>
      <c r="U143" s="125">
        <v>0</v>
      </c>
      <c r="V143" s="125">
        <v>0</v>
      </c>
      <c r="W143" s="125">
        <v>0</v>
      </c>
      <c r="X143" s="125">
        <v>0</v>
      </c>
      <c r="Y143" s="125">
        <v>0</v>
      </c>
      <c r="Z143" s="125">
        <v>0</v>
      </c>
      <c r="AA143" s="125">
        <v>0</v>
      </c>
      <c r="AB143" s="125">
        <v>0</v>
      </c>
      <c r="AC143" s="125">
        <v>0</v>
      </c>
      <c r="AD143" s="125">
        <v>0</v>
      </c>
      <c r="AE143" s="125">
        <v>0</v>
      </c>
      <c r="AF143" s="125">
        <v>0</v>
      </c>
      <c r="AG143" s="125">
        <v>0</v>
      </c>
      <c r="AH143" s="125">
        <v>23000</v>
      </c>
      <c r="AI143" s="125">
        <v>23000</v>
      </c>
      <c r="AJ143" s="125">
        <v>23000</v>
      </c>
      <c r="AK143" s="125">
        <v>23000</v>
      </c>
      <c r="AL143" s="125">
        <v>23000</v>
      </c>
      <c r="AM143" s="125">
        <v>23000</v>
      </c>
      <c r="AN143" s="125">
        <v>23000</v>
      </c>
      <c r="AO143" s="125">
        <v>23000</v>
      </c>
      <c r="AP143" s="125">
        <v>23000</v>
      </c>
      <c r="AQ143" s="125">
        <v>23000</v>
      </c>
      <c r="AR143" s="125">
        <v>23000</v>
      </c>
      <c r="AS143" s="125">
        <v>23000</v>
      </c>
      <c r="AT143" s="125">
        <v>25465.810344644298</v>
      </c>
      <c r="AU143" s="125">
        <v>44075.440980875697</v>
      </c>
      <c r="AV143" s="125">
        <v>35260.352784548697</v>
      </c>
      <c r="AW143" s="125">
        <v>44075.440980707601</v>
      </c>
      <c r="AX143" s="125">
        <v>52890.529177089498</v>
      </c>
      <c r="AY143" s="125">
        <v>58767.254641437001</v>
      </c>
      <c r="AZ143" s="125">
        <v>53347.829777453502</v>
      </c>
      <c r="BA143" s="125">
        <v>49809.723478001899</v>
      </c>
      <c r="BB143" s="125">
        <v>58767.254641889798</v>
      </c>
      <c r="BC143" s="125">
        <v>58767.254641471198</v>
      </c>
      <c r="BD143" s="125">
        <v>58767.254641367101</v>
      </c>
      <c r="BE143" s="125">
        <v>58767.254639819701</v>
      </c>
      <c r="BF143" s="125">
        <v>58729.759913571201</v>
      </c>
      <c r="BG143" s="125">
        <v>58729.759913092399</v>
      </c>
      <c r="BH143" s="125">
        <v>58729.759912920701</v>
      </c>
      <c r="BI143" s="125">
        <v>58729.759912817397</v>
      </c>
      <c r="BJ143" s="125">
        <v>58729.759912838701</v>
      </c>
      <c r="BK143" s="125">
        <v>58729.759912898102</v>
      </c>
      <c r="BL143" s="125">
        <v>58729.759912989597</v>
      </c>
      <c r="BM143" s="125">
        <v>58729.759913500602</v>
      </c>
      <c r="BN143" s="125">
        <v>58729.759912964801</v>
      </c>
      <c r="BO143" s="125">
        <v>58729.759912747497</v>
      </c>
      <c r="BP143" s="125">
        <v>58729.759912869398</v>
      </c>
      <c r="BQ143" s="125">
        <v>58729.759911179099</v>
      </c>
      <c r="BR143" s="125">
        <v>58717.803577488798</v>
      </c>
      <c r="BS143" s="125">
        <v>0</v>
      </c>
      <c r="BT143" s="125">
        <v>0</v>
      </c>
      <c r="BU143" s="125">
        <v>0</v>
      </c>
      <c r="BV143" s="125">
        <v>0</v>
      </c>
      <c r="BW143" s="125">
        <v>0</v>
      </c>
      <c r="BX143" s="125">
        <v>0</v>
      </c>
      <c r="BY143" s="125">
        <v>58717.803577327897</v>
      </c>
      <c r="BZ143" s="125">
        <v>0</v>
      </c>
      <c r="CA143" s="125">
        <v>0</v>
      </c>
      <c r="CB143" s="125">
        <v>0</v>
      </c>
      <c r="CC143" s="125">
        <v>0</v>
      </c>
      <c r="CD143" s="125">
        <v>58713.219646768201</v>
      </c>
      <c r="CE143" s="125">
        <v>0</v>
      </c>
      <c r="CF143" s="125">
        <v>0</v>
      </c>
      <c r="CG143" s="125">
        <v>0</v>
      </c>
      <c r="CH143" s="125">
        <v>0</v>
      </c>
      <c r="CI143" s="125">
        <v>0</v>
      </c>
      <c r="CJ143" s="125">
        <v>0</v>
      </c>
      <c r="CK143" s="125">
        <v>58713.219646639802</v>
      </c>
      <c r="CL143" s="125">
        <v>0</v>
      </c>
      <c r="CM143" s="125">
        <v>0</v>
      </c>
      <c r="CN143" s="125">
        <v>0</v>
      </c>
      <c r="CO143" s="125">
        <v>0</v>
      </c>
    </row>
    <row r="144" spans="1:93">
      <c r="A144" s="112" t="str">
        <f>CONCATENATE(I142,"-",I144)</f>
        <v>WINTER PARK -FG:[GNCP - Forecasted]</v>
      </c>
      <c r="B144" s="112">
        <f>MAX(BR144:CC144)</f>
        <v>60000</v>
      </c>
      <c r="C144" s="112">
        <f>MAX(BR144:BT144,CB144:CC144)</f>
        <v>60000</v>
      </c>
      <c r="D144" s="112">
        <f>MAX(BU144:CA144)</f>
        <v>60000</v>
      </c>
      <c r="E144" s="112">
        <f>MAX(CD144:CO144)</f>
        <v>60000</v>
      </c>
      <c r="F144" s="112">
        <f>MAX(CD144:CF144,CN144:CO144)</f>
        <v>60000</v>
      </c>
      <c r="G144" s="112">
        <f>MAX(CG144:CM144)</f>
        <v>60000</v>
      </c>
      <c r="I144" s="126" t="s">
        <v>1053</v>
      </c>
      <c r="J144" s="125">
        <v>0</v>
      </c>
      <c r="K144" s="125">
        <v>0</v>
      </c>
      <c r="L144" s="125">
        <v>0</v>
      </c>
      <c r="M144" s="125">
        <v>0</v>
      </c>
      <c r="N144" s="125">
        <v>0</v>
      </c>
      <c r="O144" s="125">
        <v>0</v>
      </c>
      <c r="P144" s="125">
        <v>0</v>
      </c>
      <c r="Q144" s="125">
        <v>0</v>
      </c>
      <c r="R144" s="125">
        <v>0</v>
      </c>
      <c r="S144" s="125">
        <v>0</v>
      </c>
      <c r="T144" s="125">
        <v>0</v>
      </c>
      <c r="U144" s="125">
        <v>0</v>
      </c>
      <c r="V144" s="125">
        <v>0</v>
      </c>
      <c r="W144" s="125">
        <v>0</v>
      </c>
      <c r="X144" s="125">
        <v>0</v>
      </c>
      <c r="Y144" s="125">
        <v>0</v>
      </c>
      <c r="Z144" s="125">
        <v>0</v>
      </c>
      <c r="AA144" s="125">
        <v>0</v>
      </c>
      <c r="AB144" s="125">
        <v>0</v>
      </c>
      <c r="AC144" s="125">
        <v>0</v>
      </c>
      <c r="AD144" s="125">
        <v>0</v>
      </c>
      <c r="AE144" s="125">
        <v>0</v>
      </c>
      <c r="AF144" s="125">
        <v>0</v>
      </c>
      <c r="AG144" s="125">
        <v>0</v>
      </c>
      <c r="AH144" s="125">
        <v>23000</v>
      </c>
      <c r="AI144" s="125">
        <v>23000</v>
      </c>
      <c r="AJ144" s="125">
        <v>23000</v>
      </c>
      <c r="AK144" s="125">
        <v>23000</v>
      </c>
      <c r="AL144" s="125">
        <v>23000</v>
      </c>
      <c r="AM144" s="125">
        <v>23000</v>
      </c>
      <c r="AN144" s="125">
        <v>23000</v>
      </c>
      <c r="AO144" s="125">
        <v>23000</v>
      </c>
      <c r="AP144" s="125">
        <v>23000</v>
      </c>
      <c r="AQ144" s="125">
        <v>23000</v>
      </c>
      <c r="AR144" s="125">
        <v>23000</v>
      </c>
      <c r="AS144" s="125">
        <v>23000</v>
      </c>
      <c r="AT144" s="125">
        <v>25465.810344644298</v>
      </c>
      <c r="AU144" s="125">
        <v>44075.440980875697</v>
      </c>
      <c r="AV144" s="125">
        <v>35260.352784548697</v>
      </c>
      <c r="AW144" s="125">
        <v>44075.440980707601</v>
      </c>
      <c r="AX144" s="125">
        <v>52890.529177089498</v>
      </c>
      <c r="AY144" s="125">
        <v>58767.254641437001</v>
      </c>
      <c r="AZ144" s="125">
        <v>53347.829777453502</v>
      </c>
      <c r="BA144" s="125">
        <v>49809.723478001899</v>
      </c>
      <c r="BB144" s="125">
        <v>58767.254641889798</v>
      </c>
      <c r="BC144" s="125">
        <v>58767.254641471198</v>
      </c>
      <c r="BD144" s="125">
        <v>58767.254641367101</v>
      </c>
      <c r="BE144" s="125">
        <v>58767.254639819701</v>
      </c>
      <c r="BF144" s="125">
        <v>60000</v>
      </c>
      <c r="BG144" s="125">
        <v>60000</v>
      </c>
      <c r="BH144" s="125">
        <v>60000</v>
      </c>
      <c r="BI144" s="125">
        <v>60000</v>
      </c>
      <c r="BJ144" s="125">
        <v>60000</v>
      </c>
      <c r="BK144" s="125">
        <v>60000</v>
      </c>
      <c r="BL144" s="125">
        <v>60000</v>
      </c>
      <c r="BM144" s="125">
        <v>60000</v>
      </c>
      <c r="BN144" s="125">
        <v>60000</v>
      </c>
      <c r="BO144" s="125">
        <v>60000</v>
      </c>
      <c r="BP144" s="125">
        <v>60000</v>
      </c>
      <c r="BQ144" s="125">
        <v>60000</v>
      </c>
      <c r="BR144" s="125">
        <v>60000</v>
      </c>
      <c r="BS144" s="125">
        <v>7666.6666666666597</v>
      </c>
      <c r="BT144" s="125">
        <v>7666.6666666666597</v>
      </c>
      <c r="BU144" s="125">
        <v>7666.6666666666597</v>
      </c>
      <c r="BV144" s="125">
        <v>7666.6666666666597</v>
      </c>
      <c r="BW144" s="125">
        <v>7666.6666666666597</v>
      </c>
      <c r="BX144" s="125">
        <v>7666.6666666666597</v>
      </c>
      <c r="BY144" s="125">
        <v>60000</v>
      </c>
      <c r="BZ144" s="125">
        <v>7666.6666666666597</v>
      </c>
      <c r="CA144" s="125">
        <v>7666.6666666666597</v>
      </c>
      <c r="CB144" s="125">
        <v>7666.6666666666597</v>
      </c>
      <c r="CC144" s="125">
        <v>7666.6666666666597</v>
      </c>
      <c r="CD144" s="125">
        <v>60000</v>
      </c>
      <c r="CE144" s="125">
        <v>0</v>
      </c>
      <c r="CF144" s="125">
        <v>0</v>
      </c>
      <c r="CG144" s="125">
        <v>0</v>
      </c>
      <c r="CH144" s="125">
        <v>0</v>
      </c>
      <c r="CI144" s="125">
        <v>0</v>
      </c>
      <c r="CJ144" s="125">
        <v>0</v>
      </c>
      <c r="CK144" s="125">
        <v>60000</v>
      </c>
      <c r="CL144" s="125">
        <v>0</v>
      </c>
      <c r="CM144" s="125">
        <v>0</v>
      </c>
      <c r="CN144" s="125">
        <v>0</v>
      </c>
      <c r="CO144" s="125">
        <v>0</v>
      </c>
    </row>
    <row r="145" spans="1:93">
      <c r="A145" s="112" t="str">
        <f>CONCATENATE(I142,"-",I145)</f>
        <v>WINTER PARK -FH:[NCP - Forecasted]</v>
      </c>
      <c r="B145" s="112">
        <f>MAX(BR145:CC145)</f>
        <v>60000</v>
      </c>
      <c r="C145" s="112">
        <f>MAX(BR145:BT145,CB145:CC145)</f>
        <v>60000</v>
      </c>
      <c r="D145" s="112">
        <f>MAX(BU145:CA145)</f>
        <v>60000</v>
      </c>
      <c r="E145" s="112">
        <f>MAX(CD145:CO145)</f>
        <v>60000</v>
      </c>
      <c r="F145" s="112">
        <f>MAX(CD145:CF145,CN145:CO145)</f>
        <v>60000</v>
      </c>
      <c r="G145" s="112">
        <f>MAX(CG145:CM145)</f>
        <v>60000</v>
      </c>
      <c r="I145" s="126" t="s">
        <v>1054</v>
      </c>
      <c r="J145" s="125">
        <v>0</v>
      </c>
      <c r="K145" s="125">
        <v>0</v>
      </c>
      <c r="L145" s="125">
        <v>0</v>
      </c>
      <c r="M145" s="125">
        <v>0</v>
      </c>
      <c r="N145" s="125">
        <v>0</v>
      </c>
      <c r="O145" s="125">
        <v>0</v>
      </c>
      <c r="P145" s="125">
        <v>0</v>
      </c>
      <c r="Q145" s="125">
        <v>0</v>
      </c>
      <c r="R145" s="125">
        <v>0</v>
      </c>
      <c r="S145" s="125">
        <v>0</v>
      </c>
      <c r="T145" s="125">
        <v>0</v>
      </c>
      <c r="U145" s="125">
        <v>0</v>
      </c>
      <c r="V145" s="125">
        <v>0</v>
      </c>
      <c r="W145" s="125">
        <v>0</v>
      </c>
      <c r="X145" s="125">
        <v>0</v>
      </c>
      <c r="Y145" s="125">
        <v>0</v>
      </c>
      <c r="Z145" s="125">
        <v>0</v>
      </c>
      <c r="AA145" s="125">
        <v>0</v>
      </c>
      <c r="AB145" s="125">
        <v>0</v>
      </c>
      <c r="AC145" s="125">
        <v>0</v>
      </c>
      <c r="AD145" s="125">
        <v>0</v>
      </c>
      <c r="AE145" s="125">
        <v>0</v>
      </c>
      <c r="AF145" s="125">
        <v>0</v>
      </c>
      <c r="AG145" s="125">
        <v>0</v>
      </c>
      <c r="AH145" s="125">
        <v>23000</v>
      </c>
      <c r="AI145" s="125">
        <v>23000</v>
      </c>
      <c r="AJ145" s="125">
        <v>23000</v>
      </c>
      <c r="AK145" s="125">
        <v>23000</v>
      </c>
      <c r="AL145" s="125">
        <v>23000</v>
      </c>
      <c r="AM145" s="125">
        <v>23000</v>
      </c>
      <c r="AN145" s="125">
        <v>23000</v>
      </c>
      <c r="AO145" s="125">
        <v>23000</v>
      </c>
      <c r="AP145" s="125">
        <v>23000</v>
      </c>
      <c r="AQ145" s="125">
        <v>23000</v>
      </c>
      <c r="AR145" s="125">
        <v>23000</v>
      </c>
      <c r="AS145" s="125">
        <v>23000</v>
      </c>
      <c r="AT145" s="125">
        <v>25465.810344644298</v>
      </c>
      <c r="AU145" s="125">
        <v>44075.440980875697</v>
      </c>
      <c r="AV145" s="125">
        <v>35260.352784548697</v>
      </c>
      <c r="AW145" s="125">
        <v>44075.440980707601</v>
      </c>
      <c r="AX145" s="125">
        <v>52890.529177089498</v>
      </c>
      <c r="AY145" s="125">
        <v>58767.254641437001</v>
      </c>
      <c r="AZ145" s="125">
        <v>53347.829777453502</v>
      </c>
      <c r="BA145" s="125">
        <v>49809.723478001899</v>
      </c>
      <c r="BB145" s="125">
        <v>58767.254641889798</v>
      </c>
      <c r="BC145" s="125">
        <v>58767.254641471198</v>
      </c>
      <c r="BD145" s="125">
        <v>58767.254641367101</v>
      </c>
      <c r="BE145" s="125">
        <v>58767.254639819701</v>
      </c>
      <c r="BF145" s="125">
        <v>60000</v>
      </c>
      <c r="BG145" s="125">
        <v>60000</v>
      </c>
      <c r="BH145" s="125">
        <v>60000</v>
      </c>
      <c r="BI145" s="125">
        <v>60000</v>
      </c>
      <c r="BJ145" s="125">
        <v>60000</v>
      </c>
      <c r="BK145" s="125">
        <v>60000</v>
      </c>
      <c r="BL145" s="125">
        <v>60000</v>
      </c>
      <c r="BM145" s="125">
        <v>60000</v>
      </c>
      <c r="BN145" s="125">
        <v>60000</v>
      </c>
      <c r="BO145" s="125">
        <v>60000</v>
      </c>
      <c r="BP145" s="125">
        <v>60000</v>
      </c>
      <c r="BQ145" s="125">
        <v>60000</v>
      </c>
      <c r="BR145" s="125">
        <v>60000</v>
      </c>
      <c r="BS145" s="125">
        <v>7666.6666666666597</v>
      </c>
      <c r="BT145" s="125">
        <v>7666.6666666666597</v>
      </c>
      <c r="BU145" s="125">
        <v>7666.6666666666597</v>
      </c>
      <c r="BV145" s="125">
        <v>7666.6666666666597</v>
      </c>
      <c r="BW145" s="125">
        <v>7666.6666666666597</v>
      </c>
      <c r="BX145" s="125">
        <v>7666.6666666666597</v>
      </c>
      <c r="BY145" s="125">
        <v>60000</v>
      </c>
      <c r="BZ145" s="125">
        <v>7666.6666666666597</v>
      </c>
      <c r="CA145" s="125">
        <v>7666.6666666666597</v>
      </c>
      <c r="CB145" s="125">
        <v>7666.6666666666597</v>
      </c>
      <c r="CC145" s="125">
        <v>7666.6666666666597</v>
      </c>
      <c r="CD145" s="125">
        <v>60000</v>
      </c>
      <c r="CE145" s="125">
        <v>0</v>
      </c>
      <c r="CF145" s="125">
        <v>0</v>
      </c>
      <c r="CG145" s="125">
        <v>0</v>
      </c>
      <c r="CH145" s="125">
        <v>0</v>
      </c>
      <c r="CI145" s="125">
        <v>0</v>
      </c>
      <c r="CJ145" s="125">
        <v>0</v>
      </c>
      <c r="CK145" s="125">
        <v>60000</v>
      </c>
      <c r="CL145" s="125">
        <v>0</v>
      </c>
      <c r="CM145" s="125">
        <v>0</v>
      </c>
      <c r="CN145" s="125">
        <v>0</v>
      </c>
      <c r="CO145" s="125">
        <v>0</v>
      </c>
    </row>
    <row r="146" spans="1:93">
      <c r="A146" s="112" t="str">
        <f>CONCATENATE(I142,"-",I146)</f>
        <v>WINTER PARK -FI:[NCP ONPK - Forecasted]</v>
      </c>
      <c r="B146" s="112">
        <f>MAX(BR146:CC146)</f>
        <v>60000</v>
      </c>
      <c r="C146" s="112">
        <f>MAX(BR146:BT146,CB146:CC146)</f>
        <v>60000</v>
      </c>
      <c r="D146" s="112">
        <f>MAX(BU146:CA146)</f>
        <v>60000</v>
      </c>
      <c r="E146" s="112">
        <f>MAX(CD146:CO146)</f>
        <v>60000</v>
      </c>
      <c r="F146" s="112">
        <f>MAX(CD146:CF146,CN146:CO146)</f>
        <v>60000</v>
      </c>
      <c r="G146" s="112">
        <f>MAX(CG146:CM146)</f>
        <v>60000</v>
      </c>
      <c r="I146" s="126" t="s">
        <v>1055</v>
      </c>
      <c r="J146" s="125">
        <v>0</v>
      </c>
      <c r="K146" s="125">
        <v>0</v>
      </c>
      <c r="L146" s="125">
        <v>0</v>
      </c>
      <c r="M146" s="125">
        <v>0</v>
      </c>
      <c r="N146" s="125">
        <v>0</v>
      </c>
      <c r="O146" s="125">
        <v>0</v>
      </c>
      <c r="P146" s="125">
        <v>0</v>
      </c>
      <c r="Q146" s="125">
        <v>0</v>
      </c>
      <c r="R146" s="125">
        <v>0</v>
      </c>
      <c r="S146" s="125">
        <v>0</v>
      </c>
      <c r="T146" s="125">
        <v>0</v>
      </c>
      <c r="U146" s="125">
        <v>0</v>
      </c>
      <c r="V146" s="125">
        <v>0</v>
      </c>
      <c r="W146" s="125">
        <v>0</v>
      </c>
      <c r="X146" s="125">
        <v>0</v>
      </c>
      <c r="Y146" s="125">
        <v>0</v>
      </c>
      <c r="Z146" s="125">
        <v>0</v>
      </c>
      <c r="AA146" s="125">
        <v>0</v>
      </c>
      <c r="AB146" s="125">
        <v>0</v>
      </c>
      <c r="AC146" s="125">
        <v>0</v>
      </c>
      <c r="AD146" s="125">
        <v>0</v>
      </c>
      <c r="AE146" s="125">
        <v>0</v>
      </c>
      <c r="AF146" s="125">
        <v>0</v>
      </c>
      <c r="AG146" s="125">
        <v>0</v>
      </c>
      <c r="AH146" s="125">
        <v>23000</v>
      </c>
      <c r="AI146" s="125">
        <v>23000</v>
      </c>
      <c r="AJ146" s="125">
        <v>23000</v>
      </c>
      <c r="AK146" s="125">
        <v>23000</v>
      </c>
      <c r="AL146" s="125">
        <v>23000</v>
      </c>
      <c r="AM146" s="125">
        <v>23000</v>
      </c>
      <c r="AN146" s="125">
        <v>23000</v>
      </c>
      <c r="AO146" s="125">
        <v>23000</v>
      </c>
      <c r="AP146" s="125">
        <v>23000</v>
      </c>
      <c r="AQ146" s="125">
        <v>23000</v>
      </c>
      <c r="AR146" s="125">
        <v>23000</v>
      </c>
      <c r="AS146" s="125">
        <v>23000</v>
      </c>
      <c r="AT146" s="125">
        <v>7666.6666666666597</v>
      </c>
      <c r="AU146" s="125">
        <v>7666.6666666666597</v>
      </c>
      <c r="AV146" s="125">
        <v>7666.6666666666597</v>
      </c>
      <c r="AW146" s="125">
        <v>7666.6666666666597</v>
      </c>
      <c r="AX146" s="125">
        <v>7666.6666666666597</v>
      </c>
      <c r="AY146" s="125">
        <v>7666.6666666666597</v>
      </c>
      <c r="AZ146" s="125">
        <v>7666.6666666666597</v>
      </c>
      <c r="BA146" s="125">
        <v>7666.6666666666597</v>
      </c>
      <c r="BB146" s="125">
        <v>7666.6666666666597</v>
      </c>
      <c r="BC146" s="125">
        <v>7666.6666666666597</v>
      </c>
      <c r="BD146" s="125">
        <v>7666.6666666666597</v>
      </c>
      <c r="BE146" s="125">
        <v>7666.6666666666597</v>
      </c>
      <c r="BF146" s="125">
        <v>60000</v>
      </c>
      <c r="BG146" s="125">
        <v>60000</v>
      </c>
      <c r="BH146" s="125">
        <v>60000</v>
      </c>
      <c r="BI146" s="125">
        <v>60000</v>
      </c>
      <c r="BJ146" s="125">
        <v>60000</v>
      </c>
      <c r="BK146" s="125">
        <v>60000</v>
      </c>
      <c r="BL146" s="125">
        <v>60000</v>
      </c>
      <c r="BM146" s="125">
        <v>60000</v>
      </c>
      <c r="BN146" s="125">
        <v>60000</v>
      </c>
      <c r="BO146" s="125">
        <v>60000</v>
      </c>
      <c r="BP146" s="125">
        <v>60000</v>
      </c>
      <c r="BQ146" s="125">
        <v>60000</v>
      </c>
      <c r="BR146" s="125">
        <v>60000</v>
      </c>
      <c r="BS146" s="125">
        <v>7666.6666666666597</v>
      </c>
      <c r="BT146" s="125">
        <v>7666.6666666666597</v>
      </c>
      <c r="BU146" s="125">
        <v>7666.6666666666597</v>
      </c>
      <c r="BV146" s="125">
        <v>7666.6666666666597</v>
      </c>
      <c r="BW146" s="125">
        <v>7666.6666666666597</v>
      </c>
      <c r="BX146" s="125">
        <v>7666.6666666666597</v>
      </c>
      <c r="BY146" s="125">
        <v>60000</v>
      </c>
      <c r="BZ146" s="125">
        <v>7666.6666666666597</v>
      </c>
      <c r="CA146" s="125">
        <v>7666.6666666666597</v>
      </c>
      <c r="CB146" s="125">
        <v>7666.6666666666597</v>
      </c>
      <c r="CC146" s="125">
        <v>7666.6666666666597</v>
      </c>
      <c r="CD146" s="125">
        <v>60000</v>
      </c>
      <c r="CE146" s="125">
        <v>0</v>
      </c>
      <c r="CF146" s="125">
        <v>0</v>
      </c>
      <c r="CG146" s="125">
        <v>0</v>
      </c>
      <c r="CH146" s="125">
        <v>0</v>
      </c>
      <c r="CI146" s="125">
        <v>0</v>
      </c>
      <c r="CJ146" s="125">
        <v>0</v>
      </c>
      <c r="CK146" s="125">
        <v>60000</v>
      </c>
      <c r="CL146" s="125">
        <v>0</v>
      </c>
      <c r="CM146" s="125">
        <v>0</v>
      </c>
      <c r="CN146" s="125">
        <v>0</v>
      </c>
      <c r="CO146" s="125">
        <v>0</v>
      </c>
    </row>
    <row r="147" spans="1:93">
      <c r="I147" s="127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5"/>
      <c r="AT147" s="125"/>
      <c r="AU147" s="125"/>
      <c r="AV147" s="125"/>
      <c r="AW147" s="125"/>
      <c r="AX147" s="125"/>
      <c r="AY147" s="125"/>
      <c r="AZ147" s="125"/>
      <c r="BA147" s="125"/>
      <c r="BB147" s="125"/>
      <c r="BC147" s="125"/>
      <c r="BD147" s="125"/>
      <c r="BE147" s="125"/>
      <c r="BF147" s="125"/>
      <c r="BG147" s="125"/>
      <c r="BH147" s="125"/>
      <c r="BI147" s="125"/>
      <c r="BJ147" s="125"/>
      <c r="BK147" s="125"/>
      <c r="BL147" s="125"/>
      <c r="BM147" s="125"/>
      <c r="BN147" s="125"/>
      <c r="BO147" s="125"/>
      <c r="BP147" s="125"/>
      <c r="BQ147" s="125"/>
      <c r="BR147" s="125"/>
      <c r="BS147" s="125"/>
      <c r="BT147" s="125"/>
      <c r="BU147" s="125"/>
      <c r="BV147" s="125"/>
      <c r="BW147" s="125"/>
      <c r="BX147" s="125"/>
      <c r="BY147" s="125"/>
      <c r="BZ147" s="125"/>
      <c r="CA147" s="125"/>
      <c r="CB147" s="125"/>
      <c r="CC147" s="125"/>
      <c r="CD147" s="125"/>
      <c r="CE147" s="125"/>
      <c r="CF147" s="125"/>
      <c r="CG147" s="125"/>
      <c r="CH147" s="125"/>
      <c r="CI147" s="125"/>
      <c r="CJ147" s="125"/>
      <c r="CK147" s="125"/>
      <c r="CL147" s="125"/>
      <c r="CM147" s="125"/>
      <c r="CN147" s="125"/>
      <c r="CO147" s="125"/>
    </row>
    <row r="148" spans="1:93">
      <c r="I148" s="127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125"/>
      <c r="AK148" s="125"/>
      <c r="AL148" s="125"/>
      <c r="AM148" s="125"/>
      <c r="AN148" s="125"/>
      <c r="AO148" s="125"/>
      <c r="AP148" s="125"/>
      <c r="AQ148" s="125"/>
      <c r="AR148" s="125"/>
      <c r="AS148" s="125"/>
      <c r="AT148" s="125"/>
      <c r="AU148" s="125"/>
      <c r="AV148" s="125"/>
      <c r="AW148" s="125"/>
      <c r="AX148" s="125"/>
      <c r="AY148" s="125"/>
      <c r="AZ148" s="125"/>
      <c r="BA148" s="125"/>
      <c r="BB148" s="125"/>
      <c r="BC148" s="125"/>
      <c r="BD148" s="125"/>
      <c r="BE148" s="125"/>
      <c r="BF148" s="125"/>
      <c r="BG148" s="125"/>
      <c r="BH148" s="125"/>
      <c r="BI148" s="125"/>
      <c r="BJ148" s="125"/>
      <c r="BK148" s="125"/>
      <c r="BL148" s="125"/>
      <c r="BM148" s="125"/>
      <c r="BN148" s="125"/>
      <c r="BO148" s="125"/>
      <c r="BP148" s="125"/>
      <c r="BQ148" s="125"/>
      <c r="BR148" s="125"/>
      <c r="BS148" s="125"/>
      <c r="BT148" s="125"/>
      <c r="BU148" s="125"/>
      <c r="BV148" s="125"/>
      <c r="BW148" s="125"/>
      <c r="BX148" s="125"/>
      <c r="BY148" s="125"/>
      <c r="BZ148" s="125"/>
      <c r="CA148" s="125"/>
      <c r="CB148" s="125"/>
      <c r="CC148" s="125"/>
      <c r="CD148" s="125"/>
      <c r="CE148" s="125"/>
      <c r="CF148" s="125"/>
      <c r="CG148" s="125"/>
      <c r="CH148" s="125"/>
      <c r="CI148" s="125"/>
      <c r="CJ148" s="125"/>
      <c r="CK148" s="125"/>
      <c r="CL148" s="125"/>
      <c r="CM148" s="125"/>
      <c r="CN148" s="125"/>
      <c r="CO148" s="125"/>
    </row>
    <row r="149" spans="1:93">
      <c r="A149" s="120" t="s">
        <v>81</v>
      </c>
    </row>
    <row r="150" spans="1:93">
      <c r="A150" s="118" t="s">
        <v>1052</v>
      </c>
    </row>
    <row r="151" spans="1:93">
      <c r="A151" s="118" t="s">
        <v>1053</v>
      </c>
    </row>
    <row r="152" spans="1:93">
      <c r="A152" s="118" t="s">
        <v>1054</v>
      </c>
    </row>
    <row r="153" spans="1:93">
      <c r="A153" s="118" t="s">
        <v>1055</v>
      </c>
    </row>
  </sheetData>
  <pageMargins left="0.75" right="0.75" top="1" bottom="1" header="0.5" footer="0.5"/>
  <pageSetup orientation="portrait" r:id="rId1"/>
  <colBreaks count="1" manualBreakCount="1">
    <brk id="93" max="1048575" man="1"/>
  </colBreaks>
  <ignoredErrors>
    <ignoredError sqref="B9:G146 B8:G8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45"/>
  <sheetViews>
    <sheetView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0.199999999999999" outlineLevelRow="1"/>
  <cols>
    <col min="1" max="1" width="30.6640625" style="40" customWidth="1"/>
    <col min="2" max="30" width="10.6640625" style="39" customWidth="1"/>
    <col min="31" max="16384" width="9.109375" style="39"/>
  </cols>
  <sheetData>
    <row r="1" spans="1:30" ht="14.4">
      <c r="A1" s="231" t="s">
        <v>1134</v>
      </c>
    </row>
    <row r="2" spans="1:30" ht="14.4">
      <c r="A2" s="231" t="s">
        <v>1124</v>
      </c>
    </row>
    <row r="4" spans="1:30" s="37" customFormat="1">
      <c r="A4" s="36"/>
    </row>
    <row r="5" spans="1:30" s="37" customFormat="1" ht="20.399999999999999">
      <c r="A5" s="36" t="s">
        <v>162</v>
      </c>
      <c r="B5" s="37" t="s">
        <v>28</v>
      </c>
      <c r="C5" s="37" t="s">
        <v>30</v>
      </c>
      <c r="D5" s="37" t="s">
        <v>32</v>
      </c>
      <c r="E5" s="37" t="s">
        <v>34</v>
      </c>
      <c r="F5" s="37" t="s">
        <v>36</v>
      </c>
      <c r="G5" s="37" t="s">
        <v>38</v>
      </c>
      <c r="H5" s="37" t="s">
        <v>40</v>
      </c>
      <c r="I5" s="37" t="s">
        <v>42</v>
      </c>
      <c r="J5" s="37" t="s">
        <v>44</v>
      </c>
      <c r="K5" s="37" t="s">
        <v>46</v>
      </c>
      <c r="L5" s="37" t="s">
        <v>48</v>
      </c>
      <c r="M5" s="37" t="s">
        <v>50</v>
      </c>
      <c r="N5" s="37" t="s">
        <v>52</v>
      </c>
      <c r="O5" s="37" t="s">
        <v>54</v>
      </c>
      <c r="P5" s="37" t="s">
        <v>56</v>
      </c>
      <c r="Q5" s="37" t="s">
        <v>58</v>
      </c>
      <c r="R5" s="37" t="s">
        <v>60</v>
      </c>
      <c r="S5" s="37" t="s">
        <v>163</v>
      </c>
      <c r="T5" s="37" t="s">
        <v>99</v>
      </c>
      <c r="U5" s="37" t="s">
        <v>98</v>
      </c>
      <c r="V5" s="37" t="s">
        <v>97</v>
      </c>
      <c r="W5" s="37" t="s">
        <v>164</v>
      </c>
      <c r="X5" s="37" t="s">
        <v>96</v>
      </c>
      <c r="Y5" s="37" t="s">
        <v>95</v>
      </c>
      <c r="Z5" s="37" t="s">
        <v>165</v>
      </c>
      <c r="AA5" s="37" t="s">
        <v>166</v>
      </c>
      <c r="AB5" s="37" t="s">
        <v>167</v>
      </c>
      <c r="AC5" s="37" t="s">
        <v>168</v>
      </c>
      <c r="AD5" s="37" t="s">
        <v>169</v>
      </c>
    </row>
    <row r="6" spans="1:30" s="37" customFormat="1">
      <c r="A6" s="36"/>
    </row>
    <row r="7" spans="1:30">
      <c r="A7" s="38" t="s">
        <v>170</v>
      </c>
    </row>
    <row r="8" spans="1:30">
      <c r="A8" s="40" t="s">
        <v>171</v>
      </c>
    </row>
    <row r="9" spans="1:30" s="42" customFormat="1">
      <c r="A9" s="41" t="s">
        <v>172</v>
      </c>
      <c r="B9" s="42" t="s">
        <v>28</v>
      </c>
      <c r="C9" s="42" t="s">
        <v>30</v>
      </c>
      <c r="D9" s="42" t="s">
        <v>32</v>
      </c>
      <c r="E9" s="42" t="s">
        <v>34</v>
      </c>
      <c r="F9" s="42" t="s">
        <v>36</v>
      </c>
      <c r="G9" s="42" t="s">
        <v>38</v>
      </c>
      <c r="H9" s="42" t="s">
        <v>40</v>
      </c>
      <c r="I9" s="42" t="s">
        <v>42</v>
      </c>
      <c r="J9" s="42" t="s">
        <v>44</v>
      </c>
      <c r="K9" s="42" t="s">
        <v>46</v>
      </c>
      <c r="L9" s="42" t="s">
        <v>48</v>
      </c>
      <c r="M9" s="42" t="s">
        <v>50</v>
      </c>
      <c r="N9" s="42" t="s">
        <v>52</v>
      </c>
      <c r="O9" s="42" t="s">
        <v>54</v>
      </c>
      <c r="P9" s="42" t="s">
        <v>56</v>
      </c>
      <c r="Q9" s="42" t="s">
        <v>58</v>
      </c>
      <c r="R9" s="42" t="s">
        <v>60</v>
      </c>
      <c r="S9" s="42" t="s">
        <v>163</v>
      </c>
      <c r="T9" s="42" t="s">
        <v>99</v>
      </c>
      <c r="U9" s="42" t="s">
        <v>98</v>
      </c>
      <c r="V9" s="42" t="s">
        <v>97</v>
      </c>
      <c r="W9" s="42" t="s">
        <v>164</v>
      </c>
      <c r="X9" s="42" t="s">
        <v>96</v>
      </c>
      <c r="Y9" s="42" t="s">
        <v>95</v>
      </c>
      <c r="Z9" s="42" t="s">
        <v>165</v>
      </c>
      <c r="AA9" s="42" t="s">
        <v>166</v>
      </c>
      <c r="AB9" s="42" t="s">
        <v>167</v>
      </c>
      <c r="AC9" s="42" t="s">
        <v>168</v>
      </c>
      <c r="AD9" s="42" t="s">
        <v>169</v>
      </c>
    </row>
    <row r="10" spans="1:30" s="42" customFormat="1">
      <c r="A10" s="41" t="s">
        <v>173</v>
      </c>
      <c r="B10" s="42" t="s">
        <v>99</v>
      </c>
      <c r="C10" s="42" t="s">
        <v>99</v>
      </c>
      <c r="D10" s="42" t="s">
        <v>99</v>
      </c>
      <c r="E10" s="42" t="s">
        <v>99</v>
      </c>
      <c r="F10" s="42" t="s">
        <v>99</v>
      </c>
      <c r="G10" s="42" t="s">
        <v>99</v>
      </c>
      <c r="H10" s="42" t="s">
        <v>99</v>
      </c>
      <c r="I10" s="42" t="s">
        <v>99</v>
      </c>
      <c r="J10" s="42" t="s">
        <v>99</v>
      </c>
      <c r="K10" s="42" t="s">
        <v>99</v>
      </c>
      <c r="L10" s="42" t="s">
        <v>99</v>
      </c>
      <c r="M10" s="42" t="s">
        <v>99</v>
      </c>
      <c r="N10" s="42" t="s">
        <v>99</v>
      </c>
      <c r="O10" s="42" t="s">
        <v>99</v>
      </c>
      <c r="P10" s="42" t="s">
        <v>99</v>
      </c>
      <c r="Q10" s="42" t="s">
        <v>99</v>
      </c>
      <c r="R10" s="42" t="s">
        <v>99</v>
      </c>
      <c r="S10" s="42" t="s">
        <v>99</v>
      </c>
      <c r="T10" s="42" t="s">
        <v>99</v>
      </c>
      <c r="U10" s="42" t="s">
        <v>99</v>
      </c>
      <c r="V10" s="42" t="s">
        <v>99</v>
      </c>
      <c r="W10" s="42" t="s">
        <v>99</v>
      </c>
      <c r="X10" s="42" t="s">
        <v>99</v>
      </c>
      <c r="Y10" s="42" t="s">
        <v>99</v>
      </c>
      <c r="Z10" s="42" t="s">
        <v>99</v>
      </c>
      <c r="AA10" s="42" t="s">
        <v>99</v>
      </c>
      <c r="AB10" s="42" t="s">
        <v>99</v>
      </c>
      <c r="AC10" s="42" t="s">
        <v>99</v>
      </c>
      <c r="AD10" s="42" t="s">
        <v>99</v>
      </c>
    </row>
    <row r="11" spans="1:30" s="42" customFormat="1">
      <c r="A11" s="41" t="s">
        <v>174</v>
      </c>
      <c r="B11" s="42" t="s">
        <v>98</v>
      </c>
      <c r="C11" s="42" t="s">
        <v>98</v>
      </c>
      <c r="D11" s="42" t="s">
        <v>98</v>
      </c>
      <c r="E11" s="42" t="s">
        <v>98</v>
      </c>
      <c r="F11" s="42" t="s">
        <v>98</v>
      </c>
      <c r="G11" s="42" t="s">
        <v>98</v>
      </c>
      <c r="H11" s="42" t="s">
        <v>98</v>
      </c>
      <c r="I11" s="42" t="s">
        <v>98</v>
      </c>
      <c r="J11" s="42" t="s">
        <v>98</v>
      </c>
      <c r="K11" s="42" t="s">
        <v>98</v>
      </c>
      <c r="L11" s="42" t="s">
        <v>98</v>
      </c>
      <c r="M11" s="42" t="s">
        <v>98</v>
      </c>
      <c r="N11" s="42" t="s">
        <v>98</v>
      </c>
      <c r="O11" s="42" t="s">
        <v>98</v>
      </c>
      <c r="P11" s="42" t="s">
        <v>98</v>
      </c>
      <c r="Q11" s="42" t="s">
        <v>98</v>
      </c>
      <c r="R11" s="42" t="s">
        <v>98</v>
      </c>
      <c r="S11" s="42" t="s">
        <v>98</v>
      </c>
      <c r="T11" s="42" t="s">
        <v>98</v>
      </c>
      <c r="U11" s="42" t="s">
        <v>98</v>
      </c>
      <c r="V11" s="42" t="s">
        <v>98</v>
      </c>
      <c r="W11" s="42" t="s">
        <v>98</v>
      </c>
      <c r="X11" s="42" t="s">
        <v>98</v>
      </c>
      <c r="Y11" s="42" t="s">
        <v>98</v>
      </c>
      <c r="Z11" s="42" t="s">
        <v>98</v>
      </c>
      <c r="AA11" s="42" t="s">
        <v>98</v>
      </c>
      <c r="AB11" s="42" t="s">
        <v>98</v>
      </c>
      <c r="AC11" s="42" t="s">
        <v>98</v>
      </c>
      <c r="AD11" s="42" t="s">
        <v>98</v>
      </c>
    </row>
    <row r="12" spans="1:30">
      <c r="A12" s="40" t="s">
        <v>175</v>
      </c>
      <c r="B12" s="39">
        <v>3936</v>
      </c>
      <c r="C12" s="39">
        <v>3936</v>
      </c>
      <c r="D12" s="39">
        <v>3936</v>
      </c>
      <c r="E12" s="39">
        <v>3936</v>
      </c>
      <c r="F12" s="39">
        <v>3936</v>
      </c>
      <c r="G12" s="39">
        <v>3936</v>
      </c>
      <c r="H12" s="39">
        <v>3936</v>
      </c>
      <c r="I12" s="39">
        <v>3936</v>
      </c>
      <c r="J12" s="39">
        <v>3936</v>
      </c>
      <c r="K12" s="39">
        <v>3936</v>
      </c>
      <c r="L12" s="39">
        <v>3936</v>
      </c>
      <c r="M12" s="39">
        <v>3936</v>
      </c>
      <c r="N12" s="39">
        <v>3936</v>
      </c>
      <c r="O12" s="39">
        <v>3936</v>
      </c>
      <c r="P12" s="39">
        <v>3936</v>
      </c>
      <c r="Q12" s="39">
        <v>3936</v>
      </c>
      <c r="R12" s="39">
        <v>3936</v>
      </c>
      <c r="S12" s="39">
        <v>3936</v>
      </c>
      <c r="T12" s="39">
        <v>3936</v>
      </c>
      <c r="U12" s="39">
        <v>3936</v>
      </c>
      <c r="V12" s="39">
        <v>3936</v>
      </c>
      <c r="W12" s="39">
        <v>3936</v>
      </c>
      <c r="X12" s="39">
        <v>3936</v>
      </c>
      <c r="Y12" s="39">
        <v>3936</v>
      </c>
      <c r="Z12" s="39">
        <v>3936</v>
      </c>
      <c r="AA12" s="39">
        <v>3936</v>
      </c>
      <c r="AB12" s="39">
        <v>3936</v>
      </c>
      <c r="AC12" s="39">
        <v>3936</v>
      </c>
      <c r="AD12" s="39">
        <v>3936</v>
      </c>
    </row>
    <row r="13" spans="1:30" s="42" customFormat="1">
      <c r="A13" s="41" t="s">
        <v>176</v>
      </c>
      <c r="B13" s="42" t="s">
        <v>54</v>
      </c>
      <c r="C13" s="42" t="s">
        <v>54</v>
      </c>
      <c r="D13" s="42" t="s">
        <v>54</v>
      </c>
      <c r="E13" s="42" t="s">
        <v>54</v>
      </c>
      <c r="F13" s="42" t="s">
        <v>54</v>
      </c>
      <c r="G13" s="42" t="s">
        <v>54</v>
      </c>
      <c r="H13" s="42" t="s">
        <v>54</v>
      </c>
      <c r="I13" s="42" t="s">
        <v>54</v>
      </c>
      <c r="J13" s="42" t="s">
        <v>54</v>
      </c>
      <c r="K13" s="42" t="s">
        <v>54</v>
      </c>
      <c r="L13" s="42" t="s">
        <v>54</v>
      </c>
      <c r="M13" s="42" t="s">
        <v>54</v>
      </c>
      <c r="N13" s="42" t="s">
        <v>54</v>
      </c>
      <c r="O13" s="42" t="s">
        <v>54</v>
      </c>
      <c r="P13" s="42" t="s">
        <v>54</v>
      </c>
      <c r="Q13" s="42" t="s">
        <v>54</v>
      </c>
      <c r="R13" s="42" t="s">
        <v>54</v>
      </c>
      <c r="S13" s="42" t="s">
        <v>54</v>
      </c>
      <c r="T13" s="42" t="s">
        <v>54</v>
      </c>
      <c r="U13" s="42" t="s">
        <v>54</v>
      </c>
      <c r="V13" s="42" t="s">
        <v>54</v>
      </c>
      <c r="W13" s="42" t="s">
        <v>54</v>
      </c>
      <c r="X13" s="42" t="s">
        <v>54</v>
      </c>
      <c r="Y13" s="42" t="s">
        <v>54</v>
      </c>
      <c r="Z13" s="42" t="s">
        <v>54</v>
      </c>
      <c r="AA13" s="42" t="s">
        <v>54</v>
      </c>
      <c r="AB13" s="42" t="s">
        <v>54</v>
      </c>
      <c r="AC13" s="42" t="s">
        <v>54</v>
      </c>
      <c r="AD13" s="42" t="s">
        <v>54</v>
      </c>
    </row>
    <row r="14" spans="1:30" s="42" customFormat="1">
      <c r="A14" s="41" t="s">
        <v>177</v>
      </c>
      <c r="B14" s="42" t="s">
        <v>56</v>
      </c>
      <c r="C14" s="42" t="s">
        <v>56</v>
      </c>
      <c r="D14" s="42" t="s">
        <v>56</v>
      </c>
      <c r="E14" s="42" t="s">
        <v>56</v>
      </c>
      <c r="F14" s="42" t="s">
        <v>56</v>
      </c>
      <c r="G14" s="42" t="s">
        <v>56</v>
      </c>
      <c r="H14" s="42" t="s">
        <v>56</v>
      </c>
      <c r="I14" s="42" t="s">
        <v>56</v>
      </c>
      <c r="J14" s="42" t="s">
        <v>56</v>
      </c>
      <c r="K14" s="42" t="s">
        <v>56</v>
      </c>
      <c r="L14" s="42" t="s">
        <v>56</v>
      </c>
      <c r="M14" s="42" t="s">
        <v>56</v>
      </c>
      <c r="N14" s="42" t="s">
        <v>56</v>
      </c>
      <c r="O14" s="42" t="s">
        <v>56</v>
      </c>
      <c r="P14" s="42" t="s">
        <v>56</v>
      </c>
      <c r="Q14" s="42" t="s">
        <v>56</v>
      </c>
      <c r="R14" s="42" t="s">
        <v>56</v>
      </c>
      <c r="S14" s="42" t="s">
        <v>56</v>
      </c>
      <c r="T14" s="42" t="s">
        <v>56</v>
      </c>
      <c r="U14" s="42" t="s">
        <v>56</v>
      </c>
      <c r="V14" s="42" t="s">
        <v>56</v>
      </c>
      <c r="W14" s="42" t="s">
        <v>56</v>
      </c>
      <c r="X14" s="42" t="s">
        <v>56</v>
      </c>
      <c r="Y14" s="42" t="s">
        <v>56</v>
      </c>
      <c r="Z14" s="42" t="s">
        <v>56</v>
      </c>
      <c r="AA14" s="42" t="s">
        <v>56</v>
      </c>
      <c r="AB14" s="42" t="s">
        <v>56</v>
      </c>
      <c r="AC14" s="42" t="s">
        <v>56</v>
      </c>
      <c r="AD14" s="42" t="s">
        <v>56</v>
      </c>
    </row>
    <row r="15" spans="1:30" s="42" customFormat="1">
      <c r="A15" s="41" t="s">
        <v>178</v>
      </c>
      <c r="B15" s="42" t="s">
        <v>48</v>
      </c>
      <c r="C15" s="42" t="s">
        <v>48</v>
      </c>
      <c r="D15" s="42" t="s">
        <v>48</v>
      </c>
      <c r="E15" s="42" t="s">
        <v>48</v>
      </c>
      <c r="F15" s="42" t="s">
        <v>48</v>
      </c>
      <c r="G15" s="42" t="s">
        <v>48</v>
      </c>
      <c r="H15" s="42" t="s">
        <v>48</v>
      </c>
      <c r="I15" s="42" t="s">
        <v>48</v>
      </c>
      <c r="J15" s="42" t="s">
        <v>48</v>
      </c>
      <c r="K15" s="42" t="s">
        <v>48</v>
      </c>
      <c r="L15" s="42" t="s">
        <v>48</v>
      </c>
      <c r="M15" s="42" t="s">
        <v>48</v>
      </c>
      <c r="N15" s="42" t="s">
        <v>48</v>
      </c>
      <c r="O15" s="42" t="s">
        <v>48</v>
      </c>
      <c r="P15" s="42" t="s">
        <v>48</v>
      </c>
      <c r="Q15" s="42" t="s">
        <v>48</v>
      </c>
      <c r="R15" s="42" t="s">
        <v>48</v>
      </c>
      <c r="S15" s="42" t="s">
        <v>48</v>
      </c>
      <c r="T15" s="42" t="s">
        <v>48</v>
      </c>
      <c r="U15" s="42" t="s">
        <v>48</v>
      </c>
      <c r="V15" s="42" t="s">
        <v>48</v>
      </c>
      <c r="W15" s="42" t="s">
        <v>48</v>
      </c>
      <c r="X15" s="42" t="s">
        <v>48</v>
      </c>
      <c r="Y15" s="42" t="s">
        <v>48</v>
      </c>
      <c r="Z15" s="42" t="s">
        <v>48</v>
      </c>
      <c r="AA15" s="42" t="s">
        <v>48</v>
      </c>
      <c r="AB15" s="42" t="s">
        <v>48</v>
      </c>
      <c r="AC15" s="42" t="s">
        <v>48</v>
      </c>
      <c r="AD15" s="42" t="s">
        <v>48</v>
      </c>
    </row>
    <row r="16" spans="1:30">
      <c r="A16" s="40" t="s">
        <v>179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</row>
    <row r="17" spans="1:30" s="42" customFormat="1">
      <c r="A17" s="41" t="s">
        <v>180</v>
      </c>
      <c r="B17" s="42" t="s">
        <v>26</v>
      </c>
      <c r="C17" s="42" t="s">
        <v>26</v>
      </c>
      <c r="D17" s="42" t="s">
        <v>26</v>
      </c>
      <c r="E17" s="42" t="s">
        <v>26</v>
      </c>
      <c r="F17" s="42" t="s">
        <v>26</v>
      </c>
      <c r="G17" s="42" t="s">
        <v>26</v>
      </c>
      <c r="H17" s="42" t="s">
        <v>26</v>
      </c>
      <c r="I17" s="42" t="s">
        <v>26</v>
      </c>
      <c r="J17" s="42" t="s">
        <v>26</v>
      </c>
      <c r="K17" s="42" t="s">
        <v>26</v>
      </c>
      <c r="L17" s="42" t="s">
        <v>26</v>
      </c>
      <c r="M17" s="42" t="s">
        <v>26</v>
      </c>
      <c r="N17" s="42" t="s">
        <v>26</v>
      </c>
      <c r="O17" s="42" t="s">
        <v>26</v>
      </c>
      <c r="P17" s="42" t="s">
        <v>26</v>
      </c>
      <c r="Q17" s="42" t="s">
        <v>26</v>
      </c>
      <c r="R17" s="42" t="s">
        <v>26</v>
      </c>
      <c r="S17" s="42" t="s">
        <v>64</v>
      </c>
      <c r="T17" s="42" t="s">
        <v>64</v>
      </c>
      <c r="U17" s="42" t="s">
        <v>64</v>
      </c>
      <c r="V17" s="42" t="s">
        <v>64</v>
      </c>
      <c r="W17" s="42" t="s">
        <v>64</v>
      </c>
      <c r="X17" s="42" t="s">
        <v>64</v>
      </c>
      <c r="Y17" s="42" t="s">
        <v>64</v>
      </c>
      <c r="Z17" s="42" t="s">
        <v>64</v>
      </c>
      <c r="AA17" s="42" t="s">
        <v>64</v>
      </c>
      <c r="AB17" s="42" t="s">
        <v>64</v>
      </c>
      <c r="AC17" s="42" t="s">
        <v>64</v>
      </c>
      <c r="AD17" s="42" t="s">
        <v>64</v>
      </c>
    </row>
    <row r="18" spans="1:30" s="42" customFormat="1">
      <c r="A18" s="41" t="s">
        <v>181</v>
      </c>
      <c r="B18" s="42" t="s">
        <v>26</v>
      </c>
      <c r="C18" s="42" t="s">
        <v>26</v>
      </c>
      <c r="D18" s="42" t="s">
        <v>26</v>
      </c>
      <c r="E18" s="42" t="s">
        <v>26</v>
      </c>
      <c r="F18" s="42" t="s">
        <v>26</v>
      </c>
      <c r="G18" s="42" t="s">
        <v>26</v>
      </c>
      <c r="H18" s="42" t="s">
        <v>26</v>
      </c>
      <c r="I18" s="42" t="s">
        <v>26</v>
      </c>
      <c r="J18" s="42" t="s">
        <v>26</v>
      </c>
      <c r="K18" s="42" t="s">
        <v>26</v>
      </c>
      <c r="L18" s="42" t="s">
        <v>26</v>
      </c>
      <c r="M18" s="42" t="s">
        <v>26</v>
      </c>
      <c r="N18" s="42" t="s">
        <v>26</v>
      </c>
      <c r="O18" s="42" t="s">
        <v>26</v>
      </c>
      <c r="P18" s="42" t="s">
        <v>26</v>
      </c>
      <c r="Q18" s="42" t="s">
        <v>26</v>
      </c>
      <c r="R18" s="42" t="s">
        <v>26</v>
      </c>
      <c r="S18" s="42" t="s">
        <v>26</v>
      </c>
      <c r="T18" s="42" t="s">
        <v>26</v>
      </c>
      <c r="U18" s="42" t="s">
        <v>26</v>
      </c>
      <c r="V18" s="42" t="s">
        <v>26</v>
      </c>
      <c r="W18" s="42" t="s">
        <v>26</v>
      </c>
      <c r="X18" s="42" t="s">
        <v>26</v>
      </c>
      <c r="Y18" s="42" t="s">
        <v>26</v>
      </c>
      <c r="Z18" s="42" t="s">
        <v>26</v>
      </c>
      <c r="AA18" s="42" t="s">
        <v>26</v>
      </c>
      <c r="AB18" s="42" t="s">
        <v>26</v>
      </c>
      <c r="AC18" s="42" t="s">
        <v>26</v>
      </c>
      <c r="AD18" s="42" t="s">
        <v>26</v>
      </c>
    </row>
    <row r="19" spans="1:30" s="42" customFormat="1">
      <c r="A19" s="41" t="s">
        <v>182</v>
      </c>
      <c r="B19" s="42" t="s">
        <v>64</v>
      </c>
      <c r="C19" s="42" t="s">
        <v>64</v>
      </c>
      <c r="D19" s="42" t="s">
        <v>64</v>
      </c>
      <c r="E19" s="42" t="s">
        <v>64</v>
      </c>
      <c r="F19" s="42" t="s">
        <v>64</v>
      </c>
      <c r="G19" s="42" t="s">
        <v>64</v>
      </c>
      <c r="H19" s="42" t="s">
        <v>64</v>
      </c>
      <c r="I19" s="42" t="s">
        <v>64</v>
      </c>
      <c r="J19" s="42" t="s">
        <v>64</v>
      </c>
      <c r="K19" s="42" t="s">
        <v>64</v>
      </c>
      <c r="L19" s="42" t="s">
        <v>64</v>
      </c>
      <c r="M19" s="42" t="s">
        <v>64</v>
      </c>
      <c r="N19" s="42" t="s">
        <v>64</v>
      </c>
      <c r="O19" s="42" t="s">
        <v>64</v>
      </c>
      <c r="P19" s="42" t="s">
        <v>64</v>
      </c>
      <c r="Q19" s="42" t="s">
        <v>64</v>
      </c>
      <c r="R19" s="42" t="s">
        <v>64</v>
      </c>
      <c r="S19" s="42" t="s">
        <v>64</v>
      </c>
      <c r="T19" s="42" t="s">
        <v>64</v>
      </c>
      <c r="U19" s="42" t="s">
        <v>64</v>
      </c>
      <c r="V19" s="42" t="s">
        <v>64</v>
      </c>
      <c r="W19" s="42" t="s">
        <v>64</v>
      </c>
      <c r="X19" s="42" t="s">
        <v>64</v>
      </c>
      <c r="Y19" s="42" t="s">
        <v>64</v>
      </c>
      <c r="Z19" s="42" t="s">
        <v>64</v>
      </c>
      <c r="AA19" s="42" t="s">
        <v>64</v>
      </c>
      <c r="AB19" s="42" t="s">
        <v>64</v>
      </c>
      <c r="AC19" s="42" t="s">
        <v>64</v>
      </c>
      <c r="AD19" s="42" t="s">
        <v>64</v>
      </c>
    </row>
    <row r="20" spans="1:30">
      <c r="A20" s="40" t="s">
        <v>183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</row>
    <row r="21" spans="1:30">
      <c r="A21" s="40" t="s">
        <v>184</v>
      </c>
      <c r="B21" s="39">
        <v>1</v>
      </c>
      <c r="C21" s="39">
        <v>1</v>
      </c>
      <c r="D21" s="39">
        <v>1</v>
      </c>
      <c r="E21" s="39">
        <v>1</v>
      </c>
      <c r="F21" s="39">
        <v>1</v>
      </c>
      <c r="G21" s="39">
        <v>1</v>
      </c>
      <c r="H21" s="39">
        <v>1</v>
      </c>
      <c r="I21" s="39">
        <v>1</v>
      </c>
      <c r="J21" s="39">
        <v>1</v>
      </c>
      <c r="K21" s="39">
        <v>1</v>
      </c>
      <c r="L21" s="39">
        <v>1</v>
      </c>
      <c r="M21" s="39">
        <v>1</v>
      </c>
      <c r="N21" s="39">
        <v>1</v>
      </c>
      <c r="O21" s="39">
        <v>1</v>
      </c>
      <c r="P21" s="39">
        <v>1</v>
      </c>
      <c r="Q21" s="39">
        <v>1</v>
      </c>
      <c r="R21" s="39">
        <v>1</v>
      </c>
      <c r="S21" s="39">
        <v>1</v>
      </c>
      <c r="T21" s="39">
        <v>1</v>
      </c>
      <c r="U21" s="39">
        <v>1</v>
      </c>
      <c r="V21" s="39">
        <v>1</v>
      </c>
      <c r="W21" s="39">
        <v>1</v>
      </c>
      <c r="X21" s="39">
        <v>1</v>
      </c>
      <c r="Y21" s="39">
        <v>1</v>
      </c>
      <c r="Z21" s="39">
        <v>1</v>
      </c>
      <c r="AA21" s="39">
        <v>1</v>
      </c>
      <c r="AB21" s="39">
        <v>1</v>
      </c>
      <c r="AC21" s="39">
        <v>1</v>
      </c>
      <c r="AD21" s="39">
        <v>1</v>
      </c>
    </row>
    <row r="22" spans="1:30">
      <c r="A22" s="40" t="s">
        <v>185</v>
      </c>
      <c r="B22" s="39">
        <v>-1</v>
      </c>
      <c r="C22" s="39">
        <v>-1</v>
      </c>
      <c r="D22" s="39">
        <v>-1</v>
      </c>
      <c r="E22" s="39">
        <v>-1</v>
      </c>
      <c r="F22" s="39">
        <v>-1</v>
      </c>
      <c r="G22" s="39">
        <v>-1</v>
      </c>
      <c r="H22" s="39">
        <v>-1</v>
      </c>
      <c r="I22" s="39">
        <v>-1</v>
      </c>
      <c r="J22" s="39">
        <v>-1</v>
      </c>
      <c r="K22" s="39">
        <v>-1</v>
      </c>
      <c r="L22" s="39">
        <v>-1</v>
      </c>
      <c r="M22" s="39">
        <v>-1</v>
      </c>
      <c r="N22" s="39">
        <v>-1</v>
      </c>
      <c r="O22" s="39">
        <v>-1</v>
      </c>
      <c r="P22" s="39">
        <v>-1</v>
      </c>
      <c r="Q22" s="39">
        <v>-1</v>
      </c>
      <c r="R22" s="39">
        <v>-1</v>
      </c>
      <c r="S22" s="39">
        <v>-1</v>
      </c>
      <c r="T22" s="39">
        <v>-1</v>
      </c>
      <c r="U22" s="39">
        <v>-1</v>
      </c>
      <c r="V22" s="39">
        <v>-1</v>
      </c>
      <c r="W22" s="39">
        <v>-1</v>
      </c>
      <c r="X22" s="39">
        <v>-1</v>
      </c>
      <c r="Y22" s="39">
        <v>-1</v>
      </c>
      <c r="Z22" s="39">
        <v>-1</v>
      </c>
      <c r="AA22" s="39">
        <v>-1</v>
      </c>
      <c r="AB22" s="39">
        <v>-1</v>
      </c>
      <c r="AC22" s="39">
        <v>-1</v>
      </c>
      <c r="AD22" s="39">
        <v>-1</v>
      </c>
    </row>
    <row r="23" spans="1:30">
      <c r="A23" s="40" t="s">
        <v>186</v>
      </c>
    </row>
    <row r="24" spans="1:30">
      <c r="A24" s="43" t="s">
        <v>187</v>
      </c>
    </row>
    <row r="25" spans="1:30">
      <c r="A25" s="40" t="s">
        <v>188</v>
      </c>
      <c r="B25" s="39">
        <v>353727.52887120802</v>
      </c>
      <c r="C25" s="39">
        <v>13686.3610897935</v>
      </c>
      <c r="D25" s="39">
        <v>189689.336922049</v>
      </c>
      <c r="E25" s="39">
        <v>1019375.9095774899</v>
      </c>
      <c r="F25" s="39">
        <v>8517.82486182088</v>
      </c>
      <c r="G25" s="39">
        <v>4053263.0124401199</v>
      </c>
      <c r="H25" s="39">
        <v>1645014.1908787801</v>
      </c>
      <c r="I25" s="39">
        <v>330640.92486868898</v>
      </c>
      <c r="J25" s="39">
        <v>22158.7506808752</v>
      </c>
      <c r="K25" s="39">
        <v>14527.4445980978</v>
      </c>
      <c r="L25" s="39">
        <v>3063.97925995684</v>
      </c>
      <c r="M25" s="39">
        <v>1653.4689115195399</v>
      </c>
      <c r="N25" s="39">
        <v>11071195.722947</v>
      </c>
      <c r="O25" s="39">
        <v>17951.577864611099</v>
      </c>
      <c r="P25" s="39">
        <v>3963.5047028632498</v>
      </c>
      <c r="Q25" s="39">
        <v>1906.0787075917699</v>
      </c>
      <c r="R25" s="39">
        <v>10889.8190704196</v>
      </c>
      <c r="S25" s="39">
        <v>0</v>
      </c>
      <c r="T25" s="39">
        <v>130885.394955838</v>
      </c>
      <c r="U25" s="39">
        <v>0</v>
      </c>
      <c r="V25" s="39">
        <v>0</v>
      </c>
      <c r="W25" s="39">
        <v>195730.97221620599</v>
      </c>
      <c r="X25" s="39">
        <v>664359.63947525597</v>
      </c>
      <c r="Y25" s="39">
        <v>0</v>
      </c>
      <c r="Z25" s="39">
        <v>9786.5486108103305</v>
      </c>
      <c r="AA25" s="39">
        <v>7339.9114581077401</v>
      </c>
      <c r="AB25" s="39">
        <v>3425.2920137836099</v>
      </c>
      <c r="AC25" s="39">
        <v>3099.0737267566001</v>
      </c>
      <c r="AD25" s="39">
        <v>0</v>
      </c>
    </row>
    <row r="26" spans="1:30">
      <c r="A26" s="40" t="s">
        <v>189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</row>
    <row r="27" spans="1:30">
      <c r="A27" s="40" t="s">
        <v>190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</row>
    <row r="28" spans="1:30">
      <c r="A28" s="40" t="s">
        <v>191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1222647.22354639</v>
      </c>
    </row>
    <row r="29" spans="1:30">
      <c r="A29" s="40" t="s">
        <v>192</v>
      </c>
      <c r="B29" s="39">
        <v>353727.52887120802</v>
      </c>
      <c r="C29" s="39">
        <v>13686.3610897935</v>
      </c>
      <c r="D29" s="39">
        <v>189689.336922049</v>
      </c>
      <c r="E29" s="39">
        <v>1019375.9095774899</v>
      </c>
      <c r="F29" s="39">
        <v>8517.82486182088</v>
      </c>
      <c r="G29" s="39">
        <v>4053263.0124401199</v>
      </c>
      <c r="H29" s="39">
        <v>1645014.1908787801</v>
      </c>
      <c r="I29" s="39">
        <v>330640.92486868898</v>
      </c>
      <c r="J29" s="39">
        <v>22158.7506808752</v>
      </c>
      <c r="K29" s="39">
        <v>14527.4445980978</v>
      </c>
      <c r="L29" s="39">
        <v>3063.97925995684</v>
      </c>
      <c r="M29" s="39">
        <v>1653.4689115195399</v>
      </c>
      <c r="N29" s="39">
        <v>11071195.722947</v>
      </c>
      <c r="O29" s="39">
        <v>17951.577864611099</v>
      </c>
      <c r="P29" s="39">
        <v>3963.5047028632498</v>
      </c>
      <c r="Q29" s="39">
        <v>1906.0787075917699</v>
      </c>
      <c r="R29" s="39">
        <v>10889.8190704196</v>
      </c>
      <c r="S29" s="39">
        <v>0</v>
      </c>
      <c r="T29" s="39">
        <v>130885.394955838</v>
      </c>
      <c r="U29" s="39">
        <v>0</v>
      </c>
      <c r="V29" s="39">
        <v>0</v>
      </c>
      <c r="W29" s="39">
        <v>195730.97221620599</v>
      </c>
      <c r="X29" s="39">
        <v>664359.63947525597</v>
      </c>
      <c r="Y29" s="39">
        <v>0</v>
      </c>
      <c r="Z29" s="39">
        <v>9786.5486108103305</v>
      </c>
      <c r="AA29" s="39">
        <v>7339.9114581077401</v>
      </c>
      <c r="AB29" s="39">
        <v>3425.2920137836099</v>
      </c>
      <c r="AC29" s="39">
        <v>3099.0737267566001</v>
      </c>
      <c r="AD29" s="39">
        <v>1222647.22354639</v>
      </c>
    </row>
    <row r="30" spans="1:30" s="45" customFormat="1">
      <c r="A30" s="44" t="s">
        <v>193</v>
      </c>
      <c r="B30" s="45">
        <v>0</v>
      </c>
      <c r="C30" s="45">
        <v>0</v>
      </c>
      <c r="D30" s="45">
        <v>1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1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1</v>
      </c>
      <c r="S30" s="45">
        <v>1</v>
      </c>
      <c r="T30" s="45">
        <v>1</v>
      </c>
      <c r="U30" s="45">
        <v>1</v>
      </c>
      <c r="V30" s="45">
        <v>1</v>
      </c>
      <c r="W30" s="45">
        <v>1</v>
      </c>
      <c r="X30" s="45">
        <v>1</v>
      </c>
      <c r="Y30" s="45">
        <v>1</v>
      </c>
      <c r="Z30" s="45">
        <v>1</v>
      </c>
      <c r="AA30" s="45">
        <v>1</v>
      </c>
      <c r="AB30" s="45">
        <v>1</v>
      </c>
      <c r="AC30" s="45">
        <v>1</v>
      </c>
      <c r="AD30" s="45">
        <v>1</v>
      </c>
    </row>
    <row r="31" spans="1:30" s="45" customFormat="1">
      <c r="A31" s="44" t="s">
        <v>194</v>
      </c>
      <c r="B31" s="45">
        <v>1.0218100000000001</v>
      </c>
      <c r="C31" s="45">
        <v>1.0218100000000001</v>
      </c>
      <c r="D31" s="45">
        <v>1.0218100000000001</v>
      </c>
      <c r="E31" s="45">
        <v>1.0218100000000001</v>
      </c>
      <c r="F31" s="45">
        <v>1.0218100000000001</v>
      </c>
      <c r="G31" s="45">
        <v>1.0218100000000001</v>
      </c>
      <c r="H31" s="45">
        <v>1.0218100000000001</v>
      </c>
      <c r="I31" s="45">
        <v>1.0218100000000001</v>
      </c>
      <c r="J31" s="45">
        <v>1.0218100000000001</v>
      </c>
      <c r="K31" s="45">
        <v>1.0218100000000001</v>
      </c>
      <c r="L31" s="45">
        <v>1.0218100000000001</v>
      </c>
      <c r="M31" s="45">
        <v>1.0218100000000001</v>
      </c>
      <c r="N31" s="45">
        <v>1.0218100000000001</v>
      </c>
      <c r="O31" s="45">
        <v>1.0218100000000001</v>
      </c>
      <c r="P31" s="45">
        <v>1.0218100000000001</v>
      </c>
      <c r="Q31" s="45">
        <v>1.0218100000000001</v>
      </c>
      <c r="R31" s="45">
        <v>1.0218100000000001</v>
      </c>
      <c r="S31" s="45">
        <v>1.0218100000000001</v>
      </c>
      <c r="T31" s="45">
        <v>1.0218100000000001</v>
      </c>
      <c r="U31" s="45">
        <v>1.0218100000000001</v>
      </c>
      <c r="V31" s="45">
        <v>1.0218100000000001</v>
      </c>
      <c r="W31" s="45">
        <v>1.0218100000000001</v>
      </c>
      <c r="X31" s="45">
        <v>1.0218100000000001</v>
      </c>
      <c r="Y31" s="45">
        <v>1.0218100000000001</v>
      </c>
      <c r="Z31" s="45">
        <v>1.0218100000000001</v>
      </c>
      <c r="AA31" s="45">
        <v>1.0218100000000001</v>
      </c>
      <c r="AB31" s="45">
        <v>1.0218100000000001</v>
      </c>
      <c r="AC31" s="45">
        <v>1.0218100000000001</v>
      </c>
      <c r="AD31" s="45">
        <v>1.0218100000000001</v>
      </c>
    </row>
    <row r="32" spans="1:30">
      <c r="A32" s="40" t="s">
        <v>195</v>
      </c>
      <c r="B32" s="39">
        <v>0</v>
      </c>
      <c r="C32" s="39">
        <v>0</v>
      </c>
      <c r="D32" s="39">
        <v>193826.46136031899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22642.0330332251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11127.326024345501</v>
      </c>
      <c r="S32" s="39">
        <v>0</v>
      </c>
      <c r="T32" s="39">
        <v>133740.005419825</v>
      </c>
      <c r="U32" s="39">
        <v>0</v>
      </c>
      <c r="V32" s="39">
        <v>0</v>
      </c>
      <c r="W32" s="39">
        <v>199999.86472024099</v>
      </c>
      <c r="X32" s="39">
        <v>678849.32321221102</v>
      </c>
      <c r="Y32" s="39">
        <v>0</v>
      </c>
      <c r="Z32" s="39">
        <v>9999.9932360121002</v>
      </c>
      <c r="AA32" s="39">
        <v>7499.9949270090701</v>
      </c>
      <c r="AB32" s="39">
        <v>3499.9976326042301</v>
      </c>
      <c r="AC32" s="39">
        <v>3166.6645247371598</v>
      </c>
      <c r="AD32" s="39">
        <v>1249313.1594919299</v>
      </c>
    </row>
    <row r="33" spans="1:30">
      <c r="A33" s="40" t="s">
        <v>196</v>
      </c>
    </row>
    <row r="34" spans="1:30">
      <c r="A34" s="40" t="s">
        <v>197</v>
      </c>
      <c r="B34" s="39">
        <v>353727.52887120802</v>
      </c>
      <c r="C34" s="39">
        <v>13686.3610897935</v>
      </c>
      <c r="D34" s="39">
        <v>189689.336922049</v>
      </c>
      <c r="E34" s="39">
        <v>1019375.9095774899</v>
      </c>
      <c r="F34" s="39">
        <v>8517.82486182088</v>
      </c>
      <c r="G34" s="39">
        <v>4053263.0124401199</v>
      </c>
      <c r="H34" s="39">
        <v>1645014.1908787801</v>
      </c>
      <c r="I34" s="39">
        <v>330640.92486868898</v>
      </c>
      <c r="J34" s="39">
        <v>22158.7506808752</v>
      </c>
      <c r="K34" s="39">
        <v>14527.4445980978</v>
      </c>
      <c r="L34" s="39">
        <v>3063.97925995684</v>
      </c>
      <c r="M34" s="39">
        <v>1653.4689115195399</v>
      </c>
      <c r="N34" s="39">
        <v>11071195.722947</v>
      </c>
      <c r="O34" s="39">
        <v>17951.577864611099</v>
      </c>
      <c r="P34" s="39">
        <v>3963.5047028632498</v>
      </c>
      <c r="Q34" s="39">
        <v>1906.0787075917699</v>
      </c>
      <c r="R34" s="39">
        <v>10889.8190704196</v>
      </c>
      <c r="S34" s="39">
        <v>0</v>
      </c>
      <c r="T34" s="39">
        <v>130885.394955838</v>
      </c>
      <c r="U34" s="39">
        <v>0</v>
      </c>
      <c r="V34" s="39">
        <v>0</v>
      </c>
      <c r="W34" s="39">
        <v>195730.97221620599</v>
      </c>
      <c r="X34" s="39">
        <v>664359.63947525597</v>
      </c>
      <c r="Y34" s="39">
        <v>0</v>
      </c>
      <c r="Z34" s="39">
        <v>9786.5486108103305</v>
      </c>
      <c r="AA34" s="39">
        <v>7339.9114581077401</v>
      </c>
      <c r="AB34" s="39">
        <v>3425.2920137836099</v>
      </c>
      <c r="AC34" s="39">
        <v>3099.0737267566001</v>
      </c>
      <c r="AD34" s="39">
        <v>0</v>
      </c>
    </row>
    <row r="35" spans="1:30">
      <c r="A35" s="40" t="s">
        <v>198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</row>
    <row r="36" spans="1:30" s="45" customFormat="1">
      <c r="A36" s="44" t="s">
        <v>199</v>
      </c>
      <c r="B36" s="45">
        <v>0.39212000000000002</v>
      </c>
      <c r="C36" s="45">
        <v>1.4279999999999999E-2</v>
      </c>
      <c r="D36" s="45">
        <v>0</v>
      </c>
      <c r="E36" s="45">
        <v>0</v>
      </c>
      <c r="F36" s="45">
        <v>0</v>
      </c>
      <c r="G36" s="45">
        <v>2.8800000000000002E-3</v>
      </c>
      <c r="H36" s="45">
        <v>3.9350000000000003E-2</v>
      </c>
      <c r="I36" s="45">
        <v>0.32521</v>
      </c>
      <c r="J36" s="45">
        <v>0</v>
      </c>
      <c r="K36" s="45">
        <v>1</v>
      </c>
      <c r="L36" s="45">
        <v>0</v>
      </c>
      <c r="M36" s="45">
        <v>1</v>
      </c>
      <c r="N36" s="45">
        <v>0</v>
      </c>
      <c r="O36" s="45">
        <v>0</v>
      </c>
      <c r="P36" s="45">
        <v>0</v>
      </c>
      <c r="Q36" s="45">
        <v>1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</row>
    <row r="37" spans="1:30" s="45" customFormat="1">
      <c r="A37" s="44" t="s">
        <v>200</v>
      </c>
      <c r="B37" s="45">
        <v>1.0347900000000001</v>
      </c>
      <c r="C37" s="45">
        <v>1.0347900000000001</v>
      </c>
      <c r="D37" s="45">
        <v>1.0347900000000001</v>
      </c>
      <c r="E37" s="45">
        <v>1.0347900000000001</v>
      </c>
      <c r="F37" s="45">
        <v>1.0347900000000001</v>
      </c>
      <c r="G37" s="45">
        <v>1.0347900000000001</v>
      </c>
      <c r="H37" s="45">
        <v>1.0347900000000001</v>
      </c>
      <c r="I37" s="45">
        <v>1.0347900000000001</v>
      </c>
      <c r="J37" s="45">
        <v>1.0347900000000001</v>
      </c>
      <c r="K37" s="45">
        <v>1.0347900000000001</v>
      </c>
      <c r="L37" s="45">
        <v>1.0347900000000001</v>
      </c>
      <c r="M37" s="45">
        <v>1.0347900000000001</v>
      </c>
      <c r="N37" s="45">
        <v>1.0347900000000001</v>
      </c>
      <c r="O37" s="45">
        <v>1.0347900000000001</v>
      </c>
      <c r="P37" s="45">
        <v>1.0347900000000001</v>
      </c>
      <c r="Q37" s="45">
        <v>1.0347900000000001</v>
      </c>
      <c r="R37" s="45">
        <v>1.0347900000000001</v>
      </c>
      <c r="S37" s="45">
        <v>1.0347900000000001</v>
      </c>
      <c r="T37" s="45">
        <v>1.0347900000000001</v>
      </c>
      <c r="U37" s="45">
        <v>1.0347900000000001</v>
      </c>
      <c r="V37" s="45">
        <v>1.0347900000000001</v>
      </c>
      <c r="W37" s="45">
        <v>1.0347900000000001</v>
      </c>
      <c r="X37" s="45">
        <v>1.0347900000000001</v>
      </c>
      <c r="Y37" s="45">
        <v>1.0347900000000001</v>
      </c>
      <c r="Z37" s="45">
        <v>1.0347900000000001</v>
      </c>
      <c r="AA37" s="45">
        <v>1.0347900000000001</v>
      </c>
      <c r="AB37" s="45">
        <v>1.0347900000000001</v>
      </c>
      <c r="AC37" s="45">
        <v>1.0347900000000001</v>
      </c>
      <c r="AD37" s="45">
        <v>1.0347900000000001</v>
      </c>
    </row>
    <row r="38" spans="1:30">
      <c r="A38" s="40" t="s">
        <v>201</v>
      </c>
      <c r="B38" s="39">
        <v>143529.138208602</v>
      </c>
      <c r="C38" s="39">
        <v>202.240636975294</v>
      </c>
      <c r="D38" s="39">
        <v>0</v>
      </c>
      <c r="E38" s="39">
        <v>0</v>
      </c>
      <c r="F38" s="39">
        <v>0</v>
      </c>
      <c r="G38" s="39">
        <v>12079.514974011599</v>
      </c>
      <c r="H38" s="39">
        <v>66983.310630701497</v>
      </c>
      <c r="I38" s="39">
        <v>111268.625083338</v>
      </c>
      <c r="J38" s="39">
        <v>0</v>
      </c>
      <c r="K38" s="39">
        <v>15032.854395665699</v>
      </c>
      <c r="L38" s="39">
        <v>0</v>
      </c>
      <c r="M38" s="39">
        <v>1710.9930949513</v>
      </c>
      <c r="N38" s="39">
        <v>0</v>
      </c>
      <c r="O38" s="39">
        <v>0</v>
      </c>
      <c r="P38" s="39">
        <v>0</v>
      </c>
      <c r="Q38" s="39">
        <v>1972.39118582889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</row>
    <row r="39" spans="1:30">
      <c r="A39" s="40" t="s">
        <v>202</v>
      </c>
    </row>
    <row r="40" spans="1:30">
      <c r="A40" s="40" t="s">
        <v>203</v>
      </c>
      <c r="B40" s="39">
        <v>353727.52887120802</v>
      </c>
      <c r="C40" s="39">
        <v>13686.3610897935</v>
      </c>
      <c r="D40" s="39">
        <v>189689.336922049</v>
      </c>
      <c r="E40" s="39">
        <v>1019375.9095774899</v>
      </c>
      <c r="F40" s="39">
        <v>8517.82486182088</v>
      </c>
      <c r="G40" s="39">
        <v>4053263.0124401199</v>
      </c>
      <c r="H40" s="39">
        <v>1645014.1908787801</v>
      </c>
      <c r="I40" s="39">
        <v>330640.92486868898</v>
      </c>
      <c r="J40" s="39">
        <v>22158.7506808752</v>
      </c>
      <c r="K40" s="39">
        <v>14527.4445980978</v>
      </c>
      <c r="L40" s="39">
        <v>3063.97925995684</v>
      </c>
      <c r="M40" s="39">
        <v>1653.4689115195399</v>
      </c>
      <c r="N40" s="39">
        <v>11071195.722947</v>
      </c>
      <c r="O40" s="39">
        <v>17951.577864611099</v>
      </c>
      <c r="P40" s="39">
        <v>3963.5047028632498</v>
      </c>
      <c r="Q40" s="39">
        <v>1906.0787075917699</v>
      </c>
      <c r="R40" s="39">
        <v>10889.8190704196</v>
      </c>
      <c r="S40" s="39">
        <v>0</v>
      </c>
      <c r="T40" s="39">
        <v>130885.394955838</v>
      </c>
      <c r="U40" s="39">
        <v>0</v>
      </c>
      <c r="V40" s="39">
        <v>0</v>
      </c>
      <c r="W40" s="39">
        <v>195730.97221620599</v>
      </c>
      <c r="X40" s="39">
        <v>664359.63947525597</v>
      </c>
      <c r="Y40" s="39">
        <v>0</v>
      </c>
      <c r="Z40" s="39">
        <v>9786.5486108103305</v>
      </c>
      <c r="AA40" s="39">
        <v>7339.9114581077401</v>
      </c>
      <c r="AB40" s="39">
        <v>3425.2920137836099</v>
      </c>
      <c r="AC40" s="39">
        <v>3099.0737267566001</v>
      </c>
      <c r="AD40" s="39">
        <v>0</v>
      </c>
    </row>
    <row r="41" spans="1:30">
      <c r="A41" s="40" t="s">
        <v>204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</row>
    <row r="42" spans="1:30" s="45" customFormat="1">
      <c r="A42" s="44" t="s">
        <v>205</v>
      </c>
      <c r="B42" s="45">
        <v>0.60787999999999998</v>
      </c>
      <c r="C42" s="45">
        <v>0.98572000000000004</v>
      </c>
      <c r="D42" s="45">
        <v>0</v>
      </c>
      <c r="E42" s="45">
        <v>1</v>
      </c>
      <c r="F42" s="45">
        <v>1</v>
      </c>
      <c r="G42" s="45">
        <v>0.99712000000000001</v>
      </c>
      <c r="H42" s="45">
        <v>0.96065</v>
      </c>
      <c r="I42" s="45">
        <v>0.67479</v>
      </c>
      <c r="J42" s="45">
        <v>0</v>
      </c>
      <c r="K42" s="45">
        <v>0</v>
      </c>
      <c r="L42" s="45">
        <v>1</v>
      </c>
      <c r="M42" s="45">
        <v>0</v>
      </c>
      <c r="N42" s="45">
        <v>1</v>
      </c>
      <c r="O42" s="45">
        <v>1</v>
      </c>
      <c r="P42" s="45">
        <v>1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</row>
    <row r="43" spans="1:30" s="45" customFormat="1">
      <c r="A43" s="44" t="s">
        <v>206</v>
      </c>
      <c r="B43" s="45">
        <v>1.0643100000000001</v>
      </c>
      <c r="C43" s="45">
        <v>1.0643100000000001</v>
      </c>
      <c r="D43" s="45">
        <v>1.0643100000000001</v>
      </c>
      <c r="E43" s="45">
        <v>1.0643100000000001</v>
      </c>
      <c r="F43" s="45">
        <v>1.0643100000000001</v>
      </c>
      <c r="G43" s="45">
        <v>1.0643100000000001</v>
      </c>
      <c r="H43" s="45">
        <v>1.0643100000000001</v>
      </c>
      <c r="I43" s="45">
        <v>1.0643100000000001</v>
      </c>
      <c r="J43" s="45">
        <v>1.0643100000000001</v>
      </c>
      <c r="K43" s="45">
        <v>1.0643100000000001</v>
      </c>
      <c r="L43" s="45">
        <v>1.0643100000000001</v>
      </c>
      <c r="M43" s="45">
        <v>1.0643100000000001</v>
      </c>
      <c r="N43" s="45">
        <v>1.0643100000000001</v>
      </c>
      <c r="O43" s="45">
        <v>1.0643100000000001</v>
      </c>
      <c r="P43" s="45">
        <v>1.0643100000000001</v>
      </c>
      <c r="Q43" s="45">
        <v>1.0643100000000001</v>
      </c>
      <c r="R43" s="45">
        <v>1.0643100000000001</v>
      </c>
      <c r="S43" s="45">
        <v>1.0643100000000001</v>
      </c>
      <c r="T43" s="45">
        <v>1.0643100000000001</v>
      </c>
      <c r="U43" s="45">
        <v>1.0643100000000001</v>
      </c>
      <c r="V43" s="45">
        <v>1.0643100000000001</v>
      </c>
      <c r="W43" s="45">
        <v>1.0643100000000001</v>
      </c>
      <c r="X43" s="45">
        <v>1.0643100000000001</v>
      </c>
      <c r="Y43" s="45">
        <v>1.0643100000000001</v>
      </c>
      <c r="Z43" s="45">
        <v>1.0643100000000001</v>
      </c>
      <c r="AA43" s="45">
        <v>1.0643100000000001</v>
      </c>
      <c r="AB43" s="45">
        <v>1.0643100000000001</v>
      </c>
      <c r="AC43" s="45">
        <v>1.0643100000000001</v>
      </c>
      <c r="AD43" s="45">
        <v>1.0643100000000001</v>
      </c>
    </row>
    <row r="44" spans="1:30">
      <c r="A44" s="40" t="s">
        <v>207</v>
      </c>
      <c r="B44" s="39">
        <v>228852.07663222199</v>
      </c>
      <c r="C44" s="39">
        <v>14358.520909205399</v>
      </c>
      <c r="D44" s="39">
        <v>0</v>
      </c>
      <c r="E44" s="39">
        <v>1084931.9743224101</v>
      </c>
      <c r="F44" s="39">
        <v>9065.6061786845894</v>
      </c>
      <c r="G44" s="39">
        <v>4301504.2431026502</v>
      </c>
      <c r="H44" s="39">
        <v>1681910.87463919</v>
      </c>
      <c r="I44" s="39">
        <v>237461.59892124499</v>
      </c>
      <c r="J44" s="39">
        <v>0</v>
      </c>
      <c r="K44" s="39">
        <v>0</v>
      </c>
      <c r="L44" s="39">
        <v>3261.0237661646602</v>
      </c>
      <c r="M44" s="39">
        <v>0</v>
      </c>
      <c r="N44" s="39">
        <v>11783184.3198897</v>
      </c>
      <c r="O44" s="39">
        <v>19106.0438370843</v>
      </c>
      <c r="P44" s="39">
        <v>4218.3976903043904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</row>
    <row r="45" spans="1:30">
      <c r="A45" s="40" t="s">
        <v>208</v>
      </c>
    </row>
    <row r="46" spans="1:30">
      <c r="A46" s="40" t="s">
        <v>209</v>
      </c>
      <c r="B46" s="39">
        <v>0</v>
      </c>
      <c r="C46" s="39">
        <v>0</v>
      </c>
      <c r="D46" s="39">
        <v>193826.46136031899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22642.0330332251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11127.326024345501</v>
      </c>
      <c r="S46" s="39">
        <v>0</v>
      </c>
      <c r="T46" s="39">
        <v>133740.005419825</v>
      </c>
      <c r="U46" s="39">
        <v>0</v>
      </c>
      <c r="V46" s="39">
        <v>0</v>
      </c>
      <c r="W46" s="39">
        <v>199999.86472024099</v>
      </c>
      <c r="X46" s="39">
        <v>678849.32321221102</v>
      </c>
      <c r="Y46" s="39">
        <v>0</v>
      </c>
      <c r="Z46" s="39">
        <v>9999.9932360121002</v>
      </c>
      <c r="AA46" s="39">
        <v>7499.9949270090701</v>
      </c>
      <c r="AB46" s="39">
        <v>3499.9976326042301</v>
      </c>
      <c r="AC46" s="39">
        <v>3166.6645247371598</v>
      </c>
      <c r="AD46" s="39">
        <v>1249313.1594919299</v>
      </c>
    </row>
    <row r="47" spans="1:30">
      <c r="A47" s="40" t="s">
        <v>210</v>
      </c>
      <c r="B47" s="39">
        <v>143529.138208602</v>
      </c>
      <c r="C47" s="39">
        <v>202.240636975294</v>
      </c>
      <c r="D47" s="39">
        <v>0</v>
      </c>
      <c r="E47" s="39">
        <v>0</v>
      </c>
      <c r="F47" s="39">
        <v>0</v>
      </c>
      <c r="G47" s="39">
        <v>12079.514974011599</v>
      </c>
      <c r="H47" s="39">
        <v>66983.310630701497</v>
      </c>
      <c r="I47" s="39">
        <v>111268.625083338</v>
      </c>
      <c r="J47" s="39">
        <v>0</v>
      </c>
      <c r="K47" s="39">
        <v>15032.854395665699</v>
      </c>
      <c r="L47" s="39">
        <v>0</v>
      </c>
      <c r="M47" s="39">
        <v>1710.9930949513</v>
      </c>
      <c r="N47" s="39">
        <v>0</v>
      </c>
      <c r="O47" s="39">
        <v>0</v>
      </c>
      <c r="P47" s="39">
        <v>0</v>
      </c>
      <c r="Q47" s="39">
        <v>1972.39118582889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</row>
    <row r="48" spans="1:30">
      <c r="A48" s="40" t="s">
        <v>211</v>
      </c>
      <c r="B48" s="39">
        <v>228852.07663222199</v>
      </c>
      <c r="C48" s="39">
        <v>14358.520909205399</v>
      </c>
      <c r="D48" s="39">
        <v>0</v>
      </c>
      <c r="E48" s="39">
        <v>1084931.9743224101</v>
      </c>
      <c r="F48" s="39">
        <v>9065.6061786845894</v>
      </c>
      <c r="G48" s="39">
        <v>4301504.2431026502</v>
      </c>
      <c r="H48" s="39">
        <v>1681910.87463919</v>
      </c>
      <c r="I48" s="39">
        <v>237461.59892124499</v>
      </c>
      <c r="J48" s="39">
        <v>0</v>
      </c>
      <c r="K48" s="39">
        <v>0</v>
      </c>
      <c r="L48" s="39">
        <v>3261.0237661646602</v>
      </c>
      <c r="M48" s="39">
        <v>0</v>
      </c>
      <c r="N48" s="39">
        <v>11783184.3198897</v>
      </c>
      <c r="O48" s="39">
        <v>19106.0438370843</v>
      </c>
      <c r="P48" s="39">
        <v>4218.3976903043904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</row>
    <row r="49" spans="1:30">
      <c r="A49" s="43" t="s">
        <v>212</v>
      </c>
      <c r="B49" s="46">
        <v>372381.21484082501</v>
      </c>
      <c r="C49" s="46">
        <v>14560.7615461807</v>
      </c>
      <c r="D49" s="46">
        <v>193826.46136031899</v>
      </c>
      <c r="E49" s="46">
        <v>1084931.9743224101</v>
      </c>
      <c r="F49" s="46">
        <v>9065.6061786845894</v>
      </c>
      <c r="G49" s="46">
        <v>4313583.7580766603</v>
      </c>
      <c r="H49" s="46">
        <v>1748894.1852698999</v>
      </c>
      <c r="I49" s="46">
        <v>348730.22400458303</v>
      </c>
      <c r="J49" s="46">
        <v>22642.0330332251</v>
      </c>
      <c r="K49" s="46">
        <v>15032.854395665699</v>
      </c>
      <c r="L49" s="46">
        <v>3261.0237661646602</v>
      </c>
      <c r="M49" s="46">
        <v>1710.9930949513</v>
      </c>
      <c r="N49" s="46">
        <v>11783184.3198897</v>
      </c>
      <c r="O49" s="46">
        <v>19106.0438370843</v>
      </c>
      <c r="P49" s="46">
        <v>4218.3976903043904</v>
      </c>
      <c r="Q49" s="46">
        <v>1972.39118582889</v>
      </c>
      <c r="R49" s="46">
        <v>11127.326024345501</v>
      </c>
      <c r="S49" s="46">
        <v>0</v>
      </c>
      <c r="T49" s="46">
        <v>133740.005419825</v>
      </c>
      <c r="U49" s="46">
        <v>0</v>
      </c>
      <c r="V49" s="46">
        <v>0</v>
      </c>
      <c r="W49" s="46">
        <v>199999.86472024099</v>
      </c>
      <c r="X49" s="46">
        <v>678849.32321221102</v>
      </c>
      <c r="Y49" s="46">
        <v>0</v>
      </c>
      <c r="Z49" s="46">
        <v>9999.9932360121002</v>
      </c>
      <c r="AA49" s="46">
        <v>7499.9949270090701</v>
      </c>
      <c r="AB49" s="46">
        <v>3499.9976326042301</v>
      </c>
      <c r="AC49" s="46">
        <v>3166.6645247371598</v>
      </c>
      <c r="AD49" s="46">
        <v>1249313.1594919299</v>
      </c>
    </row>
    <row r="50" spans="1:30" hidden="1" outlineLevel="1">
      <c r="A50" s="40" t="s">
        <v>213</v>
      </c>
      <c r="B50" s="39">
        <v>372381.21484082501</v>
      </c>
      <c r="C50" s="39">
        <v>372381.21484082501</v>
      </c>
      <c r="D50" s="39">
        <v>372381.21484082501</v>
      </c>
      <c r="E50" s="39">
        <v>372381.21484082501</v>
      </c>
      <c r="F50" s="39">
        <v>372381.21484082501</v>
      </c>
      <c r="G50" s="39">
        <v>372381.21484082501</v>
      </c>
      <c r="H50" s="39">
        <v>372381.21484082501</v>
      </c>
      <c r="I50" s="39">
        <v>372381.21484082501</v>
      </c>
      <c r="J50" s="39">
        <v>372381.21484082501</v>
      </c>
      <c r="K50" s="39">
        <v>372381.21484082501</v>
      </c>
      <c r="L50" s="39">
        <v>372381.21484082501</v>
      </c>
      <c r="M50" s="39">
        <v>372381.21484082501</v>
      </c>
      <c r="N50" s="39">
        <v>372381.21484082501</v>
      </c>
      <c r="O50" s="39">
        <v>372381.21484082501</v>
      </c>
      <c r="P50" s="39">
        <v>372381.21484082501</v>
      </c>
      <c r="Q50" s="39">
        <v>372381.21484082501</v>
      </c>
      <c r="R50" s="39">
        <v>372381.21484082501</v>
      </c>
    </row>
    <row r="51" spans="1:30" hidden="1" outlineLevel="1">
      <c r="A51" s="40" t="s">
        <v>214</v>
      </c>
      <c r="B51" s="39">
        <v>14560.7615461807</v>
      </c>
      <c r="C51" s="39">
        <v>14560.7615461807</v>
      </c>
      <c r="D51" s="39">
        <v>14560.7615461807</v>
      </c>
      <c r="E51" s="39">
        <v>14560.7615461807</v>
      </c>
      <c r="F51" s="39">
        <v>14560.7615461807</v>
      </c>
      <c r="G51" s="39">
        <v>14560.7615461807</v>
      </c>
      <c r="H51" s="39">
        <v>14560.7615461807</v>
      </c>
      <c r="I51" s="39">
        <v>14560.7615461807</v>
      </c>
      <c r="J51" s="39">
        <v>14560.7615461807</v>
      </c>
      <c r="K51" s="39">
        <v>14560.7615461807</v>
      </c>
      <c r="L51" s="39">
        <v>14560.7615461807</v>
      </c>
      <c r="M51" s="39">
        <v>14560.7615461807</v>
      </c>
      <c r="N51" s="39">
        <v>14560.7615461807</v>
      </c>
      <c r="O51" s="39">
        <v>14560.7615461807</v>
      </c>
      <c r="P51" s="39">
        <v>14560.7615461807</v>
      </c>
      <c r="Q51" s="39">
        <v>14560.7615461807</v>
      </c>
      <c r="R51" s="39">
        <v>14560.7615461807</v>
      </c>
    </row>
    <row r="52" spans="1:30" hidden="1" outlineLevel="1">
      <c r="A52" s="40" t="s">
        <v>215</v>
      </c>
      <c r="B52" s="39">
        <v>193826.46136031899</v>
      </c>
      <c r="C52" s="39">
        <v>193826.46136031899</v>
      </c>
      <c r="D52" s="39">
        <v>193826.46136031899</v>
      </c>
      <c r="E52" s="39">
        <v>193826.46136031899</v>
      </c>
      <c r="F52" s="39">
        <v>193826.46136031899</v>
      </c>
      <c r="G52" s="39">
        <v>193826.46136031899</v>
      </c>
      <c r="H52" s="39">
        <v>193826.46136031899</v>
      </c>
      <c r="I52" s="39">
        <v>193826.46136031899</v>
      </c>
      <c r="J52" s="39">
        <v>193826.46136031899</v>
      </c>
      <c r="K52" s="39">
        <v>193826.46136031899</v>
      </c>
      <c r="L52" s="39">
        <v>193826.46136031899</v>
      </c>
      <c r="M52" s="39">
        <v>193826.46136031899</v>
      </c>
      <c r="N52" s="39">
        <v>193826.46136031899</v>
      </c>
      <c r="O52" s="39">
        <v>193826.46136031899</v>
      </c>
      <c r="P52" s="39">
        <v>193826.46136031899</v>
      </c>
      <c r="Q52" s="39">
        <v>193826.46136031899</v>
      </c>
      <c r="R52" s="39">
        <v>193826.46136031899</v>
      </c>
    </row>
    <row r="53" spans="1:30" hidden="1" outlineLevel="1">
      <c r="A53" s="40" t="s">
        <v>216</v>
      </c>
      <c r="B53" s="39">
        <v>1084931.9743224101</v>
      </c>
      <c r="C53" s="39">
        <v>1084931.9743224101</v>
      </c>
      <c r="D53" s="39">
        <v>1084931.9743224101</v>
      </c>
      <c r="E53" s="39">
        <v>1084931.9743224101</v>
      </c>
      <c r="F53" s="39">
        <v>1084931.9743224101</v>
      </c>
      <c r="G53" s="39">
        <v>1084931.9743224101</v>
      </c>
      <c r="H53" s="39">
        <v>1084931.9743224101</v>
      </c>
      <c r="I53" s="39">
        <v>1084931.9743224101</v>
      </c>
      <c r="J53" s="39">
        <v>1084931.9743224101</v>
      </c>
      <c r="K53" s="39">
        <v>1084931.9743224101</v>
      </c>
      <c r="L53" s="39">
        <v>1084931.9743224101</v>
      </c>
      <c r="M53" s="39">
        <v>1084931.9743224101</v>
      </c>
      <c r="N53" s="39">
        <v>1084931.9743224101</v>
      </c>
      <c r="O53" s="39">
        <v>1084931.9743224101</v>
      </c>
      <c r="P53" s="39">
        <v>1084931.9743224101</v>
      </c>
      <c r="Q53" s="39">
        <v>1084931.9743224101</v>
      </c>
      <c r="R53" s="39">
        <v>1084931.9743224101</v>
      </c>
    </row>
    <row r="54" spans="1:30" hidden="1" outlineLevel="1">
      <c r="A54" s="40" t="s">
        <v>217</v>
      </c>
      <c r="B54" s="39">
        <v>9065.6061786845894</v>
      </c>
      <c r="C54" s="39">
        <v>9065.6061786845894</v>
      </c>
      <c r="D54" s="39">
        <v>9065.6061786845894</v>
      </c>
      <c r="E54" s="39">
        <v>9065.6061786845894</v>
      </c>
      <c r="F54" s="39">
        <v>9065.6061786845894</v>
      </c>
      <c r="G54" s="39">
        <v>9065.6061786845894</v>
      </c>
      <c r="H54" s="39">
        <v>9065.6061786845894</v>
      </c>
      <c r="I54" s="39">
        <v>9065.6061786845894</v>
      </c>
      <c r="J54" s="39">
        <v>9065.6061786845894</v>
      </c>
      <c r="K54" s="39">
        <v>9065.6061786845894</v>
      </c>
      <c r="L54" s="39">
        <v>9065.6061786845894</v>
      </c>
      <c r="M54" s="39">
        <v>9065.6061786845894</v>
      </c>
      <c r="N54" s="39">
        <v>9065.6061786845894</v>
      </c>
      <c r="O54" s="39">
        <v>9065.6061786845894</v>
      </c>
      <c r="P54" s="39">
        <v>9065.6061786845894</v>
      </c>
      <c r="Q54" s="39">
        <v>9065.6061786845894</v>
      </c>
      <c r="R54" s="39">
        <v>9065.6061786845894</v>
      </c>
    </row>
    <row r="55" spans="1:30" hidden="1" outlineLevel="1">
      <c r="A55" s="40" t="s">
        <v>218</v>
      </c>
      <c r="B55" s="39">
        <v>4313583.7580766603</v>
      </c>
      <c r="C55" s="39">
        <v>4313583.7580766603</v>
      </c>
      <c r="D55" s="39">
        <v>4313583.7580766603</v>
      </c>
      <c r="E55" s="39">
        <v>4313583.7580766603</v>
      </c>
      <c r="F55" s="39">
        <v>4313583.7580766603</v>
      </c>
      <c r="G55" s="39">
        <v>4313583.7580766603</v>
      </c>
      <c r="H55" s="39">
        <v>4313583.7580766603</v>
      </c>
      <c r="I55" s="39">
        <v>4313583.7580766603</v>
      </c>
      <c r="J55" s="39">
        <v>4313583.7580766603</v>
      </c>
      <c r="K55" s="39">
        <v>4313583.7580766603</v>
      </c>
      <c r="L55" s="39">
        <v>4313583.7580766603</v>
      </c>
      <c r="M55" s="39">
        <v>4313583.7580766603</v>
      </c>
      <c r="N55" s="39">
        <v>4313583.7580766603</v>
      </c>
      <c r="O55" s="39">
        <v>4313583.7580766603</v>
      </c>
      <c r="P55" s="39">
        <v>4313583.7580766603</v>
      </c>
      <c r="Q55" s="39">
        <v>4313583.7580766603</v>
      </c>
      <c r="R55" s="39">
        <v>4313583.7580766603</v>
      </c>
    </row>
    <row r="56" spans="1:30" hidden="1" outlineLevel="1">
      <c r="A56" s="40" t="s">
        <v>219</v>
      </c>
      <c r="B56" s="39">
        <v>1748894.1852698999</v>
      </c>
      <c r="C56" s="39">
        <v>1748894.1852698999</v>
      </c>
      <c r="D56" s="39">
        <v>1748894.1852698999</v>
      </c>
      <c r="E56" s="39">
        <v>1748894.1852698999</v>
      </c>
      <c r="F56" s="39">
        <v>1748894.1852698999</v>
      </c>
      <c r="G56" s="39">
        <v>1748894.1852698999</v>
      </c>
      <c r="H56" s="39">
        <v>1748894.1852698999</v>
      </c>
      <c r="I56" s="39">
        <v>1748894.1852698999</v>
      </c>
      <c r="J56" s="39">
        <v>1748894.1852698999</v>
      </c>
      <c r="K56" s="39">
        <v>1748894.1852698999</v>
      </c>
      <c r="L56" s="39">
        <v>1748894.1852698999</v>
      </c>
      <c r="M56" s="39">
        <v>1748894.1852698999</v>
      </c>
      <c r="N56" s="39">
        <v>1748894.1852698999</v>
      </c>
      <c r="O56" s="39">
        <v>1748894.1852698999</v>
      </c>
      <c r="P56" s="39">
        <v>1748894.1852698999</v>
      </c>
      <c r="Q56" s="39">
        <v>1748894.1852698999</v>
      </c>
      <c r="R56" s="39">
        <v>1748894.1852698999</v>
      </c>
    </row>
    <row r="57" spans="1:30" hidden="1" outlineLevel="1">
      <c r="A57" s="40" t="s">
        <v>220</v>
      </c>
      <c r="B57" s="39">
        <v>348730.22400458303</v>
      </c>
      <c r="C57" s="39">
        <v>348730.22400458303</v>
      </c>
      <c r="D57" s="39">
        <v>348730.22400458303</v>
      </c>
      <c r="E57" s="39">
        <v>348730.22400458303</v>
      </c>
      <c r="F57" s="39">
        <v>348730.22400458303</v>
      </c>
      <c r="G57" s="39">
        <v>348730.22400458303</v>
      </c>
      <c r="H57" s="39">
        <v>348730.22400458303</v>
      </c>
      <c r="I57" s="39">
        <v>348730.22400458303</v>
      </c>
      <c r="J57" s="39">
        <v>348730.22400458303</v>
      </c>
      <c r="K57" s="39">
        <v>348730.22400458303</v>
      </c>
      <c r="L57" s="39">
        <v>348730.22400458303</v>
      </c>
      <c r="M57" s="39">
        <v>348730.22400458303</v>
      </c>
      <c r="N57" s="39">
        <v>348730.22400458303</v>
      </c>
      <c r="O57" s="39">
        <v>348730.22400458303</v>
      </c>
      <c r="P57" s="39">
        <v>348730.22400458303</v>
      </c>
      <c r="Q57" s="39">
        <v>348730.22400458303</v>
      </c>
      <c r="R57" s="39">
        <v>348730.22400458303</v>
      </c>
    </row>
    <row r="58" spans="1:30" hidden="1" outlineLevel="1">
      <c r="A58" s="40" t="s">
        <v>221</v>
      </c>
      <c r="B58" s="39">
        <v>22642.0330332251</v>
      </c>
      <c r="C58" s="39">
        <v>22642.0330332251</v>
      </c>
      <c r="D58" s="39">
        <v>22642.0330332251</v>
      </c>
      <c r="E58" s="39">
        <v>22642.0330332251</v>
      </c>
      <c r="F58" s="39">
        <v>22642.0330332251</v>
      </c>
      <c r="G58" s="39">
        <v>22642.0330332251</v>
      </c>
      <c r="H58" s="39">
        <v>22642.0330332251</v>
      </c>
      <c r="I58" s="39">
        <v>22642.0330332251</v>
      </c>
      <c r="J58" s="39">
        <v>22642.0330332251</v>
      </c>
      <c r="K58" s="39">
        <v>22642.0330332251</v>
      </c>
      <c r="L58" s="39">
        <v>22642.0330332251</v>
      </c>
      <c r="M58" s="39">
        <v>22642.0330332251</v>
      </c>
      <c r="N58" s="39">
        <v>22642.0330332251</v>
      </c>
      <c r="O58" s="39">
        <v>22642.0330332251</v>
      </c>
      <c r="P58" s="39">
        <v>22642.0330332251</v>
      </c>
      <c r="Q58" s="39">
        <v>22642.0330332251</v>
      </c>
      <c r="R58" s="39">
        <v>22642.0330332251</v>
      </c>
    </row>
    <row r="59" spans="1:30" hidden="1" outlineLevel="1">
      <c r="A59" s="40" t="s">
        <v>222</v>
      </c>
      <c r="B59" s="39">
        <v>15032.854395665699</v>
      </c>
      <c r="C59" s="39">
        <v>15032.854395665699</v>
      </c>
      <c r="D59" s="39">
        <v>15032.854395665699</v>
      </c>
      <c r="E59" s="39">
        <v>15032.854395665699</v>
      </c>
      <c r="F59" s="39">
        <v>15032.854395665699</v>
      </c>
      <c r="G59" s="39">
        <v>15032.854395665699</v>
      </c>
      <c r="H59" s="39">
        <v>15032.854395665699</v>
      </c>
      <c r="I59" s="39">
        <v>15032.854395665699</v>
      </c>
      <c r="J59" s="39">
        <v>15032.854395665699</v>
      </c>
      <c r="K59" s="39">
        <v>15032.854395665699</v>
      </c>
      <c r="L59" s="39">
        <v>15032.854395665699</v>
      </c>
      <c r="M59" s="39">
        <v>15032.854395665699</v>
      </c>
      <c r="N59" s="39">
        <v>15032.854395665699</v>
      </c>
      <c r="O59" s="39">
        <v>15032.854395665699</v>
      </c>
      <c r="P59" s="39">
        <v>15032.854395665699</v>
      </c>
      <c r="Q59" s="39">
        <v>15032.854395665699</v>
      </c>
      <c r="R59" s="39">
        <v>15032.854395665699</v>
      </c>
    </row>
    <row r="60" spans="1:30" hidden="1" outlineLevel="1">
      <c r="A60" s="40" t="s">
        <v>223</v>
      </c>
      <c r="B60" s="39">
        <v>3261.0237661646602</v>
      </c>
      <c r="C60" s="39">
        <v>3261.0237661646602</v>
      </c>
      <c r="D60" s="39">
        <v>3261.0237661646602</v>
      </c>
      <c r="E60" s="39">
        <v>3261.0237661646602</v>
      </c>
      <c r="F60" s="39">
        <v>3261.0237661646602</v>
      </c>
      <c r="G60" s="39">
        <v>3261.0237661646602</v>
      </c>
      <c r="H60" s="39">
        <v>3261.0237661646602</v>
      </c>
      <c r="I60" s="39">
        <v>3261.0237661646602</v>
      </c>
      <c r="J60" s="39">
        <v>3261.0237661646602</v>
      </c>
      <c r="K60" s="39">
        <v>3261.0237661646602</v>
      </c>
      <c r="L60" s="39">
        <v>3261.0237661646602</v>
      </c>
      <c r="M60" s="39">
        <v>3261.0237661646602</v>
      </c>
      <c r="N60" s="39">
        <v>3261.0237661646602</v>
      </c>
      <c r="O60" s="39">
        <v>3261.0237661646602</v>
      </c>
      <c r="P60" s="39">
        <v>3261.0237661646602</v>
      </c>
      <c r="Q60" s="39">
        <v>3261.0237661646602</v>
      </c>
      <c r="R60" s="39">
        <v>3261.0237661646602</v>
      </c>
    </row>
    <row r="61" spans="1:30" hidden="1" outlineLevel="1">
      <c r="A61" s="40" t="s">
        <v>224</v>
      </c>
      <c r="B61" s="39">
        <v>1710.9930949513</v>
      </c>
      <c r="C61" s="39">
        <v>1710.9930949513</v>
      </c>
      <c r="D61" s="39">
        <v>1710.9930949513</v>
      </c>
      <c r="E61" s="39">
        <v>1710.9930949513</v>
      </c>
      <c r="F61" s="39">
        <v>1710.9930949513</v>
      </c>
      <c r="G61" s="39">
        <v>1710.9930949513</v>
      </c>
      <c r="H61" s="39">
        <v>1710.9930949513</v>
      </c>
      <c r="I61" s="39">
        <v>1710.9930949513</v>
      </c>
      <c r="J61" s="39">
        <v>1710.9930949513</v>
      </c>
      <c r="K61" s="39">
        <v>1710.9930949513</v>
      </c>
      <c r="L61" s="39">
        <v>1710.9930949513</v>
      </c>
      <c r="M61" s="39">
        <v>1710.9930949513</v>
      </c>
      <c r="N61" s="39">
        <v>1710.9930949513</v>
      </c>
      <c r="O61" s="39">
        <v>1710.9930949513</v>
      </c>
      <c r="P61" s="39">
        <v>1710.9930949513</v>
      </c>
      <c r="Q61" s="39">
        <v>1710.9930949513</v>
      </c>
      <c r="R61" s="39">
        <v>1710.9930949513</v>
      </c>
    </row>
    <row r="62" spans="1:30" hidden="1" outlineLevel="1">
      <c r="A62" s="40" t="s">
        <v>225</v>
      </c>
      <c r="B62" s="39">
        <v>11783184.3198897</v>
      </c>
      <c r="C62" s="39">
        <v>11783184.3198897</v>
      </c>
      <c r="D62" s="39">
        <v>11783184.3198897</v>
      </c>
      <c r="E62" s="39">
        <v>11783184.3198897</v>
      </c>
      <c r="F62" s="39">
        <v>11783184.3198897</v>
      </c>
      <c r="G62" s="39">
        <v>11783184.3198897</v>
      </c>
      <c r="H62" s="39">
        <v>11783184.3198897</v>
      </c>
      <c r="I62" s="39">
        <v>11783184.3198897</v>
      </c>
      <c r="J62" s="39">
        <v>11783184.3198897</v>
      </c>
      <c r="K62" s="39">
        <v>11783184.3198897</v>
      </c>
      <c r="L62" s="39">
        <v>11783184.3198897</v>
      </c>
      <c r="M62" s="39">
        <v>11783184.3198897</v>
      </c>
      <c r="N62" s="39">
        <v>11783184.3198897</v>
      </c>
      <c r="O62" s="39">
        <v>11783184.3198897</v>
      </c>
      <c r="P62" s="39">
        <v>11783184.3198897</v>
      </c>
      <c r="Q62" s="39">
        <v>11783184.3198897</v>
      </c>
      <c r="R62" s="39">
        <v>11783184.3198897</v>
      </c>
    </row>
    <row r="63" spans="1:30" hidden="1" outlineLevel="1">
      <c r="A63" s="40" t="s">
        <v>226</v>
      </c>
      <c r="B63" s="39">
        <v>19106.0438370843</v>
      </c>
      <c r="C63" s="39">
        <v>19106.0438370843</v>
      </c>
      <c r="D63" s="39">
        <v>19106.0438370843</v>
      </c>
      <c r="E63" s="39">
        <v>19106.0438370843</v>
      </c>
      <c r="F63" s="39">
        <v>19106.0438370843</v>
      </c>
      <c r="G63" s="39">
        <v>19106.0438370843</v>
      </c>
      <c r="H63" s="39">
        <v>19106.0438370843</v>
      </c>
      <c r="I63" s="39">
        <v>19106.0438370843</v>
      </c>
      <c r="J63" s="39">
        <v>19106.0438370843</v>
      </c>
      <c r="K63" s="39">
        <v>19106.0438370843</v>
      </c>
      <c r="L63" s="39">
        <v>19106.0438370843</v>
      </c>
      <c r="M63" s="39">
        <v>19106.0438370843</v>
      </c>
      <c r="N63" s="39">
        <v>19106.0438370843</v>
      </c>
      <c r="O63" s="39">
        <v>19106.0438370843</v>
      </c>
      <c r="P63" s="39">
        <v>19106.0438370843</v>
      </c>
      <c r="Q63" s="39">
        <v>19106.0438370843</v>
      </c>
      <c r="R63" s="39">
        <v>19106.0438370843</v>
      </c>
    </row>
    <row r="64" spans="1:30" hidden="1" outlineLevel="1">
      <c r="A64" s="40" t="s">
        <v>227</v>
      </c>
      <c r="B64" s="39">
        <v>4218.3976903043904</v>
      </c>
      <c r="C64" s="39">
        <v>4218.3976903043904</v>
      </c>
      <c r="D64" s="39">
        <v>4218.3976903043904</v>
      </c>
      <c r="E64" s="39">
        <v>4218.3976903043904</v>
      </c>
      <c r="F64" s="39">
        <v>4218.3976903043904</v>
      </c>
      <c r="G64" s="39">
        <v>4218.3976903043904</v>
      </c>
      <c r="H64" s="39">
        <v>4218.3976903043904</v>
      </c>
      <c r="I64" s="39">
        <v>4218.3976903043904</v>
      </c>
      <c r="J64" s="39">
        <v>4218.3976903043904</v>
      </c>
      <c r="K64" s="39">
        <v>4218.3976903043904</v>
      </c>
      <c r="L64" s="39">
        <v>4218.3976903043904</v>
      </c>
      <c r="M64" s="39">
        <v>4218.3976903043904</v>
      </c>
      <c r="N64" s="39">
        <v>4218.3976903043904</v>
      </c>
      <c r="O64" s="39">
        <v>4218.3976903043904</v>
      </c>
      <c r="P64" s="39">
        <v>4218.3976903043904</v>
      </c>
      <c r="Q64" s="39">
        <v>4218.3976903043904</v>
      </c>
      <c r="R64" s="39">
        <v>4218.3976903043904</v>
      </c>
    </row>
    <row r="65" spans="1:30" hidden="1" outlineLevel="1">
      <c r="A65" s="40" t="s">
        <v>228</v>
      </c>
      <c r="B65" s="39">
        <v>1972.39118582889</v>
      </c>
      <c r="C65" s="39">
        <v>1972.39118582889</v>
      </c>
      <c r="D65" s="39">
        <v>1972.39118582889</v>
      </c>
      <c r="E65" s="39">
        <v>1972.39118582889</v>
      </c>
      <c r="F65" s="39">
        <v>1972.39118582889</v>
      </c>
      <c r="G65" s="39">
        <v>1972.39118582889</v>
      </c>
      <c r="H65" s="39">
        <v>1972.39118582889</v>
      </c>
      <c r="I65" s="39">
        <v>1972.39118582889</v>
      </c>
      <c r="J65" s="39">
        <v>1972.39118582889</v>
      </c>
      <c r="K65" s="39">
        <v>1972.39118582889</v>
      </c>
      <c r="L65" s="39">
        <v>1972.39118582889</v>
      </c>
      <c r="M65" s="39">
        <v>1972.39118582889</v>
      </c>
      <c r="N65" s="39">
        <v>1972.39118582889</v>
      </c>
      <c r="O65" s="39">
        <v>1972.39118582889</v>
      </c>
      <c r="P65" s="39">
        <v>1972.39118582889</v>
      </c>
      <c r="Q65" s="39">
        <v>1972.39118582889</v>
      </c>
      <c r="R65" s="39">
        <v>1972.39118582889</v>
      </c>
    </row>
    <row r="66" spans="1:30" hidden="1" outlineLevel="1">
      <c r="A66" s="40" t="s">
        <v>229</v>
      </c>
      <c r="B66" s="39">
        <v>11127.326024345501</v>
      </c>
      <c r="C66" s="39">
        <v>11127.326024345501</v>
      </c>
      <c r="D66" s="39">
        <v>11127.326024345501</v>
      </c>
      <c r="E66" s="39">
        <v>11127.326024345501</v>
      </c>
      <c r="F66" s="39">
        <v>11127.326024345501</v>
      </c>
      <c r="G66" s="39">
        <v>11127.326024345501</v>
      </c>
      <c r="H66" s="39">
        <v>11127.326024345501</v>
      </c>
      <c r="I66" s="39">
        <v>11127.326024345501</v>
      </c>
      <c r="J66" s="39">
        <v>11127.326024345501</v>
      </c>
      <c r="K66" s="39">
        <v>11127.326024345501</v>
      </c>
      <c r="L66" s="39">
        <v>11127.326024345501</v>
      </c>
      <c r="M66" s="39">
        <v>11127.326024345501</v>
      </c>
      <c r="N66" s="39">
        <v>11127.326024345501</v>
      </c>
      <c r="O66" s="39">
        <v>11127.326024345501</v>
      </c>
      <c r="P66" s="39">
        <v>11127.326024345501</v>
      </c>
      <c r="Q66" s="39">
        <v>11127.326024345501</v>
      </c>
      <c r="R66" s="39">
        <v>11127.326024345501</v>
      </c>
    </row>
    <row r="67" spans="1:30" hidden="1" outlineLevel="1">
      <c r="A67" s="40" t="s">
        <v>230</v>
      </c>
      <c r="S67" s="39">
        <v>133740.005419825</v>
      </c>
      <c r="T67" s="39">
        <v>133740.005419825</v>
      </c>
      <c r="U67" s="39">
        <v>133740.005419825</v>
      </c>
      <c r="V67" s="39">
        <v>133740.005419825</v>
      </c>
      <c r="W67" s="39">
        <v>133740.005419825</v>
      </c>
      <c r="X67" s="39">
        <v>133740.005419825</v>
      </c>
      <c r="Y67" s="39">
        <v>133740.005419825</v>
      </c>
      <c r="Z67" s="39">
        <v>133740.005419825</v>
      </c>
      <c r="AA67" s="39">
        <v>133740.005419825</v>
      </c>
      <c r="AB67" s="39">
        <v>133740.005419825</v>
      </c>
      <c r="AC67" s="39">
        <v>133740.005419825</v>
      </c>
      <c r="AD67" s="39">
        <v>133740.005419825</v>
      </c>
    </row>
    <row r="68" spans="1:30" hidden="1" outlineLevel="1">
      <c r="A68" s="40" t="s">
        <v>231</v>
      </c>
      <c r="S68" s="39">
        <v>199999.86472024099</v>
      </c>
      <c r="T68" s="39">
        <v>199999.86472024099</v>
      </c>
      <c r="U68" s="39">
        <v>199999.86472024099</v>
      </c>
      <c r="V68" s="39">
        <v>199999.86472024099</v>
      </c>
      <c r="W68" s="39">
        <v>199999.86472024099</v>
      </c>
      <c r="X68" s="39">
        <v>199999.86472024099</v>
      </c>
      <c r="Y68" s="39">
        <v>199999.86472024099</v>
      </c>
      <c r="Z68" s="39">
        <v>199999.86472024099</v>
      </c>
      <c r="AA68" s="39">
        <v>199999.86472024099</v>
      </c>
      <c r="AB68" s="39">
        <v>199999.86472024099</v>
      </c>
      <c r="AC68" s="39">
        <v>199999.86472024099</v>
      </c>
      <c r="AD68" s="39">
        <v>199999.86472024099</v>
      </c>
    </row>
    <row r="69" spans="1:30" hidden="1" outlineLevel="1">
      <c r="A69" s="40" t="s">
        <v>232</v>
      </c>
      <c r="S69" s="39">
        <v>678849.32321221102</v>
      </c>
      <c r="T69" s="39">
        <v>678849.32321221102</v>
      </c>
      <c r="U69" s="39">
        <v>678849.32321221102</v>
      </c>
      <c r="V69" s="39">
        <v>678849.32321221102</v>
      </c>
      <c r="W69" s="39">
        <v>678849.32321221102</v>
      </c>
      <c r="X69" s="39">
        <v>678849.32321221102</v>
      </c>
      <c r="Y69" s="39">
        <v>678849.32321221102</v>
      </c>
      <c r="Z69" s="39">
        <v>678849.32321221102</v>
      </c>
      <c r="AA69" s="39">
        <v>678849.32321221102</v>
      </c>
      <c r="AB69" s="39">
        <v>678849.32321221102</v>
      </c>
      <c r="AC69" s="39">
        <v>678849.32321221102</v>
      </c>
      <c r="AD69" s="39">
        <v>678849.32321221102</v>
      </c>
    </row>
    <row r="70" spans="1:30" hidden="1" outlineLevel="1">
      <c r="A70" s="40" t="s">
        <v>233</v>
      </c>
      <c r="S70" s="39">
        <v>9999.9932360121002</v>
      </c>
      <c r="T70" s="39">
        <v>9999.9932360121002</v>
      </c>
      <c r="U70" s="39">
        <v>9999.9932360121002</v>
      </c>
      <c r="V70" s="39">
        <v>9999.9932360121002</v>
      </c>
      <c r="W70" s="39">
        <v>9999.9932360121002</v>
      </c>
      <c r="X70" s="39">
        <v>9999.9932360121002</v>
      </c>
      <c r="Y70" s="39">
        <v>9999.9932360121002</v>
      </c>
      <c r="Z70" s="39">
        <v>9999.9932360121002</v>
      </c>
      <c r="AA70" s="39">
        <v>9999.9932360121002</v>
      </c>
      <c r="AB70" s="39">
        <v>9999.9932360121002</v>
      </c>
      <c r="AC70" s="39">
        <v>9999.9932360121002</v>
      </c>
      <c r="AD70" s="39">
        <v>9999.9932360121002</v>
      </c>
    </row>
    <row r="71" spans="1:30" hidden="1" outlineLevel="1">
      <c r="A71" s="40" t="s">
        <v>234</v>
      </c>
      <c r="S71" s="39">
        <v>7499.9949270090701</v>
      </c>
      <c r="T71" s="39">
        <v>7499.9949270090701</v>
      </c>
      <c r="U71" s="39">
        <v>7499.9949270090701</v>
      </c>
      <c r="V71" s="39">
        <v>7499.9949270090701</v>
      </c>
      <c r="W71" s="39">
        <v>7499.9949270090701</v>
      </c>
      <c r="X71" s="39">
        <v>7499.9949270090701</v>
      </c>
      <c r="Y71" s="39">
        <v>7499.9949270090701</v>
      </c>
      <c r="Z71" s="39">
        <v>7499.9949270090701</v>
      </c>
      <c r="AA71" s="39">
        <v>7499.9949270090701</v>
      </c>
      <c r="AB71" s="39">
        <v>7499.9949270090701</v>
      </c>
      <c r="AC71" s="39">
        <v>7499.9949270090701</v>
      </c>
      <c r="AD71" s="39">
        <v>7499.9949270090701</v>
      </c>
    </row>
    <row r="72" spans="1:30" hidden="1" outlineLevel="1">
      <c r="A72" s="40" t="s">
        <v>235</v>
      </c>
      <c r="S72" s="39">
        <v>3499.9976326042301</v>
      </c>
      <c r="T72" s="39">
        <v>3499.9976326042301</v>
      </c>
      <c r="U72" s="39">
        <v>3499.9976326042301</v>
      </c>
      <c r="V72" s="39">
        <v>3499.9976326042301</v>
      </c>
      <c r="W72" s="39">
        <v>3499.9976326042301</v>
      </c>
      <c r="X72" s="39">
        <v>3499.9976326042301</v>
      </c>
      <c r="Y72" s="39">
        <v>3499.9976326042301</v>
      </c>
      <c r="Z72" s="39">
        <v>3499.9976326042301</v>
      </c>
      <c r="AA72" s="39">
        <v>3499.9976326042301</v>
      </c>
      <c r="AB72" s="39">
        <v>3499.9976326042301</v>
      </c>
      <c r="AC72" s="39">
        <v>3499.9976326042301</v>
      </c>
      <c r="AD72" s="39">
        <v>3499.9976326042301</v>
      </c>
    </row>
    <row r="73" spans="1:30" hidden="1" outlineLevel="1">
      <c r="A73" s="40" t="s">
        <v>236</v>
      </c>
      <c r="S73" s="39">
        <v>3166.6645247371598</v>
      </c>
      <c r="T73" s="39">
        <v>3166.6645247371598</v>
      </c>
      <c r="U73" s="39">
        <v>3166.6645247371598</v>
      </c>
      <c r="V73" s="39">
        <v>3166.6645247371598</v>
      </c>
      <c r="W73" s="39">
        <v>3166.6645247371598</v>
      </c>
      <c r="X73" s="39">
        <v>3166.6645247371598</v>
      </c>
      <c r="Y73" s="39">
        <v>3166.6645247371598</v>
      </c>
      <c r="Z73" s="39">
        <v>3166.6645247371598</v>
      </c>
      <c r="AA73" s="39">
        <v>3166.6645247371598</v>
      </c>
      <c r="AB73" s="39">
        <v>3166.6645247371598</v>
      </c>
      <c r="AC73" s="39">
        <v>3166.6645247371598</v>
      </c>
      <c r="AD73" s="39">
        <v>3166.6645247371598</v>
      </c>
    </row>
    <row r="74" spans="1:30" hidden="1" outlineLevel="1">
      <c r="A74" s="40" t="s">
        <v>237</v>
      </c>
      <c r="S74" s="39">
        <v>1249313.1594919299</v>
      </c>
      <c r="T74" s="39">
        <v>1249313.1594919299</v>
      </c>
      <c r="U74" s="39">
        <v>1249313.1594919299</v>
      </c>
      <c r="V74" s="39">
        <v>1249313.1594919299</v>
      </c>
      <c r="W74" s="39">
        <v>1249313.1594919299</v>
      </c>
      <c r="X74" s="39">
        <v>1249313.1594919299</v>
      </c>
      <c r="Y74" s="39">
        <v>1249313.1594919299</v>
      </c>
      <c r="Z74" s="39">
        <v>1249313.1594919299</v>
      </c>
      <c r="AA74" s="39">
        <v>1249313.1594919299</v>
      </c>
      <c r="AB74" s="39">
        <v>1249313.1594919299</v>
      </c>
      <c r="AC74" s="39">
        <v>1249313.1594919299</v>
      </c>
      <c r="AD74" s="39">
        <v>1249313.1594919299</v>
      </c>
    </row>
    <row r="75" spans="1:30" collapsed="1">
      <c r="A75" s="40" t="s">
        <v>238</v>
      </c>
      <c r="B75" s="39">
        <v>19948229.568516899</v>
      </c>
      <c r="C75" s="39">
        <v>19948229.568516899</v>
      </c>
      <c r="D75" s="39">
        <v>19948229.568516899</v>
      </c>
      <c r="E75" s="39">
        <v>19948229.568516899</v>
      </c>
      <c r="F75" s="39">
        <v>19948229.568516899</v>
      </c>
      <c r="G75" s="39">
        <v>19948229.568516899</v>
      </c>
      <c r="H75" s="39">
        <v>19948229.568516899</v>
      </c>
      <c r="I75" s="39">
        <v>19948229.568516899</v>
      </c>
      <c r="J75" s="39">
        <v>19948229.568516899</v>
      </c>
      <c r="K75" s="39">
        <v>19948229.568516899</v>
      </c>
      <c r="L75" s="39">
        <v>19948229.568516899</v>
      </c>
      <c r="M75" s="39">
        <v>19948229.568516899</v>
      </c>
      <c r="N75" s="39">
        <v>19948229.568516899</v>
      </c>
      <c r="O75" s="39">
        <v>19948229.568516899</v>
      </c>
      <c r="P75" s="39">
        <v>19948229.568516899</v>
      </c>
      <c r="Q75" s="39">
        <v>19948229.568516899</v>
      </c>
      <c r="R75" s="39">
        <v>19948229.568516899</v>
      </c>
      <c r="S75" s="39">
        <v>2286069.0031645698</v>
      </c>
      <c r="T75" s="39">
        <v>2286069.0031645698</v>
      </c>
      <c r="U75" s="39">
        <v>2286069.0031645698</v>
      </c>
      <c r="V75" s="39">
        <v>2286069.0031645698</v>
      </c>
      <c r="W75" s="39">
        <v>2286069.0031645698</v>
      </c>
      <c r="X75" s="39">
        <v>2286069.0031645698</v>
      </c>
      <c r="Y75" s="39">
        <v>2286069.0031645698</v>
      </c>
      <c r="Z75" s="39">
        <v>2286069.0031645698</v>
      </c>
      <c r="AA75" s="39">
        <v>2286069.0031645698</v>
      </c>
      <c r="AB75" s="39">
        <v>2286069.0031645698</v>
      </c>
      <c r="AC75" s="39">
        <v>2286069.0031645698</v>
      </c>
      <c r="AD75" s="39">
        <v>2286069.0031645698</v>
      </c>
    </row>
    <row r="76" spans="1:30" hidden="1" outlineLevel="1">
      <c r="A76" s="40" t="s">
        <v>213</v>
      </c>
      <c r="B76" s="39">
        <v>372381.21484082501</v>
      </c>
      <c r="C76" s="39">
        <v>372381.21484082501</v>
      </c>
      <c r="D76" s="39">
        <v>372381.21484082501</v>
      </c>
      <c r="E76" s="39">
        <v>372381.21484082501</v>
      </c>
      <c r="F76" s="39">
        <v>372381.21484082501</v>
      </c>
      <c r="G76" s="39">
        <v>372381.21484082501</v>
      </c>
      <c r="H76" s="39">
        <v>372381.21484082501</v>
      </c>
      <c r="I76" s="39">
        <v>372381.21484082501</v>
      </c>
      <c r="J76" s="39">
        <v>372381.21484082501</v>
      </c>
      <c r="K76" s="39">
        <v>372381.21484082501</v>
      </c>
      <c r="L76" s="39">
        <v>372381.21484082501</v>
      </c>
      <c r="M76" s="39">
        <v>372381.21484082501</v>
      </c>
      <c r="N76" s="39">
        <v>372381.21484082501</v>
      </c>
      <c r="O76" s="39">
        <v>372381.21484082501</v>
      </c>
      <c r="P76" s="39">
        <v>372381.21484082501</v>
      </c>
      <c r="Q76" s="39">
        <v>372381.21484082501</v>
      </c>
      <c r="R76" s="39">
        <v>372381.21484082501</v>
      </c>
    </row>
    <row r="77" spans="1:30" hidden="1" outlineLevel="1">
      <c r="A77" s="40" t="s">
        <v>214</v>
      </c>
      <c r="B77" s="39">
        <v>14560.7615461807</v>
      </c>
      <c r="C77" s="39">
        <v>14560.7615461807</v>
      </c>
      <c r="D77" s="39">
        <v>14560.7615461807</v>
      </c>
      <c r="E77" s="39">
        <v>14560.7615461807</v>
      </c>
      <c r="F77" s="39">
        <v>14560.7615461807</v>
      </c>
      <c r="G77" s="39">
        <v>14560.7615461807</v>
      </c>
      <c r="H77" s="39">
        <v>14560.7615461807</v>
      </c>
      <c r="I77" s="39">
        <v>14560.7615461807</v>
      </c>
      <c r="J77" s="39">
        <v>14560.7615461807</v>
      </c>
      <c r="K77" s="39">
        <v>14560.7615461807</v>
      </c>
      <c r="L77" s="39">
        <v>14560.7615461807</v>
      </c>
      <c r="M77" s="39">
        <v>14560.7615461807</v>
      </c>
      <c r="N77" s="39">
        <v>14560.7615461807</v>
      </c>
      <c r="O77" s="39">
        <v>14560.7615461807</v>
      </c>
      <c r="P77" s="39">
        <v>14560.7615461807</v>
      </c>
      <c r="Q77" s="39">
        <v>14560.7615461807</v>
      </c>
      <c r="R77" s="39">
        <v>14560.7615461807</v>
      </c>
    </row>
    <row r="78" spans="1:30" hidden="1" outlineLevel="1">
      <c r="A78" s="40" t="s">
        <v>215</v>
      </c>
      <c r="B78" s="39">
        <v>193826.46136031899</v>
      </c>
      <c r="C78" s="39">
        <v>193826.46136031899</v>
      </c>
      <c r="D78" s="39">
        <v>193826.46136031899</v>
      </c>
      <c r="E78" s="39">
        <v>193826.46136031899</v>
      </c>
      <c r="F78" s="39">
        <v>193826.46136031899</v>
      </c>
      <c r="G78" s="39">
        <v>193826.46136031899</v>
      </c>
      <c r="H78" s="39">
        <v>193826.46136031899</v>
      </c>
      <c r="I78" s="39">
        <v>193826.46136031899</v>
      </c>
      <c r="J78" s="39">
        <v>193826.46136031899</v>
      </c>
      <c r="K78" s="39">
        <v>193826.46136031899</v>
      </c>
      <c r="L78" s="39">
        <v>193826.46136031899</v>
      </c>
      <c r="M78" s="39">
        <v>193826.46136031899</v>
      </c>
      <c r="N78" s="39">
        <v>193826.46136031899</v>
      </c>
      <c r="O78" s="39">
        <v>193826.46136031899</v>
      </c>
      <c r="P78" s="39">
        <v>193826.46136031899</v>
      </c>
      <c r="Q78" s="39">
        <v>193826.46136031899</v>
      </c>
      <c r="R78" s="39">
        <v>193826.46136031899</v>
      </c>
    </row>
    <row r="79" spans="1:30" hidden="1" outlineLevel="1">
      <c r="A79" s="40" t="s">
        <v>216</v>
      </c>
      <c r="B79" s="39">
        <v>1084931.9743224101</v>
      </c>
      <c r="C79" s="39">
        <v>1084931.9743224101</v>
      </c>
      <c r="D79" s="39">
        <v>1084931.9743224101</v>
      </c>
      <c r="E79" s="39">
        <v>1084931.9743224101</v>
      </c>
      <c r="F79" s="39">
        <v>1084931.9743224101</v>
      </c>
      <c r="G79" s="39">
        <v>1084931.9743224101</v>
      </c>
      <c r="H79" s="39">
        <v>1084931.9743224101</v>
      </c>
      <c r="I79" s="39">
        <v>1084931.9743224101</v>
      </c>
      <c r="J79" s="39">
        <v>1084931.9743224101</v>
      </c>
      <c r="K79" s="39">
        <v>1084931.9743224101</v>
      </c>
      <c r="L79" s="39">
        <v>1084931.9743224101</v>
      </c>
      <c r="M79" s="39">
        <v>1084931.9743224101</v>
      </c>
      <c r="N79" s="39">
        <v>1084931.9743224101</v>
      </c>
      <c r="O79" s="39">
        <v>1084931.9743224101</v>
      </c>
      <c r="P79" s="39">
        <v>1084931.9743224101</v>
      </c>
      <c r="Q79" s="39">
        <v>1084931.9743224101</v>
      </c>
      <c r="R79" s="39">
        <v>1084931.9743224101</v>
      </c>
    </row>
    <row r="80" spans="1:30" hidden="1" outlineLevel="1">
      <c r="A80" s="40" t="s">
        <v>217</v>
      </c>
      <c r="B80" s="39">
        <v>9065.6061786845894</v>
      </c>
      <c r="C80" s="39">
        <v>9065.6061786845894</v>
      </c>
      <c r="D80" s="39">
        <v>9065.6061786845894</v>
      </c>
      <c r="E80" s="39">
        <v>9065.6061786845894</v>
      </c>
      <c r="F80" s="39">
        <v>9065.6061786845894</v>
      </c>
      <c r="G80" s="39">
        <v>9065.6061786845894</v>
      </c>
      <c r="H80" s="39">
        <v>9065.6061786845894</v>
      </c>
      <c r="I80" s="39">
        <v>9065.6061786845894</v>
      </c>
      <c r="J80" s="39">
        <v>9065.6061786845894</v>
      </c>
      <c r="K80" s="39">
        <v>9065.6061786845894</v>
      </c>
      <c r="L80" s="39">
        <v>9065.6061786845894</v>
      </c>
      <c r="M80" s="39">
        <v>9065.6061786845894</v>
      </c>
      <c r="N80" s="39">
        <v>9065.6061786845894</v>
      </c>
      <c r="O80" s="39">
        <v>9065.6061786845894</v>
      </c>
      <c r="P80" s="39">
        <v>9065.6061786845894</v>
      </c>
      <c r="Q80" s="39">
        <v>9065.6061786845894</v>
      </c>
      <c r="R80" s="39">
        <v>9065.6061786845894</v>
      </c>
    </row>
    <row r="81" spans="1:30" hidden="1" outlineLevel="1">
      <c r="A81" s="40" t="s">
        <v>218</v>
      </c>
      <c r="B81" s="39">
        <v>4313583.7580766603</v>
      </c>
      <c r="C81" s="39">
        <v>4313583.7580766603</v>
      </c>
      <c r="D81" s="39">
        <v>4313583.7580766603</v>
      </c>
      <c r="E81" s="39">
        <v>4313583.7580766603</v>
      </c>
      <c r="F81" s="39">
        <v>4313583.7580766603</v>
      </c>
      <c r="G81" s="39">
        <v>4313583.7580766603</v>
      </c>
      <c r="H81" s="39">
        <v>4313583.7580766603</v>
      </c>
      <c r="I81" s="39">
        <v>4313583.7580766603</v>
      </c>
      <c r="J81" s="39">
        <v>4313583.7580766603</v>
      </c>
      <c r="K81" s="39">
        <v>4313583.7580766603</v>
      </c>
      <c r="L81" s="39">
        <v>4313583.7580766603</v>
      </c>
      <c r="M81" s="39">
        <v>4313583.7580766603</v>
      </c>
      <c r="N81" s="39">
        <v>4313583.7580766603</v>
      </c>
      <c r="O81" s="39">
        <v>4313583.7580766603</v>
      </c>
      <c r="P81" s="39">
        <v>4313583.7580766603</v>
      </c>
      <c r="Q81" s="39">
        <v>4313583.7580766603</v>
      </c>
      <c r="R81" s="39">
        <v>4313583.7580766603</v>
      </c>
    </row>
    <row r="82" spans="1:30" hidden="1" outlineLevel="1">
      <c r="A82" s="40" t="s">
        <v>219</v>
      </c>
      <c r="B82" s="39">
        <v>1748894.1852698999</v>
      </c>
      <c r="C82" s="39">
        <v>1748894.1852698999</v>
      </c>
      <c r="D82" s="39">
        <v>1748894.1852698999</v>
      </c>
      <c r="E82" s="39">
        <v>1748894.1852698999</v>
      </c>
      <c r="F82" s="39">
        <v>1748894.1852698999</v>
      </c>
      <c r="G82" s="39">
        <v>1748894.1852698999</v>
      </c>
      <c r="H82" s="39">
        <v>1748894.1852698999</v>
      </c>
      <c r="I82" s="39">
        <v>1748894.1852698999</v>
      </c>
      <c r="J82" s="39">
        <v>1748894.1852698999</v>
      </c>
      <c r="K82" s="39">
        <v>1748894.1852698999</v>
      </c>
      <c r="L82" s="39">
        <v>1748894.1852698999</v>
      </c>
      <c r="M82" s="39">
        <v>1748894.1852698999</v>
      </c>
      <c r="N82" s="39">
        <v>1748894.1852698999</v>
      </c>
      <c r="O82" s="39">
        <v>1748894.1852698999</v>
      </c>
      <c r="P82" s="39">
        <v>1748894.1852698999</v>
      </c>
      <c r="Q82" s="39">
        <v>1748894.1852698999</v>
      </c>
      <c r="R82" s="39">
        <v>1748894.1852698999</v>
      </c>
    </row>
    <row r="83" spans="1:30" hidden="1" outlineLevel="1">
      <c r="A83" s="40" t="s">
        <v>220</v>
      </c>
      <c r="B83" s="39">
        <v>348730.22400458303</v>
      </c>
      <c r="C83" s="39">
        <v>348730.22400458303</v>
      </c>
      <c r="D83" s="39">
        <v>348730.22400458303</v>
      </c>
      <c r="E83" s="39">
        <v>348730.22400458303</v>
      </c>
      <c r="F83" s="39">
        <v>348730.22400458303</v>
      </c>
      <c r="G83" s="39">
        <v>348730.22400458303</v>
      </c>
      <c r="H83" s="39">
        <v>348730.22400458303</v>
      </c>
      <c r="I83" s="39">
        <v>348730.22400458303</v>
      </c>
      <c r="J83" s="39">
        <v>348730.22400458303</v>
      </c>
      <c r="K83" s="39">
        <v>348730.22400458303</v>
      </c>
      <c r="L83" s="39">
        <v>348730.22400458303</v>
      </c>
      <c r="M83" s="39">
        <v>348730.22400458303</v>
      </c>
      <c r="N83" s="39">
        <v>348730.22400458303</v>
      </c>
      <c r="O83" s="39">
        <v>348730.22400458303</v>
      </c>
      <c r="P83" s="39">
        <v>348730.22400458303</v>
      </c>
      <c r="Q83" s="39">
        <v>348730.22400458303</v>
      </c>
      <c r="R83" s="39">
        <v>348730.22400458303</v>
      </c>
    </row>
    <row r="84" spans="1:30" hidden="1" outlineLevel="1">
      <c r="A84" s="40" t="s">
        <v>221</v>
      </c>
      <c r="B84" s="39">
        <v>22642.0330332251</v>
      </c>
      <c r="C84" s="39">
        <v>22642.0330332251</v>
      </c>
      <c r="D84" s="39">
        <v>22642.0330332251</v>
      </c>
      <c r="E84" s="39">
        <v>22642.0330332251</v>
      </c>
      <c r="F84" s="39">
        <v>22642.0330332251</v>
      </c>
      <c r="G84" s="39">
        <v>22642.0330332251</v>
      </c>
      <c r="H84" s="39">
        <v>22642.0330332251</v>
      </c>
      <c r="I84" s="39">
        <v>22642.0330332251</v>
      </c>
      <c r="J84" s="39">
        <v>22642.0330332251</v>
      </c>
      <c r="K84" s="39">
        <v>22642.0330332251</v>
      </c>
      <c r="L84" s="39">
        <v>22642.0330332251</v>
      </c>
      <c r="M84" s="39">
        <v>22642.0330332251</v>
      </c>
      <c r="N84" s="39">
        <v>22642.0330332251</v>
      </c>
      <c r="O84" s="39">
        <v>22642.0330332251</v>
      </c>
      <c r="P84" s="39">
        <v>22642.0330332251</v>
      </c>
      <c r="Q84" s="39">
        <v>22642.0330332251</v>
      </c>
      <c r="R84" s="39">
        <v>22642.0330332251</v>
      </c>
    </row>
    <row r="85" spans="1:30" hidden="1" outlineLevel="1">
      <c r="A85" s="40" t="s">
        <v>222</v>
      </c>
      <c r="B85" s="39">
        <v>15032.854395665699</v>
      </c>
      <c r="C85" s="39">
        <v>15032.854395665699</v>
      </c>
      <c r="D85" s="39">
        <v>15032.854395665699</v>
      </c>
      <c r="E85" s="39">
        <v>15032.854395665699</v>
      </c>
      <c r="F85" s="39">
        <v>15032.854395665699</v>
      </c>
      <c r="G85" s="39">
        <v>15032.854395665699</v>
      </c>
      <c r="H85" s="39">
        <v>15032.854395665699</v>
      </c>
      <c r="I85" s="39">
        <v>15032.854395665699</v>
      </c>
      <c r="J85" s="39">
        <v>15032.854395665699</v>
      </c>
      <c r="K85" s="39">
        <v>15032.854395665699</v>
      </c>
      <c r="L85" s="39">
        <v>15032.854395665699</v>
      </c>
      <c r="M85" s="39">
        <v>15032.854395665699</v>
      </c>
      <c r="N85" s="39">
        <v>15032.854395665699</v>
      </c>
      <c r="O85" s="39">
        <v>15032.854395665699</v>
      </c>
      <c r="P85" s="39">
        <v>15032.854395665699</v>
      </c>
      <c r="Q85" s="39">
        <v>15032.854395665699</v>
      </c>
      <c r="R85" s="39">
        <v>15032.854395665699</v>
      </c>
    </row>
    <row r="86" spans="1:30" hidden="1" outlineLevel="1">
      <c r="A86" s="40" t="s">
        <v>223</v>
      </c>
      <c r="B86" s="39">
        <v>3261.0237661646602</v>
      </c>
      <c r="C86" s="39">
        <v>3261.0237661646602</v>
      </c>
      <c r="D86" s="39">
        <v>3261.0237661646602</v>
      </c>
      <c r="E86" s="39">
        <v>3261.0237661646602</v>
      </c>
      <c r="F86" s="39">
        <v>3261.0237661646602</v>
      </c>
      <c r="G86" s="39">
        <v>3261.0237661646602</v>
      </c>
      <c r="H86" s="39">
        <v>3261.0237661646602</v>
      </c>
      <c r="I86" s="39">
        <v>3261.0237661646602</v>
      </c>
      <c r="J86" s="39">
        <v>3261.0237661646602</v>
      </c>
      <c r="K86" s="39">
        <v>3261.0237661646602</v>
      </c>
      <c r="L86" s="39">
        <v>3261.0237661646602</v>
      </c>
      <c r="M86" s="39">
        <v>3261.0237661646602</v>
      </c>
      <c r="N86" s="39">
        <v>3261.0237661646602</v>
      </c>
      <c r="O86" s="39">
        <v>3261.0237661646602</v>
      </c>
      <c r="P86" s="39">
        <v>3261.0237661646602</v>
      </c>
      <c r="Q86" s="39">
        <v>3261.0237661646602</v>
      </c>
      <c r="R86" s="39">
        <v>3261.0237661646602</v>
      </c>
    </row>
    <row r="87" spans="1:30" hidden="1" outlineLevel="1">
      <c r="A87" s="40" t="s">
        <v>224</v>
      </c>
      <c r="B87" s="39">
        <v>1710.9930949513</v>
      </c>
      <c r="C87" s="39">
        <v>1710.9930949513</v>
      </c>
      <c r="D87" s="39">
        <v>1710.9930949513</v>
      </c>
      <c r="E87" s="39">
        <v>1710.9930949513</v>
      </c>
      <c r="F87" s="39">
        <v>1710.9930949513</v>
      </c>
      <c r="G87" s="39">
        <v>1710.9930949513</v>
      </c>
      <c r="H87" s="39">
        <v>1710.9930949513</v>
      </c>
      <c r="I87" s="39">
        <v>1710.9930949513</v>
      </c>
      <c r="J87" s="39">
        <v>1710.9930949513</v>
      </c>
      <c r="K87" s="39">
        <v>1710.9930949513</v>
      </c>
      <c r="L87" s="39">
        <v>1710.9930949513</v>
      </c>
      <c r="M87" s="39">
        <v>1710.9930949513</v>
      </c>
      <c r="N87" s="39">
        <v>1710.9930949513</v>
      </c>
      <c r="O87" s="39">
        <v>1710.9930949513</v>
      </c>
      <c r="P87" s="39">
        <v>1710.9930949513</v>
      </c>
      <c r="Q87" s="39">
        <v>1710.9930949513</v>
      </c>
      <c r="R87" s="39">
        <v>1710.9930949513</v>
      </c>
    </row>
    <row r="88" spans="1:30" hidden="1" outlineLevel="1">
      <c r="A88" s="40" t="s">
        <v>225</v>
      </c>
      <c r="B88" s="39">
        <v>11783184.3198897</v>
      </c>
      <c r="C88" s="39">
        <v>11783184.3198897</v>
      </c>
      <c r="D88" s="39">
        <v>11783184.3198897</v>
      </c>
      <c r="E88" s="39">
        <v>11783184.3198897</v>
      </c>
      <c r="F88" s="39">
        <v>11783184.3198897</v>
      </c>
      <c r="G88" s="39">
        <v>11783184.3198897</v>
      </c>
      <c r="H88" s="39">
        <v>11783184.3198897</v>
      </c>
      <c r="I88" s="39">
        <v>11783184.3198897</v>
      </c>
      <c r="J88" s="39">
        <v>11783184.3198897</v>
      </c>
      <c r="K88" s="39">
        <v>11783184.3198897</v>
      </c>
      <c r="L88" s="39">
        <v>11783184.3198897</v>
      </c>
      <c r="M88" s="39">
        <v>11783184.3198897</v>
      </c>
      <c r="N88" s="39">
        <v>11783184.3198897</v>
      </c>
      <c r="O88" s="39">
        <v>11783184.3198897</v>
      </c>
      <c r="P88" s="39">
        <v>11783184.3198897</v>
      </c>
      <c r="Q88" s="39">
        <v>11783184.3198897</v>
      </c>
      <c r="R88" s="39">
        <v>11783184.3198897</v>
      </c>
    </row>
    <row r="89" spans="1:30" hidden="1" outlineLevel="1">
      <c r="A89" s="40" t="s">
        <v>226</v>
      </c>
      <c r="B89" s="39">
        <v>19106.0438370843</v>
      </c>
      <c r="C89" s="39">
        <v>19106.0438370843</v>
      </c>
      <c r="D89" s="39">
        <v>19106.0438370843</v>
      </c>
      <c r="E89" s="39">
        <v>19106.0438370843</v>
      </c>
      <c r="F89" s="39">
        <v>19106.0438370843</v>
      </c>
      <c r="G89" s="39">
        <v>19106.0438370843</v>
      </c>
      <c r="H89" s="39">
        <v>19106.0438370843</v>
      </c>
      <c r="I89" s="39">
        <v>19106.0438370843</v>
      </c>
      <c r="J89" s="39">
        <v>19106.0438370843</v>
      </c>
      <c r="K89" s="39">
        <v>19106.0438370843</v>
      </c>
      <c r="L89" s="39">
        <v>19106.0438370843</v>
      </c>
      <c r="M89" s="39">
        <v>19106.0438370843</v>
      </c>
      <c r="N89" s="39">
        <v>19106.0438370843</v>
      </c>
      <c r="O89" s="39">
        <v>19106.0438370843</v>
      </c>
      <c r="P89" s="39">
        <v>19106.0438370843</v>
      </c>
      <c r="Q89" s="39">
        <v>19106.0438370843</v>
      </c>
      <c r="R89" s="39">
        <v>19106.0438370843</v>
      </c>
    </row>
    <row r="90" spans="1:30" hidden="1" outlineLevel="1">
      <c r="A90" s="40" t="s">
        <v>227</v>
      </c>
      <c r="B90" s="39">
        <v>4218.3976903043904</v>
      </c>
      <c r="C90" s="39">
        <v>4218.3976903043904</v>
      </c>
      <c r="D90" s="39">
        <v>4218.3976903043904</v>
      </c>
      <c r="E90" s="39">
        <v>4218.3976903043904</v>
      </c>
      <c r="F90" s="39">
        <v>4218.3976903043904</v>
      </c>
      <c r="G90" s="39">
        <v>4218.3976903043904</v>
      </c>
      <c r="H90" s="39">
        <v>4218.3976903043904</v>
      </c>
      <c r="I90" s="39">
        <v>4218.3976903043904</v>
      </c>
      <c r="J90" s="39">
        <v>4218.3976903043904</v>
      </c>
      <c r="K90" s="39">
        <v>4218.3976903043904</v>
      </c>
      <c r="L90" s="39">
        <v>4218.3976903043904</v>
      </c>
      <c r="M90" s="39">
        <v>4218.3976903043904</v>
      </c>
      <c r="N90" s="39">
        <v>4218.3976903043904</v>
      </c>
      <c r="O90" s="39">
        <v>4218.3976903043904</v>
      </c>
      <c r="P90" s="39">
        <v>4218.3976903043904</v>
      </c>
      <c r="Q90" s="39">
        <v>4218.3976903043904</v>
      </c>
      <c r="R90" s="39">
        <v>4218.3976903043904</v>
      </c>
    </row>
    <row r="91" spans="1:30" hidden="1" outlineLevel="1">
      <c r="A91" s="40" t="s">
        <v>228</v>
      </c>
      <c r="B91" s="39">
        <v>1972.39118582889</v>
      </c>
      <c r="C91" s="39">
        <v>1972.39118582889</v>
      </c>
      <c r="D91" s="39">
        <v>1972.39118582889</v>
      </c>
      <c r="E91" s="39">
        <v>1972.39118582889</v>
      </c>
      <c r="F91" s="39">
        <v>1972.39118582889</v>
      </c>
      <c r="G91" s="39">
        <v>1972.39118582889</v>
      </c>
      <c r="H91" s="39">
        <v>1972.39118582889</v>
      </c>
      <c r="I91" s="39">
        <v>1972.39118582889</v>
      </c>
      <c r="J91" s="39">
        <v>1972.39118582889</v>
      </c>
      <c r="K91" s="39">
        <v>1972.39118582889</v>
      </c>
      <c r="L91" s="39">
        <v>1972.39118582889</v>
      </c>
      <c r="M91" s="39">
        <v>1972.39118582889</v>
      </c>
      <c r="N91" s="39">
        <v>1972.39118582889</v>
      </c>
      <c r="O91" s="39">
        <v>1972.39118582889</v>
      </c>
      <c r="P91" s="39">
        <v>1972.39118582889</v>
      </c>
      <c r="Q91" s="39">
        <v>1972.39118582889</v>
      </c>
      <c r="R91" s="39">
        <v>1972.39118582889</v>
      </c>
    </row>
    <row r="92" spans="1:30" hidden="1" outlineLevel="1">
      <c r="A92" s="40" t="s">
        <v>229</v>
      </c>
      <c r="B92" s="39">
        <v>11127.326024345501</v>
      </c>
      <c r="C92" s="39">
        <v>11127.326024345501</v>
      </c>
      <c r="D92" s="39">
        <v>11127.326024345501</v>
      </c>
      <c r="E92" s="39">
        <v>11127.326024345501</v>
      </c>
      <c r="F92" s="39">
        <v>11127.326024345501</v>
      </c>
      <c r="G92" s="39">
        <v>11127.326024345501</v>
      </c>
      <c r="H92" s="39">
        <v>11127.326024345501</v>
      </c>
      <c r="I92" s="39">
        <v>11127.326024345501</v>
      </c>
      <c r="J92" s="39">
        <v>11127.326024345501</v>
      </c>
      <c r="K92" s="39">
        <v>11127.326024345501</v>
      </c>
      <c r="L92" s="39">
        <v>11127.326024345501</v>
      </c>
      <c r="M92" s="39">
        <v>11127.326024345501</v>
      </c>
      <c r="N92" s="39">
        <v>11127.326024345501</v>
      </c>
      <c r="O92" s="39">
        <v>11127.326024345501</v>
      </c>
      <c r="P92" s="39">
        <v>11127.326024345501</v>
      </c>
      <c r="Q92" s="39">
        <v>11127.326024345501</v>
      </c>
      <c r="R92" s="39">
        <v>11127.326024345501</v>
      </c>
    </row>
    <row r="93" spans="1:30" hidden="1" outlineLevel="1">
      <c r="A93" s="40" t="s">
        <v>230</v>
      </c>
      <c r="S93" s="39">
        <v>133740.005419825</v>
      </c>
      <c r="T93" s="39">
        <v>133740.005419825</v>
      </c>
      <c r="U93" s="39">
        <v>133740.005419825</v>
      </c>
      <c r="V93" s="39">
        <v>133740.005419825</v>
      </c>
      <c r="W93" s="39">
        <v>133740.005419825</v>
      </c>
      <c r="X93" s="39">
        <v>133740.005419825</v>
      </c>
      <c r="Y93" s="39">
        <v>133740.005419825</v>
      </c>
      <c r="Z93" s="39">
        <v>133740.005419825</v>
      </c>
      <c r="AA93" s="39">
        <v>133740.005419825</v>
      </c>
      <c r="AB93" s="39">
        <v>133740.005419825</v>
      </c>
      <c r="AC93" s="39">
        <v>133740.005419825</v>
      </c>
      <c r="AD93" s="39">
        <v>133740.005419825</v>
      </c>
    </row>
    <row r="94" spans="1:30" hidden="1" outlineLevel="1">
      <c r="A94" s="40" t="s">
        <v>231</v>
      </c>
      <c r="S94" s="39">
        <v>199999.86472024099</v>
      </c>
      <c r="T94" s="39">
        <v>199999.86472024099</v>
      </c>
      <c r="U94" s="39">
        <v>199999.86472024099</v>
      </c>
      <c r="V94" s="39">
        <v>199999.86472024099</v>
      </c>
      <c r="W94" s="39">
        <v>199999.86472024099</v>
      </c>
      <c r="X94" s="39">
        <v>199999.86472024099</v>
      </c>
      <c r="Y94" s="39">
        <v>199999.86472024099</v>
      </c>
      <c r="Z94" s="39">
        <v>199999.86472024099</v>
      </c>
      <c r="AA94" s="39">
        <v>199999.86472024099</v>
      </c>
      <c r="AB94" s="39">
        <v>199999.86472024099</v>
      </c>
      <c r="AC94" s="39">
        <v>199999.86472024099</v>
      </c>
      <c r="AD94" s="39">
        <v>199999.86472024099</v>
      </c>
    </row>
    <row r="95" spans="1:30" hidden="1" outlineLevel="1">
      <c r="A95" s="40" t="s">
        <v>232</v>
      </c>
      <c r="S95" s="39">
        <v>678849.32321221102</v>
      </c>
      <c r="T95" s="39">
        <v>678849.32321221102</v>
      </c>
      <c r="U95" s="39">
        <v>678849.32321221102</v>
      </c>
      <c r="V95" s="39">
        <v>678849.32321221102</v>
      </c>
      <c r="W95" s="39">
        <v>678849.32321221102</v>
      </c>
      <c r="X95" s="39">
        <v>678849.32321221102</v>
      </c>
      <c r="Y95" s="39">
        <v>678849.32321221102</v>
      </c>
      <c r="Z95" s="39">
        <v>678849.32321221102</v>
      </c>
      <c r="AA95" s="39">
        <v>678849.32321221102</v>
      </c>
      <c r="AB95" s="39">
        <v>678849.32321221102</v>
      </c>
      <c r="AC95" s="39">
        <v>678849.32321221102</v>
      </c>
      <c r="AD95" s="39">
        <v>678849.32321221102</v>
      </c>
    </row>
    <row r="96" spans="1:30" hidden="1" outlineLevel="1">
      <c r="A96" s="40" t="s">
        <v>233</v>
      </c>
      <c r="S96" s="39">
        <v>9999.9932360121002</v>
      </c>
      <c r="T96" s="39">
        <v>9999.9932360121002</v>
      </c>
      <c r="U96" s="39">
        <v>9999.9932360121002</v>
      </c>
      <c r="V96" s="39">
        <v>9999.9932360121002</v>
      </c>
      <c r="W96" s="39">
        <v>9999.9932360121002</v>
      </c>
      <c r="X96" s="39">
        <v>9999.9932360121002</v>
      </c>
      <c r="Y96" s="39">
        <v>9999.9932360121002</v>
      </c>
      <c r="Z96" s="39">
        <v>9999.9932360121002</v>
      </c>
      <c r="AA96" s="39">
        <v>9999.9932360121002</v>
      </c>
      <c r="AB96" s="39">
        <v>9999.9932360121002</v>
      </c>
      <c r="AC96" s="39">
        <v>9999.9932360121002</v>
      </c>
      <c r="AD96" s="39">
        <v>9999.9932360121002</v>
      </c>
    </row>
    <row r="97" spans="1:30" hidden="1" outlineLevel="1">
      <c r="A97" s="40" t="s">
        <v>234</v>
      </c>
      <c r="S97" s="39">
        <v>7499.9949270090701</v>
      </c>
      <c r="T97" s="39">
        <v>7499.9949270090701</v>
      </c>
      <c r="U97" s="39">
        <v>7499.9949270090701</v>
      </c>
      <c r="V97" s="39">
        <v>7499.9949270090701</v>
      </c>
      <c r="W97" s="39">
        <v>7499.9949270090701</v>
      </c>
      <c r="X97" s="39">
        <v>7499.9949270090701</v>
      </c>
      <c r="Y97" s="39">
        <v>7499.9949270090701</v>
      </c>
      <c r="Z97" s="39">
        <v>7499.9949270090701</v>
      </c>
      <c r="AA97" s="39">
        <v>7499.9949270090701</v>
      </c>
      <c r="AB97" s="39">
        <v>7499.9949270090701</v>
      </c>
      <c r="AC97" s="39">
        <v>7499.9949270090701</v>
      </c>
      <c r="AD97" s="39">
        <v>7499.9949270090701</v>
      </c>
    </row>
    <row r="98" spans="1:30" hidden="1" outlineLevel="1">
      <c r="A98" s="40" t="s">
        <v>235</v>
      </c>
      <c r="S98" s="39">
        <v>3499.9976326042301</v>
      </c>
      <c r="T98" s="39">
        <v>3499.9976326042301</v>
      </c>
      <c r="U98" s="39">
        <v>3499.9976326042301</v>
      </c>
      <c r="V98" s="39">
        <v>3499.9976326042301</v>
      </c>
      <c r="W98" s="39">
        <v>3499.9976326042301</v>
      </c>
      <c r="X98" s="39">
        <v>3499.9976326042301</v>
      </c>
      <c r="Y98" s="39">
        <v>3499.9976326042301</v>
      </c>
      <c r="Z98" s="39">
        <v>3499.9976326042301</v>
      </c>
      <c r="AA98" s="39">
        <v>3499.9976326042301</v>
      </c>
      <c r="AB98" s="39">
        <v>3499.9976326042301</v>
      </c>
      <c r="AC98" s="39">
        <v>3499.9976326042301</v>
      </c>
      <c r="AD98" s="39">
        <v>3499.9976326042301</v>
      </c>
    </row>
    <row r="99" spans="1:30" hidden="1" outlineLevel="1">
      <c r="A99" s="40" t="s">
        <v>236</v>
      </c>
      <c r="S99" s="39">
        <v>3166.6645247371598</v>
      </c>
      <c r="T99" s="39">
        <v>3166.6645247371598</v>
      </c>
      <c r="U99" s="39">
        <v>3166.6645247371598</v>
      </c>
      <c r="V99" s="39">
        <v>3166.6645247371598</v>
      </c>
      <c r="W99" s="39">
        <v>3166.6645247371598</v>
      </c>
      <c r="X99" s="39">
        <v>3166.6645247371598</v>
      </c>
      <c r="Y99" s="39">
        <v>3166.6645247371598</v>
      </c>
      <c r="Z99" s="39">
        <v>3166.6645247371598</v>
      </c>
      <c r="AA99" s="39">
        <v>3166.6645247371598</v>
      </c>
      <c r="AB99" s="39">
        <v>3166.6645247371598</v>
      </c>
      <c r="AC99" s="39">
        <v>3166.6645247371598</v>
      </c>
      <c r="AD99" s="39">
        <v>3166.6645247371598</v>
      </c>
    </row>
    <row r="100" spans="1:30" hidden="1" outlineLevel="1">
      <c r="A100" s="40" t="s">
        <v>237</v>
      </c>
      <c r="S100" s="39">
        <v>1249313.1594919299</v>
      </c>
      <c r="T100" s="39">
        <v>1249313.1594919299</v>
      </c>
      <c r="U100" s="39">
        <v>1249313.1594919299</v>
      </c>
      <c r="V100" s="39">
        <v>1249313.1594919299</v>
      </c>
      <c r="W100" s="39">
        <v>1249313.1594919299</v>
      </c>
      <c r="X100" s="39">
        <v>1249313.1594919299</v>
      </c>
      <c r="Y100" s="39">
        <v>1249313.1594919299</v>
      </c>
      <c r="Z100" s="39">
        <v>1249313.1594919299</v>
      </c>
      <c r="AA100" s="39">
        <v>1249313.1594919299</v>
      </c>
      <c r="AB100" s="39">
        <v>1249313.1594919299</v>
      </c>
      <c r="AC100" s="39">
        <v>1249313.1594919299</v>
      </c>
      <c r="AD100" s="39">
        <v>1249313.1594919299</v>
      </c>
    </row>
    <row r="101" spans="1:30" collapsed="1">
      <c r="A101" s="40" t="s">
        <v>239</v>
      </c>
      <c r="B101" s="39">
        <v>19948229.568516899</v>
      </c>
      <c r="C101" s="39">
        <v>19948229.568516899</v>
      </c>
      <c r="D101" s="39">
        <v>19948229.568516899</v>
      </c>
      <c r="E101" s="39">
        <v>19948229.568516899</v>
      </c>
      <c r="F101" s="39">
        <v>19948229.568516899</v>
      </c>
      <c r="G101" s="39">
        <v>19948229.568516899</v>
      </c>
      <c r="H101" s="39">
        <v>19948229.568516899</v>
      </c>
      <c r="I101" s="39">
        <v>19948229.568516899</v>
      </c>
      <c r="J101" s="39">
        <v>19948229.568516899</v>
      </c>
      <c r="K101" s="39">
        <v>19948229.568516899</v>
      </c>
      <c r="L101" s="39">
        <v>19948229.568516899</v>
      </c>
      <c r="M101" s="39">
        <v>19948229.568516899</v>
      </c>
      <c r="N101" s="39">
        <v>19948229.568516899</v>
      </c>
      <c r="O101" s="39">
        <v>19948229.568516899</v>
      </c>
      <c r="P101" s="39">
        <v>19948229.568516899</v>
      </c>
      <c r="Q101" s="39">
        <v>19948229.568516899</v>
      </c>
      <c r="R101" s="39">
        <v>19948229.568516899</v>
      </c>
      <c r="S101" s="39">
        <v>2286069.0031645698</v>
      </c>
      <c r="T101" s="39">
        <v>2286069.0031645698</v>
      </c>
      <c r="U101" s="39">
        <v>2286069.0031645698</v>
      </c>
      <c r="V101" s="39">
        <v>2286069.0031645698</v>
      </c>
      <c r="W101" s="39">
        <v>2286069.0031645698</v>
      </c>
      <c r="X101" s="39">
        <v>2286069.0031645698</v>
      </c>
      <c r="Y101" s="39">
        <v>2286069.0031645698</v>
      </c>
      <c r="Z101" s="39">
        <v>2286069.0031645698</v>
      </c>
      <c r="AA101" s="39">
        <v>2286069.0031645698</v>
      </c>
      <c r="AB101" s="39">
        <v>2286069.0031645698</v>
      </c>
      <c r="AC101" s="39">
        <v>2286069.0031645698</v>
      </c>
      <c r="AD101" s="39">
        <v>2286069.0031645698</v>
      </c>
    </row>
    <row r="102" spans="1:30" hidden="1" outlineLevel="1">
      <c r="A102" s="40" t="s">
        <v>213</v>
      </c>
      <c r="B102" s="39">
        <v>372381.21484082501</v>
      </c>
      <c r="C102" s="39">
        <v>372381.21484082501</v>
      </c>
      <c r="D102" s="39">
        <v>372381.21484082501</v>
      </c>
      <c r="E102" s="39">
        <v>372381.21484082501</v>
      </c>
      <c r="F102" s="39">
        <v>372381.21484082501</v>
      </c>
      <c r="G102" s="39">
        <v>372381.21484082501</v>
      </c>
      <c r="H102" s="39">
        <v>372381.21484082501</v>
      </c>
      <c r="I102" s="39">
        <v>372381.21484082501</v>
      </c>
      <c r="J102" s="39">
        <v>372381.21484082501</v>
      </c>
      <c r="K102" s="39">
        <v>372381.21484082501</v>
      </c>
      <c r="L102" s="39">
        <v>372381.21484082501</v>
      </c>
      <c r="M102" s="39">
        <v>372381.21484082501</v>
      </c>
      <c r="N102" s="39">
        <v>372381.21484082501</v>
      </c>
      <c r="O102" s="39">
        <v>372381.21484082501</v>
      </c>
      <c r="P102" s="39">
        <v>372381.21484082501</v>
      </c>
      <c r="Q102" s="39">
        <v>372381.21484082501</v>
      </c>
      <c r="R102" s="39">
        <v>372381.21484082501</v>
      </c>
      <c r="S102" s="39">
        <v>372381.21484082501</v>
      </c>
      <c r="T102" s="39">
        <v>372381.21484082501</v>
      </c>
      <c r="U102" s="39">
        <v>372381.21484082501</v>
      </c>
      <c r="V102" s="39">
        <v>372381.21484082501</v>
      </c>
      <c r="W102" s="39">
        <v>372381.21484082501</v>
      </c>
      <c r="X102" s="39">
        <v>372381.21484082501</v>
      </c>
      <c r="Y102" s="39">
        <v>372381.21484082501</v>
      </c>
      <c r="Z102" s="39">
        <v>372381.21484082501</v>
      </c>
      <c r="AA102" s="39">
        <v>372381.21484082501</v>
      </c>
      <c r="AB102" s="39">
        <v>372381.21484082501</v>
      </c>
      <c r="AC102" s="39">
        <v>372381.21484082501</v>
      </c>
      <c r="AD102" s="39">
        <v>372381.21484082501</v>
      </c>
    </row>
    <row r="103" spans="1:30" hidden="1" outlineLevel="1">
      <c r="A103" s="40" t="s">
        <v>214</v>
      </c>
      <c r="B103" s="39">
        <v>14560.7615461807</v>
      </c>
      <c r="C103" s="39">
        <v>14560.7615461807</v>
      </c>
      <c r="D103" s="39">
        <v>14560.7615461807</v>
      </c>
      <c r="E103" s="39">
        <v>14560.7615461807</v>
      </c>
      <c r="F103" s="39">
        <v>14560.7615461807</v>
      </c>
      <c r="G103" s="39">
        <v>14560.7615461807</v>
      </c>
      <c r="H103" s="39">
        <v>14560.7615461807</v>
      </c>
      <c r="I103" s="39">
        <v>14560.7615461807</v>
      </c>
      <c r="J103" s="39">
        <v>14560.7615461807</v>
      </c>
      <c r="K103" s="39">
        <v>14560.7615461807</v>
      </c>
      <c r="L103" s="39">
        <v>14560.7615461807</v>
      </c>
      <c r="M103" s="39">
        <v>14560.7615461807</v>
      </c>
      <c r="N103" s="39">
        <v>14560.7615461807</v>
      </c>
      <c r="O103" s="39">
        <v>14560.7615461807</v>
      </c>
      <c r="P103" s="39">
        <v>14560.7615461807</v>
      </c>
      <c r="Q103" s="39">
        <v>14560.7615461807</v>
      </c>
      <c r="R103" s="39">
        <v>14560.7615461807</v>
      </c>
      <c r="S103" s="39">
        <v>14560.7615461807</v>
      </c>
      <c r="T103" s="39">
        <v>14560.7615461807</v>
      </c>
      <c r="U103" s="39">
        <v>14560.7615461807</v>
      </c>
      <c r="V103" s="39">
        <v>14560.7615461807</v>
      </c>
      <c r="W103" s="39">
        <v>14560.7615461807</v>
      </c>
      <c r="X103" s="39">
        <v>14560.7615461807</v>
      </c>
      <c r="Y103" s="39">
        <v>14560.7615461807</v>
      </c>
      <c r="Z103" s="39">
        <v>14560.7615461807</v>
      </c>
      <c r="AA103" s="39">
        <v>14560.7615461807</v>
      </c>
      <c r="AB103" s="39">
        <v>14560.7615461807</v>
      </c>
      <c r="AC103" s="39">
        <v>14560.7615461807</v>
      </c>
      <c r="AD103" s="39">
        <v>14560.7615461807</v>
      </c>
    </row>
    <row r="104" spans="1:30" hidden="1" outlineLevel="1">
      <c r="A104" s="40" t="s">
        <v>215</v>
      </c>
      <c r="B104" s="39">
        <v>193826.46136031899</v>
      </c>
      <c r="C104" s="39">
        <v>193826.46136031899</v>
      </c>
      <c r="D104" s="39">
        <v>193826.46136031899</v>
      </c>
      <c r="E104" s="39">
        <v>193826.46136031899</v>
      </c>
      <c r="F104" s="39">
        <v>193826.46136031899</v>
      </c>
      <c r="G104" s="39">
        <v>193826.46136031899</v>
      </c>
      <c r="H104" s="39">
        <v>193826.46136031899</v>
      </c>
      <c r="I104" s="39">
        <v>193826.46136031899</v>
      </c>
      <c r="J104" s="39">
        <v>193826.46136031899</v>
      </c>
      <c r="K104" s="39">
        <v>193826.46136031899</v>
      </c>
      <c r="L104" s="39">
        <v>193826.46136031899</v>
      </c>
      <c r="M104" s="39">
        <v>193826.46136031899</v>
      </c>
      <c r="N104" s="39">
        <v>193826.46136031899</v>
      </c>
      <c r="O104" s="39">
        <v>193826.46136031899</v>
      </c>
      <c r="P104" s="39">
        <v>193826.46136031899</v>
      </c>
      <c r="Q104" s="39">
        <v>193826.46136031899</v>
      </c>
      <c r="R104" s="39">
        <v>193826.46136031899</v>
      </c>
      <c r="S104" s="39">
        <v>193826.46136031899</v>
      </c>
      <c r="T104" s="39">
        <v>193826.46136031899</v>
      </c>
      <c r="U104" s="39">
        <v>193826.46136031899</v>
      </c>
      <c r="V104" s="39">
        <v>193826.46136031899</v>
      </c>
      <c r="W104" s="39">
        <v>193826.46136031899</v>
      </c>
      <c r="X104" s="39">
        <v>193826.46136031899</v>
      </c>
      <c r="Y104" s="39">
        <v>193826.46136031899</v>
      </c>
      <c r="Z104" s="39">
        <v>193826.46136031899</v>
      </c>
      <c r="AA104" s="39">
        <v>193826.46136031899</v>
      </c>
      <c r="AB104" s="39">
        <v>193826.46136031899</v>
      </c>
      <c r="AC104" s="39">
        <v>193826.46136031899</v>
      </c>
      <c r="AD104" s="39">
        <v>193826.46136031899</v>
      </c>
    </row>
    <row r="105" spans="1:30" hidden="1" outlineLevel="1">
      <c r="A105" s="40" t="s">
        <v>216</v>
      </c>
      <c r="B105" s="39">
        <v>1084931.9743224101</v>
      </c>
      <c r="C105" s="39">
        <v>1084931.9743224101</v>
      </c>
      <c r="D105" s="39">
        <v>1084931.9743224101</v>
      </c>
      <c r="E105" s="39">
        <v>1084931.9743224101</v>
      </c>
      <c r="F105" s="39">
        <v>1084931.9743224101</v>
      </c>
      <c r="G105" s="39">
        <v>1084931.9743224101</v>
      </c>
      <c r="H105" s="39">
        <v>1084931.9743224101</v>
      </c>
      <c r="I105" s="39">
        <v>1084931.9743224101</v>
      </c>
      <c r="J105" s="39">
        <v>1084931.9743224101</v>
      </c>
      <c r="K105" s="39">
        <v>1084931.9743224101</v>
      </c>
      <c r="L105" s="39">
        <v>1084931.9743224101</v>
      </c>
      <c r="M105" s="39">
        <v>1084931.9743224101</v>
      </c>
      <c r="N105" s="39">
        <v>1084931.9743224101</v>
      </c>
      <c r="O105" s="39">
        <v>1084931.9743224101</v>
      </c>
      <c r="P105" s="39">
        <v>1084931.9743224101</v>
      </c>
      <c r="Q105" s="39">
        <v>1084931.9743224101</v>
      </c>
      <c r="R105" s="39">
        <v>1084931.9743224101</v>
      </c>
      <c r="S105" s="39">
        <v>1084931.9743224101</v>
      </c>
      <c r="T105" s="39">
        <v>1084931.9743224101</v>
      </c>
      <c r="U105" s="39">
        <v>1084931.9743224101</v>
      </c>
      <c r="V105" s="39">
        <v>1084931.9743224101</v>
      </c>
      <c r="W105" s="39">
        <v>1084931.9743224101</v>
      </c>
      <c r="X105" s="39">
        <v>1084931.9743224101</v>
      </c>
      <c r="Y105" s="39">
        <v>1084931.9743224101</v>
      </c>
      <c r="Z105" s="39">
        <v>1084931.9743224101</v>
      </c>
      <c r="AA105" s="39">
        <v>1084931.9743224101</v>
      </c>
      <c r="AB105" s="39">
        <v>1084931.9743224101</v>
      </c>
      <c r="AC105" s="39">
        <v>1084931.9743224101</v>
      </c>
      <c r="AD105" s="39">
        <v>1084931.9743224101</v>
      </c>
    </row>
    <row r="106" spans="1:30" hidden="1" outlineLevel="1">
      <c r="A106" s="40" t="s">
        <v>217</v>
      </c>
      <c r="B106" s="39">
        <v>9065.6061786845894</v>
      </c>
      <c r="C106" s="39">
        <v>9065.6061786845894</v>
      </c>
      <c r="D106" s="39">
        <v>9065.6061786845894</v>
      </c>
      <c r="E106" s="39">
        <v>9065.6061786845894</v>
      </c>
      <c r="F106" s="39">
        <v>9065.6061786845894</v>
      </c>
      <c r="G106" s="39">
        <v>9065.6061786845894</v>
      </c>
      <c r="H106" s="39">
        <v>9065.6061786845894</v>
      </c>
      <c r="I106" s="39">
        <v>9065.6061786845894</v>
      </c>
      <c r="J106" s="39">
        <v>9065.6061786845894</v>
      </c>
      <c r="K106" s="39">
        <v>9065.6061786845894</v>
      </c>
      <c r="L106" s="39">
        <v>9065.6061786845894</v>
      </c>
      <c r="M106" s="39">
        <v>9065.6061786845894</v>
      </c>
      <c r="N106" s="39">
        <v>9065.6061786845894</v>
      </c>
      <c r="O106" s="39">
        <v>9065.6061786845894</v>
      </c>
      <c r="P106" s="39">
        <v>9065.6061786845894</v>
      </c>
      <c r="Q106" s="39">
        <v>9065.6061786845894</v>
      </c>
      <c r="R106" s="39">
        <v>9065.6061786845894</v>
      </c>
      <c r="S106" s="39">
        <v>9065.6061786845894</v>
      </c>
      <c r="T106" s="39">
        <v>9065.6061786845894</v>
      </c>
      <c r="U106" s="39">
        <v>9065.6061786845894</v>
      </c>
      <c r="V106" s="39">
        <v>9065.6061786845894</v>
      </c>
      <c r="W106" s="39">
        <v>9065.6061786845894</v>
      </c>
      <c r="X106" s="39">
        <v>9065.6061786845894</v>
      </c>
      <c r="Y106" s="39">
        <v>9065.6061786845894</v>
      </c>
      <c r="Z106" s="39">
        <v>9065.6061786845894</v>
      </c>
      <c r="AA106" s="39">
        <v>9065.6061786845894</v>
      </c>
      <c r="AB106" s="39">
        <v>9065.6061786845894</v>
      </c>
      <c r="AC106" s="39">
        <v>9065.6061786845894</v>
      </c>
      <c r="AD106" s="39">
        <v>9065.6061786845894</v>
      </c>
    </row>
    <row r="107" spans="1:30" hidden="1" outlineLevel="1">
      <c r="A107" s="40" t="s">
        <v>218</v>
      </c>
      <c r="B107" s="39">
        <v>4313583.7580766603</v>
      </c>
      <c r="C107" s="39">
        <v>4313583.7580766603</v>
      </c>
      <c r="D107" s="39">
        <v>4313583.7580766603</v>
      </c>
      <c r="E107" s="39">
        <v>4313583.7580766603</v>
      </c>
      <c r="F107" s="39">
        <v>4313583.7580766603</v>
      </c>
      <c r="G107" s="39">
        <v>4313583.7580766603</v>
      </c>
      <c r="H107" s="39">
        <v>4313583.7580766603</v>
      </c>
      <c r="I107" s="39">
        <v>4313583.7580766603</v>
      </c>
      <c r="J107" s="39">
        <v>4313583.7580766603</v>
      </c>
      <c r="K107" s="39">
        <v>4313583.7580766603</v>
      </c>
      <c r="L107" s="39">
        <v>4313583.7580766603</v>
      </c>
      <c r="M107" s="39">
        <v>4313583.7580766603</v>
      </c>
      <c r="N107" s="39">
        <v>4313583.7580766603</v>
      </c>
      <c r="O107" s="39">
        <v>4313583.7580766603</v>
      </c>
      <c r="P107" s="39">
        <v>4313583.7580766603</v>
      </c>
      <c r="Q107" s="39">
        <v>4313583.7580766603</v>
      </c>
      <c r="R107" s="39">
        <v>4313583.7580766603</v>
      </c>
      <c r="S107" s="39">
        <v>4313583.7580766603</v>
      </c>
      <c r="T107" s="39">
        <v>4313583.7580766603</v>
      </c>
      <c r="U107" s="39">
        <v>4313583.7580766603</v>
      </c>
      <c r="V107" s="39">
        <v>4313583.7580766603</v>
      </c>
      <c r="W107" s="39">
        <v>4313583.7580766603</v>
      </c>
      <c r="X107" s="39">
        <v>4313583.7580766603</v>
      </c>
      <c r="Y107" s="39">
        <v>4313583.7580766603</v>
      </c>
      <c r="Z107" s="39">
        <v>4313583.7580766603</v>
      </c>
      <c r="AA107" s="39">
        <v>4313583.7580766603</v>
      </c>
      <c r="AB107" s="39">
        <v>4313583.7580766603</v>
      </c>
      <c r="AC107" s="39">
        <v>4313583.7580766603</v>
      </c>
      <c r="AD107" s="39">
        <v>4313583.7580766603</v>
      </c>
    </row>
    <row r="108" spans="1:30" hidden="1" outlineLevel="1">
      <c r="A108" s="40" t="s">
        <v>219</v>
      </c>
      <c r="B108" s="39">
        <v>1748894.1852698999</v>
      </c>
      <c r="C108" s="39">
        <v>1748894.1852698999</v>
      </c>
      <c r="D108" s="39">
        <v>1748894.1852698999</v>
      </c>
      <c r="E108" s="39">
        <v>1748894.1852698999</v>
      </c>
      <c r="F108" s="39">
        <v>1748894.1852698999</v>
      </c>
      <c r="G108" s="39">
        <v>1748894.1852698999</v>
      </c>
      <c r="H108" s="39">
        <v>1748894.1852698999</v>
      </c>
      <c r="I108" s="39">
        <v>1748894.1852698999</v>
      </c>
      <c r="J108" s="39">
        <v>1748894.1852698999</v>
      </c>
      <c r="K108" s="39">
        <v>1748894.1852698999</v>
      </c>
      <c r="L108" s="39">
        <v>1748894.1852698999</v>
      </c>
      <c r="M108" s="39">
        <v>1748894.1852698999</v>
      </c>
      <c r="N108" s="39">
        <v>1748894.1852698999</v>
      </c>
      <c r="O108" s="39">
        <v>1748894.1852698999</v>
      </c>
      <c r="P108" s="39">
        <v>1748894.1852698999</v>
      </c>
      <c r="Q108" s="39">
        <v>1748894.1852698999</v>
      </c>
      <c r="R108" s="39">
        <v>1748894.1852698999</v>
      </c>
      <c r="S108" s="39">
        <v>1748894.1852698999</v>
      </c>
      <c r="T108" s="39">
        <v>1748894.1852698999</v>
      </c>
      <c r="U108" s="39">
        <v>1748894.1852698999</v>
      </c>
      <c r="V108" s="39">
        <v>1748894.1852698999</v>
      </c>
      <c r="W108" s="39">
        <v>1748894.1852698999</v>
      </c>
      <c r="X108" s="39">
        <v>1748894.1852698999</v>
      </c>
      <c r="Y108" s="39">
        <v>1748894.1852698999</v>
      </c>
      <c r="Z108" s="39">
        <v>1748894.1852698999</v>
      </c>
      <c r="AA108" s="39">
        <v>1748894.1852698999</v>
      </c>
      <c r="AB108" s="39">
        <v>1748894.1852698999</v>
      </c>
      <c r="AC108" s="39">
        <v>1748894.1852698999</v>
      </c>
      <c r="AD108" s="39">
        <v>1748894.1852698999</v>
      </c>
    </row>
    <row r="109" spans="1:30" hidden="1" outlineLevel="1">
      <c r="A109" s="40" t="s">
        <v>220</v>
      </c>
      <c r="B109" s="39">
        <v>348730.22400458303</v>
      </c>
      <c r="C109" s="39">
        <v>348730.22400458303</v>
      </c>
      <c r="D109" s="39">
        <v>348730.22400458303</v>
      </c>
      <c r="E109" s="39">
        <v>348730.22400458303</v>
      </c>
      <c r="F109" s="39">
        <v>348730.22400458303</v>
      </c>
      <c r="G109" s="39">
        <v>348730.22400458303</v>
      </c>
      <c r="H109" s="39">
        <v>348730.22400458303</v>
      </c>
      <c r="I109" s="39">
        <v>348730.22400458303</v>
      </c>
      <c r="J109" s="39">
        <v>348730.22400458303</v>
      </c>
      <c r="K109" s="39">
        <v>348730.22400458303</v>
      </c>
      <c r="L109" s="39">
        <v>348730.22400458303</v>
      </c>
      <c r="M109" s="39">
        <v>348730.22400458303</v>
      </c>
      <c r="N109" s="39">
        <v>348730.22400458303</v>
      </c>
      <c r="O109" s="39">
        <v>348730.22400458303</v>
      </c>
      <c r="P109" s="39">
        <v>348730.22400458303</v>
      </c>
      <c r="Q109" s="39">
        <v>348730.22400458303</v>
      </c>
      <c r="R109" s="39">
        <v>348730.22400458303</v>
      </c>
      <c r="S109" s="39">
        <v>348730.22400458303</v>
      </c>
      <c r="T109" s="39">
        <v>348730.22400458303</v>
      </c>
      <c r="U109" s="39">
        <v>348730.22400458303</v>
      </c>
      <c r="V109" s="39">
        <v>348730.22400458303</v>
      </c>
      <c r="W109" s="39">
        <v>348730.22400458303</v>
      </c>
      <c r="X109" s="39">
        <v>348730.22400458303</v>
      </c>
      <c r="Y109" s="39">
        <v>348730.22400458303</v>
      </c>
      <c r="Z109" s="39">
        <v>348730.22400458303</v>
      </c>
      <c r="AA109" s="39">
        <v>348730.22400458303</v>
      </c>
      <c r="AB109" s="39">
        <v>348730.22400458303</v>
      </c>
      <c r="AC109" s="39">
        <v>348730.22400458303</v>
      </c>
      <c r="AD109" s="39">
        <v>348730.22400458303</v>
      </c>
    </row>
    <row r="110" spans="1:30" hidden="1" outlineLevel="1">
      <c r="A110" s="40" t="s">
        <v>221</v>
      </c>
      <c r="B110" s="39">
        <v>22642.0330332251</v>
      </c>
      <c r="C110" s="39">
        <v>22642.0330332251</v>
      </c>
      <c r="D110" s="39">
        <v>22642.0330332251</v>
      </c>
      <c r="E110" s="39">
        <v>22642.0330332251</v>
      </c>
      <c r="F110" s="39">
        <v>22642.0330332251</v>
      </c>
      <c r="G110" s="39">
        <v>22642.0330332251</v>
      </c>
      <c r="H110" s="39">
        <v>22642.0330332251</v>
      </c>
      <c r="I110" s="39">
        <v>22642.0330332251</v>
      </c>
      <c r="J110" s="39">
        <v>22642.0330332251</v>
      </c>
      <c r="K110" s="39">
        <v>22642.0330332251</v>
      </c>
      <c r="L110" s="39">
        <v>22642.0330332251</v>
      </c>
      <c r="M110" s="39">
        <v>22642.0330332251</v>
      </c>
      <c r="N110" s="39">
        <v>22642.0330332251</v>
      </c>
      <c r="O110" s="39">
        <v>22642.0330332251</v>
      </c>
      <c r="P110" s="39">
        <v>22642.0330332251</v>
      </c>
      <c r="Q110" s="39">
        <v>22642.0330332251</v>
      </c>
      <c r="R110" s="39">
        <v>22642.0330332251</v>
      </c>
      <c r="S110" s="39">
        <v>22642.0330332251</v>
      </c>
      <c r="T110" s="39">
        <v>22642.0330332251</v>
      </c>
      <c r="U110" s="39">
        <v>22642.0330332251</v>
      </c>
      <c r="V110" s="39">
        <v>22642.0330332251</v>
      </c>
      <c r="W110" s="39">
        <v>22642.0330332251</v>
      </c>
      <c r="X110" s="39">
        <v>22642.0330332251</v>
      </c>
      <c r="Y110" s="39">
        <v>22642.0330332251</v>
      </c>
      <c r="Z110" s="39">
        <v>22642.0330332251</v>
      </c>
      <c r="AA110" s="39">
        <v>22642.0330332251</v>
      </c>
      <c r="AB110" s="39">
        <v>22642.0330332251</v>
      </c>
      <c r="AC110" s="39">
        <v>22642.0330332251</v>
      </c>
      <c r="AD110" s="39">
        <v>22642.0330332251</v>
      </c>
    </row>
    <row r="111" spans="1:30" hidden="1" outlineLevel="1">
      <c r="A111" s="40" t="s">
        <v>222</v>
      </c>
      <c r="B111" s="39">
        <v>15032.854395665699</v>
      </c>
      <c r="C111" s="39">
        <v>15032.854395665699</v>
      </c>
      <c r="D111" s="39">
        <v>15032.854395665699</v>
      </c>
      <c r="E111" s="39">
        <v>15032.854395665699</v>
      </c>
      <c r="F111" s="39">
        <v>15032.854395665699</v>
      </c>
      <c r="G111" s="39">
        <v>15032.854395665699</v>
      </c>
      <c r="H111" s="39">
        <v>15032.854395665699</v>
      </c>
      <c r="I111" s="39">
        <v>15032.854395665699</v>
      </c>
      <c r="J111" s="39">
        <v>15032.854395665699</v>
      </c>
      <c r="K111" s="39">
        <v>15032.854395665699</v>
      </c>
      <c r="L111" s="39">
        <v>15032.854395665699</v>
      </c>
      <c r="M111" s="39">
        <v>15032.854395665699</v>
      </c>
      <c r="N111" s="39">
        <v>15032.854395665699</v>
      </c>
      <c r="O111" s="39">
        <v>15032.854395665699</v>
      </c>
      <c r="P111" s="39">
        <v>15032.854395665699</v>
      </c>
      <c r="Q111" s="39">
        <v>15032.854395665699</v>
      </c>
      <c r="R111" s="39">
        <v>15032.854395665699</v>
      </c>
      <c r="S111" s="39">
        <v>15032.854395665699</v>
      </c>
      <c r="T111" s="39">
        <v>15032.854395665699</v>
      </c>
      <c r="U111" s="39">
        <v>15032.854395665699</v>
      </c>
      <c r="V111" s="39">
        <v>15032.854395665699</v>
      </c>
      <c r="W111" s="39">
        <v>15032.854395665699</v>
      </c>
      <c r="X111" s="39">
        <v>15032.854395665699</v>
      </c>
      <c r="Y111" s="39">
        <v>15032.854395665699</v>
      </c>
      <c r="Z111" s="39">
        <v>15032.854395665699</v>
      </c>
      <c r="AA111" s="39">
        <v>15032.854395665699</v>
      </c>
      <c r="AB111" s="39">
        <v>15032.854395665699</v>
      </c>
      <c r="AC111" s="39">
        <v>15032.854395665699</v>
      </c>
      <c r="AD111" s="39">
        <v>15032.854395665699</v>
      </c>
    </row>
    <row r="112" spans="1:30" hidden="1" outlineLevel="1">
      <c r="A112" s="40" t="s">
        <v>223</v>
      </c>
      <c r="B112" s="39">
        <v>3261.0237661646602</v>
      </c>
      <c r="C112" s="39">
        <v>3261.0237661646602</v>
      </c>
      <c r="D112" s="39">
        <v>3261.0237661646602</v>
      </c>
      <c r="E112" s="39">
        <v>3261.0237661646602</v>
      </c>
      <c r="F112" s="39">
        <v>3261.0237661646602</v>
      </c>
      <c r="G112" s="39">
        <v>3261.0237661646602</v>
      </c>
      <c r="H112" s="39">
        <v>3261.0237661646602</v>
      </c>
      <c r="I112" s="39">
        <v>3261.0237661646602</v>
      </c>
      <c r="J112" s="39">
        <v>3261.0237661646602</v>
      </c>
      <c r="K112" s="39">
        <v>3261.0237661646602</v>
      </c>
      <c r="L112" s="39">
        <v>3261.0237661646602</v>
      </c>
      <c r="M112" s="39">
        <v>3261.0237661646602</v>
      </c>
      <c r="N112" s="39">
        <v>3261.0237661646602</v>
      </c>
      <c r="O112" s="39">
        <v>3261.0237661646602</v>
      </c>
      <c r="P112" s="39">
        <v>3261.0237661646602</v>
      </c>
      <c r="Q112" s="39">
        <v>3261.0237661646602</v>
      </c>
      <c r="R112" s="39">
        <v>3261.0237661646602</v>
      </c>
      <c r="S112" s="39">
        <v>3261.0237661646602</v>
      </c>
      <c r="T112" s="39">
        <v>3261.0237661646602</v>
      </c>
      <c r="U112" s="39">
        <v>3261.0237661646602</v>
      </c>
      <c r="V112" s="39">
        <v>3261.0237661646602</v>
      </c>
      <c r="W112" s="39">
        <v>3261.0237661646602</v>
      </c>
      <c r="X112" s="39">
        <v>3261.0237661646602</v>
      </c>
      <c r="Y112" s="39">
        <v>3261.0237661646602</v>
      </c>
      <c r="Z112" s="39">
        <v>3261.0237661646602</v>
      </c>
      <c r="AA112" s="39">
        <v>3261.0237661646602</v>
      </c>
      <c r="AB112" s="39">
        <v>3261.0237661646602</v>
      </c>
      <c r="AC112" s="39">
        <v>3261.0237661646602</v>
      </c>
      <c r="AD112" s="39">
        <v>3261.0237661646602</v>
      </c>
    </row>
    <row r="113" spans="1:30" hidden="1" outlineLevel="1">
      <c r="A113" s="40" t="s">
        <v>224</v>
      </c>
      <c r="B113" s="39">
        <v>1710.9930949513</v>
      </c>
      <c r="C113" s="39">
        <v>1710.9930949513</v>
      </c>
      <c r="D113" s="39">
        <v>1710.9930949513</v>
      </c>
      <c r="E113" s="39">
        <v>1710.9930949513</v>
      </c>
      <c r="F113" s="39">
        <v>1710.9930949513</v>
      </c>
      <c r="G113" s="39">
        <v>1710.9930949513</v>
      </c>
      <c r="H113" s="39">
        <v>1710.9930949513</v>
      </c>
      <c r="I113" s="39">
        <v>1710.9930949513</v>
      </c>
      <c r="J113" s="39">
        <v>1710.9930949513</v>
      </c>
      <c r="K113" s="39">
        <v>1710.9930949513</v>
      </c>
      <c r="L113" s="39">
        <v>1710.9930949513</v>
      </c>
      <c r="M113" s="39">
        <v>1710.9930949513</v>
      </c>
      <c r="N113" s="39">
        <v>1710.9930949513</v>
      </c>
      <c r="O113" s="39">
        <v>1710.9930949513</v>
      </c>
      <c r="P113" s="39">
        <v>1710.9930949513</v>
      </c>
      <c r="Q113" s="39">
        <v>1710.9930949513</v>
      </c>
      <c r="R113" s="39">
        <v>1710.9930949513</v>
      </c>
      <c r="S113" s="39">
        <v>1710.9930949513</v>
      </c>
      <c r="T113" s="39">
        <v>1710.9930949513</v>
      </c>
      <c r="U113" s="39">
        <v>1710.9930949513</v>
      </c>
      <c r="V113" s="39">
        <v>1710.9930949513</v>
      </c>
      <c r="W113" s="39">
        <v>1710.9930949513</v>
      </c>
      <c r="X113" s="39">
        <v>1710.9930949513</v>
      </c>
      <c r="Y113" s="39">
        <v>1710.9930949513</v>
      </c>
      <c r="Z113" s="39">
        <v>1710.9930949513</v>
      </c>
      <c r="AA113" s="39">
        <v>1710.9930949513</v>
      </c>
      <c r="AB113" s="39">
        <v>1710.9930949513</v>
      </c>
      <c r="AC113" s="39">
        <v>1710.9930949513</v>
      </c>
      <c r="AD113" s="39">
        <v>1710.9930949513</v>
      </c>
    </row>
    <row r="114" spans="1:30" hidden="1" outlineLevel="1">
      <c r="A114" s="40" t="s">
        <v>225</v>
      </c>
      <c r="B114" s="39">
        <v>11783184.3198897</v>
      </c>
      <c r="C114" s="39">
        <v>11783184.3198897</v>
      </c>
      <c r="D114" s="39">
        <v>11783184.3198897</v>
      </c>
      <c r="E114" s="39">
        <v>11783184.3198897</v>
      </c>
      <c r="F114" s="39">
        <v>11783184.3198897</v>
      </c>
      <c r="G114" s="39">
        <v>11783184.3198897</v>
      </c>
      <c r="H114" s="39">
        <v>11783184.3198897</v>
      </c>
      <c r="I114" s="39">
        <v>11783184.3198897</v>
      </c>
      <c r="J114" s="39">
        <v>11783184.3198897</v>
      </c>
      <c r="K114" s="39">
        <v>11783184.3198897</v>
      </c>
      <c r="L114" s="39">
        <v>11783184.3198897</v>
      </c>
      <c r="M114" s="39">
        <v>11783184.3198897</v>
      </c>
      <c r="N114" s="39">
        <v>11783184.3198897</v>
      </c>
      <c r="O114" s="39">
        <v>11783184.3198897</v>
      </c>
      <c r="P114" s="39">
        <v>11783184.3198897</v>
      </c>
      <c r="Q114" s="39">
        <v>11783184.3198897</v>
      </c>
      <c r="R114" s="39">
        <v>11783184.3198897</v>
      </c>
      <c r="S114" s="39">
        <v>11783184.3198897</v>
      </c>
      <c r="T114" s="39">
        <v>11783184.3198897</v>
      </c>
      <c r="U114" s="39">
        <v>11783184.3198897</v>
      </c>
      <c r="V114" s="39">
        <v>11783184.3198897</v>
      </c>
      <c r="W114" s="39">
        <v>11783184.3198897</v>
      </c>
      <c r="X114" s="39">
        <v>11783184.3198897</v>
      </c>
      <c r="Y114" s="39">
        <v>11783184.3198897</v>
      </c>
      <c r="Z114" s="39">
        <v>11783184.3198897</v>
      </c>
      <c r="AA114" s="39">
        <v>11783184.3198897</v>
      </c>
      <c r="AB114" s="39">
        <v>11783184.3198897</v>
      </c>
      <c r="AC114" s="39">
        <v>11783184.3198897</v>
      </c>
      <c r="AD114" s="39">
        <v>11783184.3198897</v>
      </c>
    </row>
    <row r="115" spans="1:30" hidden="1" outlineLevel="1">
      <c r="A115" s="40" t="s">
        <v>226</v>
      </c>
      <c r="B115" s="39">
        <v>19106.0438370843</v>
      </c>
      <c r="C115" s="39">
        <v>19106.0438370843</v>
      </c>
      <c r="D115" s="39">
        <v>19106.0438370843</v>
      </c>
      <c r="E115" s="39">
        <v>19106.0438370843</v>
      </c>
      <c r="F115" s="39">
        <v>19106.0438370843</v>
      </c>
      <c r="G115" s="39">
        <v>19106.0438370843</v>
      </c>
      <c r="H115" s="39">
        <v>19106.0438370843</v>
      </c>
      <c r="I115" s="39">
        <v>19106.0438370843</v>
      </c>
      <c r="J115" s="39">
        <v>19106.0438370843</v>
      </c>
      <c r="K115" s="39">
        <v>19106.0438370843</v>
      </c>
      <c r="L115" s="39">
        <v>19106.0438370843</v>
      </c>
      <c r="M115" s="39">
        <v>19106.0438370843</v>
      </c>
      <c r="N115" s="39">
        <v>19106.0438370843</v>
      </c>
      <c r="O115" s="39">
        <v>19106.0438370843</v>
      </c>
      <c r="P115" s="39">
        <v>19106.0438370843</v>
      </c>
      <c r="Q115" s="39">
        <v>19106.0438370843</v>
      </c>
      <c r="R115" s="39">
        <v>19106.0438370843</v>
      </c>
      <c r="S115" s="39">
        <v>19106.0438370843</v>
      </c>
      <c r="T115" s="39">
        <v>19106.0438370843</v>
      </c>
      <c r="U115" s="39">
        <v>19106.0438370843</v>
      </c>
      <c r="V115" s="39">
        <v>19106.0438370843</v>
      </c>
      <c r="W115" s="39">
        <v>19106.0438370843</v>
      </c>
      <c r="X115" s="39">
        <v>19106.0438370843</v>
      </c>
      <c r="Y115" s="39">
        <v>19106.0438370843</v>
      </c>
      <c r="Z115" s="39">
        <v>19106.0438370843</v>
      </c>
      <c r="AA115" s="39">
        <v>19106.0438370843</v>
      </c>
      <c r="AB115" s="39">
        <v>19106.0438370843</v>
      </c>
      <c r="AC115" s="39">
        <v>19106.0438370843</v>
      </c>
      <c r="AD115" s="39">
        <v>19106.0438370843</v>
      </c>
    </row>
    <row r="116" spans="1:30" hidden="1" outlineLevel="1">
      <c r="A116" s="40" t="s">
        <v>227</v>
      </c>
      <c r="B116" s="39">
        <v>4218.3976903043904</v>
      </c>
      <c r="C116" s="39">
        <v>4218.3976903043904</v>
      </c>
      <c r="D116" s="39">
        <v>4218.3976903043904</v>
      </c>
      <c r="E116" s="39">
        <v>4218.3976903043904</v>
      </c>
      <c r="F116" s="39">
        <v>4218.3976903043904</v>
      </c>
      <c r="G116" s="39">
        <v>4218.3976903043904</v>
      </c>
      <c r="H116" s="39">
        <v>4218.3976903043904</v>
      </c>
      <c r="I116" s="39">
        <v>4218.3976903043904</v>
      </c>
      <c r="J116" s="39">
        <v>4218.3976903043904</v>
      </c>
      <c r="K116" s="39">
        <v>4218.3976903043904</v>
      </c>
      <c r="L116" s="39">
        <v>4218.3976903043904</v>
      </c>
      <c r="M116" s="39">
        <v>4218.3976903043904</v>
      </c>
      <c r="N116" s="39">
        <v>4218.3976903043904</v>
      </c>
      <c r="O116" s="39">
        <v>4218.3976903043904</v>
      </c>
      <c r="P116" s="39">
        <v>4218.3976903043904</v>
      </c>
      <c r="Q116" s="39">
        <v>4218.3976903043904</v>
      </c>
      <c r="R116" s="39">
        <v>4218.3976903043904</v>
      </c>
      <c r="S116" s="39">
        <v>4218.3976903043904</v>
      </c>
      <c r="T116" s="39">
        <v>4218.3976903043904</v>
      </c>
      <c r="U116" s="39">
        <v>4218.3976903043904</v>
      </c>
      <c r="V116" s="39">
        <v>4218.3976903043904</v>
      </c>
      <c r="W116" s="39">
        <v>4218.3976903043904</v>
      </c>
      <c r="X116" s="39">
        <v>4218.3976903043904</v>
      </c>
      <c r="Y116" s="39">
        <v>4218.3976903043904</v>
      </c>
      <c r="Z116" s="39">
        <v>4218.3976903043904</v>
      </c>
      <c r="AA116" s="39">
        <v>4218.3976903043904</v>
      </c>
      <c r="AB116" s="39">
        <v>4218.3976903043904</v>
      </c>
      <c r="AC116" s="39">
        <v>4218.3976903043904</v>
      </c>
      <c r="AD116" s="39">
        <v>4218.3976903043904</v>
      </c>
    </row>
    <row r="117" spans="1:30" hidden="1" outlineLevel="1">
      <c r="A117" s="40" t="s">
        <v>228</v>
      </c>
      <c r="B117" s="39">
        <v>1972.39118582889</v>
      </c>
      <c r="C117" s="39">
        <v>1972.39118582889</v>
      </c>
      <c r="D117" s="39">
        <v>1972.39118582889</v>
      </c>
      <c r="E117" s="39">
        <v>1972.39118582889</v>
      </c>
      <c r="F117" s="39">
        <v>1972.39118582889</v>
      </c>
      <c r="G117" s="39">
        <v>1972.39118582889</v>
      </c>
      <c r="H117" s="39">
        <v>1972.39118582889</v>
      </c>
      <c r="I117" s="39">
        <v>1972.39118582889</v>
      </c>
      <c r="J117" s="39">
        <v>1972.39118582889</v>
      </c>
      <c r="K117" s="39">
        <v>1972.39118582889</v>
      </c>
      <c r="L117" s="39">
        <v>1972.39118582889</v>
      </c>
      <c r="M117" s="39">
        <v>1972.39118582889</v>
      </c>
      <c r="N117" s="39">
        <v>1972.39118582889</v>
      </c>
      <c r="O117" s="39">
        <v>1972.39118582889</v>
      </c>
      <c r="P117" s="39">
        <v>1972.39118582889</v>
      </c>
      <c r="Q117" s="39">
        <v>1972.39118582889</v>
      </c>
      <c r="R117" s="39">
        <v>1972.39118582889</v>
      </c>
      <c r="S117" s="39">
        <v>1972.39118582889</v>
      </c>
      <c r="T117" s="39">
        <v>1972.39118582889</v>
      </c>
      <c r="U117" s="39">
        <v>1972.39118582889</v>
      </c>
      <c r="V117" s="39">
        <v>1972.39118582889</v>
      </c>
      <c r="W117" s="39">
        <v>1972.39118582889</v>
      </c>
      <c r="X117" s="39">
        <v>1972.39118582889</v>
      </c>
      <c r="Y117" s="39">
        <v>1972.39118582889</v>
      </c>
      <c r="Z117" s="39">
        <v>1972.39118582889</v>
      </c>
      <c r="AA117" s="39">
        <v>1972.39118582889</v>
      </c>
      <c r="AB117" s="39">
        <v>1972.39118582889</v>
      </c>
      <c r="AC117" s="39">
        <v>1972.39118582889</v>
      </c>
      <c r="AD117" s="39">
        <v>1972.39118582889</v>
      </c>
    </row>
    <row r="118" spans="1:30" hidden="1" outlineLevel="1">
      <c r="A118" s="40" t="s">
        <v>229</v>
      </c>
      <c r="B118" s="39">
        <v>11127.326024345501</v>
      </c>
      <c r="C118" s="39">
        <v>11127.326024345501</v>
      </c>
      <c r="D118" s="39">
        <v>11127.326024345501</v>
      </c>
      <c r="E118" s="39">
        <v>11127.326024345501</v>
      </c>
      <c r="F118" s="39">
        <v>11127.326024345501</v>
      </c>
      <c r="G118" s="39">
        <v>11127.326024345501</v>
      </c>
      <c r="H118" s="39">
        <v>11127.326024345501</v>
      </c>
      <c r="I118" s="39">
        <v>11127.326024345501</v>
      </c>
      <c r="J118" s="39">
        <v>11127.326024345501</v>
      </c>
      <c r="K118" s="39">
        <v>11127.326024345501</v>
      </c>
      <c r="L118" s="39">
        <v>11127.326024345501</v>
      </c>
      <c r="M118" s="39">
        <v>11127.326024345501</v>
      </c>
      <c r="N118" s="39">
        <v>11127.326024345501</v>
      </c>
      <c r="O118" s="39">
        <v>11127.326024345501</v>
      </c>
      <c r="P118" s="39">
        <v>11127.326024345501</v>
      </c>
      <c r="Q118" s="39">
        <v>11127.326024345501</v>
      </c>
      <c r="R118" s="39">
        <v>11127.326024345501</v>
      </c>
      <c r="S118" s="39">
        <v>11127.326024345501</v>
      </c>
      <c r="T118" s="39">
        <v>11127.326024345501</v>
      </c>
      <c r="U118" s="39">
        <v>11127.326024345501</v>
      </c>
      <c r="V118" s="39">
        <v>11127.326024345501</v>
      </c>
      <c r="W118" s="39">
        <v>11127.326024345501</v>
      </c>
      <c r="X118" s="39">
        <v>11127.326024345501</v>
      </c>
      <c r="Y118" s="39">
        <v>11127.326024345501</v>
      </c>
      <c r="Z118" s="39">
        <v>11127.326024345501</v>
      </c>
      <c r="AA118" s="39">
        <v>11127.326024345501</v>
      </c>
      <c r="AB118" s="39">
        <v>11127.326024345501</v>
      </c>
      <c r="AC118" s="39">
        <v>11127.326024345501</v>
      </c>
      <c r="AD118" s="39">
        <v>11127.326024345501</v>
      </c>
    </row>
    <row r="119" spans="1:30" hidden="1" outlineLevel="1">
      <c r="A119" s="40" t="s">
        <v>230</v>
      </c>
      <c r="B119" s="39">
        <v>133740.005419825</v>
      </c>
      <c r="C119" s="39">
        <v>133740.005419825</v>
      </c>
      <c r="D119" s="39">
        <v>133740.005419825</v>
      </c>
      <c r="E119" s="39">
        <v>133740.005419825</v>
      </c>
      <c r="F119" s="39">
        <v>133740.005419825</v>
      </c>
      <c r="G119" s="39">
        <v>133740.005419825</v>
      </c>
      <c r="H119" s="39">
        <v>133740.005419825</v>
      </c>
      <c r="I119" s="39">
        <v>133740.005419825</v>
      </c>
      <c r="J119" s="39">
        <v>133740.005419825</v>
      </c>
      <c r="K119" s="39">
        <v>133740.005419825</v>
      </c>
      <c r="L119" s="39">
        <v>133740.005419825</v>
      </c>
      <c r="M119" s="39">
        <v>133740.005419825</v>
      </c>
      <c r="N119" s="39">
        <v>133740.005419825</v>
      </c>
      <c r="O119" s="39">
        <v>133740.005419825</v>
      </c>
      <c r="P119" s="39">
        <v>133740.005419825</v>
      </c>
      <c r="Q119" s="39">
        <v>133740.005419825</v>
      </c>
      <c r="R119" s="39">
        <v>133740.005419825</v>
      </c>
      <c r="S119" s="39">
        <v>133740.005419825</v>
      </c>
      <c r="T119" s="39">
        <v>133740.005419825</v>
      </c>
      <c r="U119" s="39">
        <v>133740.005419825</v>
      </c>
      <c r="V119" s="39">
        <v>133740.005419825</v>
      </c>
      <c r="W119" s="39">
        <v>133740.005419825</v>
      </c>
      <c r="X119" s="39">
        <v>133740.005419825</v>
      </c>
      <c r="Y119" s="39">
        <v>133740.005419825</v>
      </c>
      <c r="Z119" s="39">
        <v>133740.005419825</v>
      </c>
      <c r="AA119" s="39">
        <v>133740.005419825</v>
      </c>
      <c r="AB119" s="39">
        <v>133740.005419825</v>
      </c>
      <c r="AC119" s="39">
        <v>133740.005419825</v>
      </c>
      <c r="AD119" s="39">
        <v>133740.005419825</v>
      </c>
    </row>
    <row r="120" spans="1:30" hidden="1" outlineLevel="1">
      <c r="A120" s="40" t="s">
        <v>231</v>
      </c>
      <c r="B120" s="39">
        <v>199999.86472024099</v>
      </c>
      <c r="C120" s="39">
        <v>199999.86472024099</v>
      </c>
      <c r="D120" s="39">
        <v>199999.86472024099</v>
      </c>
      <c r="E120" s="39">
        <v>199999.86472024099</v>
      </c>
      <c r="F120" s="39">
        <v>199999.86472024099</v>
      </c>
      <c r="G120" s="39">
        <v>199999.86472024099</v>
      </c>
      <c r="H120" s="39">
        <v>199999.86472024099</v>
      </c>
      <c r="I120" s="39">
        <v>199999.86472024099</v>
      </c>
      <c r="J120" s="39">
        <v>199999.86472024099</v>
      </c>
      <c r="K120" s="39">
        <v>199999.86472024099</v>
      </c>
      <c r="L120" s="39">
        <v>199999.86472024099</v>
      </c>
      <c r="M120" s="39">
        <v>199999.86472024099</v>
      </c>
      <c r="N120" s="39">
        <v>199999.86472024099</v>
      </c>
      <c r="O120" s="39">
        <v>199999.86472024099</v>
      </c>
      <c r="P120" s="39">
        <v>199999.86472024099</v>
      </c>
      <c r="Q120" s="39">
        <v>199999.86472024099</v>
      </c>
      <c r="R120" s="39">
        <v>199999.86472024099</v>
      </c>
      <c r="S120" s="39">
        <v>199999.86472024099</v>
      </c>
      <c r="T120" s="39">
        <v>199999.86472024099</v>
      </c>
      <c r="U120" s="39">
        <v>199999.86472024099</v>
      </c>
      <c r="V120" s="39">
        <v>199999.86472024099</v>
      </c>
      <c r="W120" s="39">
        <v>199999.86472024099</v>
      </c>
      <c r="X120" s="39">
        <v>199999.86472024099</v>
      </c>
      <c r="Y120" s="39">
        <v>199999.86472024099</v>
      </c>
      <c r="Z120" s="39">
        <v>199999.86472024099</v>
      </c>
      <c r="AA120" s="39">
        <v>199999.86472024099</v>
      </c>
      <c r="AB120" s="39">
        <v>199999.86472024099</v>
      </c>
      <c r="AC120" s="39">
        <v>199999.86472024099</v>
      </c>
      <c r="AD120" s="39">
        <v>199999.86472024099</v>
      </c>
    </row>
    <row r="121" spans="1:30" hidden="1" outlineLevel="1">
      <c r="A121" s="40" t="s">
        <v>232</v>
      </c>
      <c r="B121" s="39">
        <v>678849.32321221102</v>
      </c>
      <c r="C121" s="39">
        <v>678849.32321221102</v>
      </c>
      <c r="D121" s="39">
        <v>678849.32321221102</v>
      </c>
      <c r="E121" s="39">
        <v>678849.32321221102</v>
      </c>
      <c r="F121" s="39">
        <v>678849.32321221102</v>
      </c>
      <c r="G121" s="39">
        <v>678849.32321221102</v>
      </c>
      <c r="H121" s="39">
        <v>678849.32321221102</v>
      </c>
      <c r="I121" s="39">
        <v>678849.32321221102</v>
      </c>
      <c r="J121" s="39">
        <v>678849.32321221102</v>
      </c>
      <c r="K121" s="39">
        <v>678849.32321221102</v>
      </c>
      <c r="L121" s="39">
        <v>678849.32321221102</v>
      </c>
      <c r="M121" s="39">
        <v>678849.32321221102</v>
      </c>
      <c r="N121" s="39">
        <v>678849.32321221102</v>
      </c>
      <c r="O121" s="39">
        <v>678849.32321221102</v>
      </c>
      <c r="P121" s="39">
        <v>678849.32321221102</v>
      </c>
      <c r="Q121" s="39">
        <v>678849.32321221102</v>
      </c>
      <c r="R121" s="39">
        <v>678849.32321221102</v>
      </c>
      <c r="S121" s="39">
        <v>678849.32321221102</v>
      </c>
      <c r="T121" s="39">
        <v>678849.32321221102</v>
      </c>
      <c r="U121" s="39">
        <v>678849.32321221102</v>
      </c>
      <c r="V121" s="39">
        <v>678849.32321221102</v>
      </c>
      <c r="W121" s="39">
        <v>678849.32321221102</v>
      </c>
      <c r="X121" s="39">
        <v>678849.32321221102</v>
      </c>
      <c r="Y121" s="39">
        <v>678849.32321221102</v>
      </c>
      <c r="Z121" s="39">
        <v>678849.32321221102</v>
      </c>
      <c r="AA121" s="39">
        <v>678849.32321221102</v>
      </c>
      <c r="AB121" s="39">
        <v>678849.32321221102</v>
      </c>
      <c r="AC121" s="39">
        <v>678849.32321221102</v>
      </c>
      <c r="AD121" s="39">
        <v>678849.32321221102</v>
      </c>
    </row>
    <row r="122" spans="1:30" hidden="1" outlineLevel="1">
      <c r="A122" s="40" t="s">
        <v>233</v>
      </c>
      <c r="B122" s="39">
        <v>9999.9932360121002</v>
      </c>
      <c r="C122" s="39">
        <v>9999.9932360121002</v>
      </c>
      <c r="D122" s="39">
        <v>9999.9932360121002</v>
      </c>
      <c r="E122" s="39">
        <v>9999.9932360121002</v>
      </c>
      <c r="F122" s="39">
        <v>9999.9932360121002</v>
      </c>
      <c r="G122" s="39">
        <v>9999.9932360121002</v>
      </c>
      <c r="H122" s="39">
        <v>9999.9932360121002</v>
      </c>
      <c r="I122" s="39">
        <v>9999.9932360121002</v>
      </c>
      <c r="J122" s="39">
        <v>9999.9932360121002</v>
      </c>
      <c r="K122" s="39">
        <v>9999.9932360121002</v>
      </c>
      <c r="L122" s="39">
        <v>9999.9932360121002</v>
      </c>
      <c r="M122" s="39">
        <v>9999.9932360121002</v>
      </c>
      <c r="N122" s="39">
        <v>9999.9932360121002</v>
      </c>
      <c r="O122" s="39">
        <v>9999.9932360121002</v>
      </c>
      <c r="P122" s="39">
        <v>9999.9932360121002</v>
      </c>
      <c r="Q122" s="39">
        <v>9999.9932360121002</v>
      </c>
      <c r="R122" s="39">
        <v>9999.9932360121002</v>
      </c>
      <c r="S122" s="39">
        <v>9999.9932360121002</v>
      </c>
      <c r="T122" s="39">
        <v>9999.9932360121002</v>
      </c>
      <c r="U122" s="39">
        <v>9999.9932360121002</v>
      </c>
      <c r="V122" s="39">
        <v>9999.9932360121002</v>
      </c>
      <c r="W122" s="39">
        <v>9999.9932360121002</v>
      </c>
      <c r="X122" s="39">
        <v>9999.9932360121002</v>
      </c>
      <c r="Y122" s="39">
        <v>9999.9932360121002</v>
      </c>
      <c r="Z122" s="39">
        <v>9999.9932360121002</v>
      </c>
      <c r="AA122" s="39">
        <v>9999.9932360121002</v>
      </c>
      <c r="AB122" s="39">
        <v>9999.9932360121002</v>
      </c>
      <c r="AC122" s="39">
        <v>9999.9932360121002</v>
      </c>
      <c r="AD122" s="39">
        <v>9999.9932360121002</v>
      </c>
    </row>
    <row r="123" spans="1:30" hidden="1" outlineLevel="1">
      <c r="A123" s="40" t="s">
        <v>234</v>
      </c>
      <c r="B123" s="39">
        <v>7499.9949270090701</v>
      </c>
      <c r="C123" s="39">
        <v>7499.9949270090701</v>
      </c>
      <c r="D123" s="39">
        <v>7499.9949270090701</v>
      </c>
      <c r="E123" s="39">
        <v>7499.9949270090701</v>
      </c>
      <c r="F123" s="39">
        <v>7499.9949270090701</v>
      </c>
      <c r="G123" s="39">
        <v>7499.9949270090701</v>
      </c>
      <c r="H123" s="39">
        <v>7499.9949270090701</v>
      </c>
      <c r="I123" s="39">
        <v>7499.9949270090701</v>
      </c>
      <c r="J123" s="39">
        <v>7499.9949270090701</v>
      </c>
      <c r="K123" s="39">
        <v>7499.9949270090701</v>
      </c>
      <c r="L123" s="39">
        <v>7499.9949270090701</v>
      </c>
      <c r="M123" s="39">
        <v>7499.9949270090701</v>
      </c>
      <c r="N123" s="39">
        <v>7499.9949270090701</v>
      </c>
      <c r="O123" s="39">
        <v>7499.9949270090701</v>
      </c>
      <c r="P123" s="39">
        <v>7499.9949270090701</v>
      </c>
      <c r="Q123" s="39">
        <v>7499.9949270090701</v>
      </c>
      <c r="R123" s="39">
        <v>7499.9949270090701</v>
      </c>
      <c r="S123" s="39">
        <v>7499.9949270090701</v>
      </c>
      <c r="T123" s="39">
        <v>7499.9949270090701</v>
      </c>
      <c r="U123" s="39">
        <v>7499.9949270090701</v>
      </c>
      <c r="V123" s="39">
        <v>7499.9949270090701</v>
      </c>
      <c r="W123" s="39">
        <v>7499.9949270090701</v>
      </c>
      <c r="X123" s="39">
        <v>7499.9949270090701</v>
      </c>
      <c r="Y123" s="39">
        <v>7499.9949270090701</v>
      </c>
      <c r="Z123" s="39">
        <v>7499.9949270090701</v>
      </c>
      <c r="AA123" s="39">
        <v>7499.9949270090701</v>
      </c>
      <c r="AB123" s="39">
        <v>7499.9949270090701</v>
      </c>
      <c r="AC123" s="39">
        <v>7499.9949270090701</v>
      </c>
      <c r="AD123" s="39">
        <v>7499.9949270090701</v>
      </c>
    </row>
    <row r="124" spans="1:30" hidden="1" outlineLevel="1">
      <c r="A124" s="40" t="s">
        <v>235</v>
      </c>
      <c r="B124" s="39">
        <v>3499.9976326042301</v>
      </c>
      <c r="C124" s="39">
        <v>3499.9976326042301</v>
      </c>
      <c r="D124" s="39">
        <v>3499.9976326042301</v>
      </c>
      <c r="E124" s="39">
        <v>3499.9976326042301</v>
      </c>
      <c r="F124" s="39">
        <v>3499.9976326042301</v>
      </c>
      <c r="G124" s="39">
        <v>3499.9976326042301</v>
      </c>
      <c r="H124" s="39">
        <v>3499.9976326042301</v>
      </c>
      <c r="I124" s="39">
        <v>3499.9976326042301</v>
      </c>
      <c r="J124" s="39">
        <v>3499.9976326042301</v>
      </c>
      <c r="K124" s="39">
        <v>3499.9976326042301</v>
      </c>
      <c r="L124" s="39">
        <v>3499.9976326042301</v>
      </c>
      <c r="M124" s="39">
        <v>3499.9976326042301</v>
      </c>
      <c r="N124" s="39">
        <v>3499.9976326042301</v>
      </c>
      <c r="O124" s="39">
        <v>3499.9976326042301</v>
      </c>
      <c r="P124" s="39">
        <v>3499.9976326042301</v>
      </c>
      <c r="Q124" s="39">
        <v>3499.9976326042301</v>
      </c>
      <c r="R124" s="39">
        <v>3499.9976326042301</v>
      </c>
      <c r="S124" s="39">
        <v>3499.9976326042301</v>
      </c>
      <c r="T124" s="39">
        <v>3499.9976326042301</v>
      </c>
      <c r="U124" s="39">
        <v>3499.9976326042301</v>
      </c>
      <c r="V124" s="39">
        <v>3499.9976326042301</v>
      </c>
      <c r="W124" s="39">
        <v>3499.9976326042301</v>
      </c>
      <c r="X124" s="39">
        <v>3499.9976326042301</v>
      </c>
      <c r="Y124" s="39">
        <v>3499.9976326042301</v>
      </c>
      <c r="Z124" s="39">
        <v>3499.9976326042301</v>
      </c>
      <c r="AA124" s="39">
        <v>3499.9976326042301</v>
      </c>
      <c r="AB124" s="39">
        <v>3499.9976326042301</v>
      </c>
      <c r="AC124" s="39">
        <v>3499.9976326042301</v>
      </c>
      <c r="AD124" s="39">
        <v>3499.9976326042301</v>
      </c>
    </row>
    <row r="125" spans="1:30" hidden="1" outlineLevel="1">
      <c r="A125" s="40" t="s">
        <v>236</v>
      </c>
      <c r="B125" s="39">
        <v>3166.6645247371598</v>
      </c>
      <c r="C125" s="39">
        <v>3166.6645247371598</v>
      </c>
      <c r="D125" s="39">
        <v>3166.6645247371598</v>
      </c>
      <c r="E125" s="39">
        <v>3166.6645247371598</v>
      </c>
      <c r="F125" s="39">
        <v>3166.6645247371598</v>
      </c>
      <c r="G125" s="39">
        <v>3166.6645247371598</v>
      </c>
      <c r="H125" s="39">
        <v>3166.6645247371598</v>
      </c>
      <c r="I125" s="39">
        <v>3166.6645247371598</v>
      </c>
      <c r="J125" s="39">
        <v>3166.6645247371598</v>
      </c>
      <c r="K125" s="39">
        <v>3166.6645247371598</v>
      </c>
      <c r="L125" s="39">
        <v>3166.6645247371598</v>
      </c>
      <c r="M125" s="39">
        <v>3166.6645247371598</v>
      </c>
      <c r="N125" s="39">
        <v>3166.6645247371598</v>
      </c>
      <c r="O125" s="39">
        <v>3166.6645247371598</v>
      </c>
      <c r="P125" s="39">
        <v>3166.6645247371598</v>
      </c>
      <c r="Q125" s="39">
        <v>3166.6645247371598</v>
      </c>
      <c r="R125" s="39">
        <v>3166.6645247371598</v>
      </c>
      <c r="S125" s="39">
        <v>3166.6645247371598</v>
      </c>
      <c r="T125" s="39">
        <v>3166.6645247371598</v>
      </c>
      <c r="U125" s="39">
        <v>3166.6645247371598</v>
      </c>
      <c r="V125" s="39">
        <v>3166.6645247371598</v>
      </c>
      <c r="W125" s="39">
        <v>3166.6645247371598</v>
      </c>
      <c r="X125" s="39">
        <v>3166.6645247371598</v>
      </c>
      <c r="Y125" s="39">
        <v>3166.6645247371598</v>
      </c>
      <c r="Z125" s="39">
        <v>3166.6645247371598</v>
      </c>
      <c r="AA125" s="39">
        <v>3166.6645247371598</v>
      </c>
      <c r="AB125" s="39">
        <v>3166.6645247371598</v>
      </c>
      <c r="AC125" s="39">
        <v>3166.6645247371598</v>
      </c>
      <c r="AD125" s="39">
        <v>3166.6645247371598</v>
      </c>
    </row>
    <row r="126" spans="1:30" hidden="1" outlineLevel="1">
      <c r="A126" s="40" t="s">
        <v>237</v>
      </c>
      <c r="B126" s="39">
        <v>1249313.1594919299</v>
      </c>
      <c r="C126" s="39">
        <v>1249313.1594919299</v>
      </c>
      <c r="D126" s="39">
        <v>1249313.1594919299</v>
      </c>
      <c r="E126" s="39">
        <v>1249313.1594919299</v>
      </c>
      <c r="F126" s="39">
        <v>1249313.1594919299</v>
      </c>
      <c r="G126" s="39">
        <v>1249313.1594919299</v>
      </c>
      <c r="H126" s="39">
        <v>1249313.1594919299</v>
      </c>
      <c r="I126" s="39">
        <v>1249313.1594919299</v>
      </c>
      <c r="J126" s="39">
        <v>1249313.1594919299</v>
      </c>
      <c r="K126" s="39">
        <v>1249313.1594919299</v>
      </c>
      <c r="L126" s="39">
        <v>1249313.1594919299</v>
      </c>
      <c r="M126" s="39">
        <v>1249313.1594919299</v>
      </c>
      <c r="N126" s="39">
        <v>1249313.1594919299</v>
      </c>
      <c r="O126" s="39">
        <v>1249313.1594919299</v>
      </c>
      <c r="P126" s="39">
        <v>1249313.1594919299</v>
      </c>
      <c r="Q126" s="39">
        <v>1249313.1594919299</v>
      </c>
      <c r="R126" s="39">
        <v>1249313.1594919299</v>
      </c>
      <c r="S126" s="39">
        <v>1249313.1594919299</v>
      </c>
      <c r="T126" s="39">
        <v>1249313.1594919299</v>
      </c>
      <c r="U126" s="39">
        <v>1249313.1594919299</v>
      </c>
      <c r="V126" s="39">
        <v>1249313.1594919299</v>
      </c>
      <c r="W126" s="39">
        <v>1249313.1594919299</v>
      </c>
      <c r="X126" s="39">
        <v>1249313.1594919299</v>
      </c>
      <c r="Y126" s="39">
        <v>1249313.1594919299</v>
      </c>
      <c r="Z126" s="39">
        <v>1249313.1594919299</v>
      </c>
      <c r="AA126" s="39">
        <v>1249313.1594919299</v>
      </c>
      <c r="AB126" s="39">
        <v>1249313.1594919299</v>
      </c>
      <c r="AC126" s="39">
        <v>1249313.1594919299</v>
      </c>
      <c r="AD126" s="39">
        <v>1249313.1594919299</v>
      </c>
    </row>
    <row r="127" spans="1:30" collapsed="1">
      <c r="A127" s="40" t="s">
        <v>240</v>
      </c>
      <c r="B127" s="39">
        <v>22234298.571681499</v>
      </c>
      <c r="C127" s="39">
        <v>22234298.571681499</v>
      </c>
      <c r="D127" s="39">
        <v>22234298.571681499</v>
      </c>
      <c r="E127" s="39">
        <v>22234298.571681499</v>
      </c>
      <c r="F127" s="39">
        <v>22234298.571681499</v>
      </c>
      <c r="G127" s="39">
        <v>22234298.571681499</v>
      </c>
      <c r="H127" s="39">
        <v>22234298.571681499</v>
      </c>
      <c r="I127" s="39">
        <v>22234298.571681499</v>
      </c>
      <c r="J127" s="39">
        <v>22234298.571681499</v>
      </c>
      <c r="K127" s="39">
        <v>22234298.571681499</v>
      </c>
      <c r="L127" s="39">
        <v>22234298.571681499</v>
      </c>
      <c r="M127" s="39">
        <v>22234298.571681499</v>
      </c>
      <c r="N127" s="39">
        <v>22234298.571681499</v>
      </c>
      <c r="O127" s="39">
        <v>22234298.571681499</v>
      </c>
      <c r="P127" s="39">
        <v>22234298.571681499</v>
      </c>
      <c r="Q127" s="39">
        <v>22234298.571681499</v>
      </c>
      <c r="R127" s="39">
        <v>22234298.571681499</v>
      </c>
      <c r="S127" s="39">
        <v>22234298.571681499</v>
      </c>
      <c r="T127" s="39">
        <v>22234298.571681499</v>
      </c>
      <c r="U127" s="39">
        <v>22234298.571681499</v>
      </c>
      <c r="V127" s="39">
        <v>22234298.571681499</v>
      </c>
      <c r="W127" s="39">
        <v>22234298.571681499</v>
      </c>
      <c r="X127" s="39">
        <v>22234298.571681499</v>
      </c>
      <c r="Y127" s="39">
        <v>22234298.571681499</v>
      </c>
      <c r="Z127" s="39">
        <v>22234298.571681499</v>
      </c>
      <c r="AA127" s="39">
        <v>22234298.571681499</v>
      </c>
      <c r="AB127" s="39">
        <v>22234298.571681499</v>
      </c>
      <c r="AC127" s="39">
        <v>22234298.571681499</v>
      </c>
      <c r="AD127" s="39">
        <v>22234298.571681499</v>
      </c>
    </row>
    <row r="128" spans="1:30">
      <c r="A128" s="40" t="s">
        <v>241</v>
      </c>
    </row>
    <row r="129" spans="1:30" s="48" customFormat="1">
      <c r="A129" s="47" t="s">
        <v>242</v>
      </c>
      <c r="B129" s="48">
        <v>1.86673816622068E-2</v>
      </c>
      <c r="C129" s="48">
        <v>7.2992751041731996E-4</v>
      </c>
      <c r="D129" s="48">
        <v>9.7164743715514503E-3</v>
      </c>
      <c r="E129" s="48">
        <v>5.4387381626823599E-2</v>
      </c>
      <c r="F129" s="48">
        <v>4.5445667985454999E-4</v>
      </c>
      <c r="G129" s="48">
        <v>0.216238927031626</v>
      </c>
      <c r="H129" s="48">
        <v>8.7671649218939801E-2</v>
      </c>
      <c r="I129" s="48">
        <v>1.7481763121222699E-2</v>
      </c>
      <c r="J129" s="48">
        <v>1.1350397264807701E-3</v>
      </c>
      <c r="K129" s="48">
        <v>7.5359341258991405E-4</v>
      </c>
      <c r="L129" s="48">
        <v>1.6347434517754501E-4</v>
      </c>
      <c r="M129" s="48">
        <v>8.5771676582851298E-5</v>
      </c>
      <c r="N129" s="48">
        <v>0.59068822520904096</v>
      </c>
      <c r="O129" s="48">
        <v>9.5778142974844202E-4</v>
      </c>
      <c r="P129" s="48">
        <v>2.11467272111307E-4</v>
      </c>
      <c r="Q129" s="48">
        <v>9.8875500658053201E-5</v>
      </c>
      <c r="R129" s="48">
        <v>5.5781020496711495E-4</v>
      </c>
      <c r="S129" s="48">
        <v>0</v>
      </c>
      <c r="T129" s="48">
        <v>5.8502173484129498E-2</v>
      </c>
      <c r="U129" s="48">
        <v>0</v>
      </c>
      <c r="V129" s="48">
        <v>0</v>
      </c>
      <c r="W129" s="48">
        <v>8.74863639038823E-2</v>
      </c>
      <c r="X129" s="48">
        <v>0.296950495489195</v>
      </c>
      <c r="Y129" s="48">
        <v>0</v>
      </c>
      <c r="Z129" s="48">
        <v>4.3743181951941199E-3</v>
      </c>
      <c r="AA129" s="48">
        <v>3.2807386463955899E-3</v>
      </c>
      <c r="AB129" s="48">
        <v>1.53101136831794E-3</v>
      </c>
      <c r="AC129" s="48">
        <v>1.3852007618114701E-3</v>
      </c>
      <c r="AD129" s="48">
        <v>0.54648969815107296</v>
      </c>
    </row>
    <row r="130" spans="1:30" s="48" customFormat="1">
      <c r="A130" s="47" t="s">
        <v>243</v>
      </c>
      <c r="B130" s="48">
        <v>1.86673816622068E-2</v>
      </c>
      <c r="C130" s="48">
        <v>7.2992751041731996E-4</v>
      </c>
      <c r="D130" s="48">
        <v>9.7164743715514503E-3</v>
      </c>
      <c r="E130" s="48">
        <v>5.4387381626823599E-2</v>
      </c>
      <c r="F130" s="48">
        <v>4.5445667985454999E-4</v>
      </c>
      <c r="G130" s="48">
        <v>0.216238927031626</v>
      </c>
      <c r="H130" s="48">
        <v>8.7671649218939801E-2</v>
      </c>
      <c r="I130" s="48">
        <v>1.7481763121222699E-2</v>
      </c>
      <c r="J130" s="48">
        <v>1.1350397264807701E-3</v>
      </c>
      <c r="K130" s="48">
        <v>7.5359341258991405E-4</v>
      </c>
      <c r="L130" s="48">
        <v>1.6347434517754501E-4</v>
      </c>
      <c r="M130" s="48">
        <v>8.5771676582851298E-5</v>
      </c>
      <c r="N130" s="48">
        <v>0.59068822520904096</v>
      </c>
      <c r="O130" s="48">
        <v>9.5778142974844202E-4</v>
      </c>
      <c r="P130" s="48">
        <v>2.11467272111307E-4</v>
      </c>
      <c r="Q130" s="48">
        <v>9.8875500658053201E-5</v>
      </c>
      <c r="R130" s="48">
        <v>5.5781020496711495E-4</v>
      </c>
      <c r="S130" s="48">
        <v>0</v>
      </c>
      <c r="T130" s="48">
        <v>5.8502173484129498E-2</v>
      </c>
      <c r="U130" s="48">
        <v>0</v>
      </c>
      <c r="V130" s="48">
        <v>0</v>
      </c>
      <c r="W130" s="48">
        <v>8.74863639038823E-2</v>
      </c>
      <c r="X130" s="48">
        <v>0.296950495489195</v>
      </c>
      <c r="Y130" s="48">
        <v>0</v>
      </c>
      <c r="Z130" s="48">
        <v>4.3743181951941199E-3</v>
      </c>
      <c r="AA130" s="48">
        <v>3.2807386463955899E-3</v>
      </c>
      <c r="AB130" s="48">
        <v>1.53101136831794E-3</v>
      </c>
      <c r="AC130" s="48">
        <v>1.3852007618114701E-3</v>
      </c>
      <c r="AD130" s="48">
        <v>0.54648969815107296</v>
      </c>
    </row>
    <row r="131" spans="1:30">
      <c r="A131" s="40" t="s">
        <v>244</v>
      </c>
    </row>
    <row r="132" spans="1:30" s="45" customFormat="1">
      <c r="A132" s="49" t="s">
        <v>245</v>
      </c>
      <c r="B132" s="50">
        <v>1.86673816622068E-2</v>
      </c>
      <c r="C132" s="50">
        <v>7.2992751041731996E-4</v>
      </c>
      <c r="D132" s="50">
        <v>9.7164743715514503E-3</v>
      </c>
      <c r="E132" s="50">
        <v>5.4387381626823599E-2</v>
      </c>
      <c r="F132" s="50">
        <v>4.5445667985454999E-4</v>
      </c>
      <c r="G132" s="50">
        <v>0.216238927031626</v>
      </c>
      <c r="H132" s="50">
        <v>8.7671649218939801E-2</v>
      </c>
      <c r="I132" s="50">
        <v>1.7481763121222699E-2</v>
      </c>
      <c r="J132" s="50">
        <v>1.1350397264807701E-3</v>
      </c>
      <c r="K132" s="50">
        <v>7.5359341258991405E-4</v>
      </c>
      <c r="L132" s="50">
        <v>1.6347434517754501E-4</v>
      </c>
      <c r="M132" s="50">
        <v>8.5771676582851298E-5</v>
      </c>
      <c r="N132" s="50">
        <v>0.59068822520904096</v>
      </c>
      <c r="O132" s="50">
        <v>9.5778142974844202E-4</v>
      </c>
      <c r="P132" s="50">
        <v>2.11467272111307E-4</v>
      </c>
      <c r="Q132" s="50">
        <v>9.8875500658053201E-5</v>
      </c>
      <c r="R132" s="50">
        <v>5.5781020496711495E-4</v>
      </c>
      <c r="S132" s="50">
        <v>0</v>
      </c>
      <c r="T132" s="50">
        <v>5.8502173484129498E-2</v>
      </c>
      <c r="U132" s="50">
        <v>0</v>
      </c>
      <c r="V132" s="50">
        <v>0</v>
      </c>
      <c r="W132" s="50">
        <v>8.74863639038823E-2</v>
      </c>
      <c r="X132" s="50">
        <v>0.296950495489195</v>
      </c>
      <c r="Y132" s="50">
        <v>0</v>
      </c>
      <c r="Z132" s="50">
        <v>4.3743181951941199E-3</v>
      </c>
      <c r="AA132" s="50">
        <v>3.2807386463955899E-3</v>
      </c>
      <c r="AB132" s="50">
        <v>1.53101136831794E-3</v>
      </c>
      <c r="AC132" s="50">
        <v>1.3852007618114701E-3</v>
      </c>
      <c r="AD132" s="50">
        <v>0.54648969815107296</v>
      </c>
    </row>
    <row r="133" spans="1:30">
      <c r="A133" s="40" t="s">
        <v>246</v>
      </c>
      <c r="B133" s="39">
        <v>1.67480531774051E-2</v>
      </c>
      <c r="C133" s="39">
        <v>6.5487838526761004E-4</v>
      </c>
      <c r="D133" s="39">
        <v>8.7174533856077992E-3</v>
      </c>
      <c r="E133" s="39">
        <v>4.8795421669124803E-2</v>
      </c>
      <c r="F133" s="39">
        <v>4.0773070261055597E-4</v>
      </c>
      <c r="G133" s="39">
        <v>0.194005839409326</v>
      </c>
      <c r="H133" s="39">
        <v>7.8657493045333093E-2</v>
      </c>
      <c r="I133" s="39">
        <v>1.5684336651336499E-2</v>
      </c>
      <c r="J133" s="39">
        <v>1.0183380851988199E-3</v>
      </c>
      <c r="K133" s="39">
        <v>6.7611102491949796E-4</v>
      </c>
      <c r="L133" s="39">
        <v>1.4666636573451499E-4</v>
      </c>
      <c r="M133" s="39">
        <v>7.6952870333876601E-5</v>
      </c>
      <c r="N133" s="39">
        <v>0.52995529775323402</v>
      </c>
      <c r="O133" s="39">
        <v>8.5930499563492105E-4</v>
      </c>
      <c r="P133" s="39">
        <v>1.89724792833227E-4</v>
      </c>
      <c r="Q133" s="39">
        <v>8.8709395507578898E-5</v>
      </c>
      <c r="R133" s="39">
        <v>5.0045770449973605E-4</v>
      </c>
      <c r="S133" s="39">
        <v>0</v>
      </c>
      <c r="T133" s="39">
        <v>6.0150314609052598E-3</v>
      </c>
      <c r="U133" s="39">
        <v>0</v>
      </c>
      <c r="V133" s="39">
        <v>0</v>
      </c>
      <c r="W133" s="39">
        <v>8.9951056506441598E-3</v>
      </c>
      <c r="X133" s="39">
        <v>3.05316275673666E-2</v>
      </c>
      <c r="Y133" s="39">
        <v>0</v>
      </c>
      <c r="Z133" s="39">
        <v>4.49755282532208E-4</v>
      </c>
      <c r="AA133" s="39">
        <v>3.3731646189915602E-4</v>
      </c>
      <c r="AB133" s="39">
        <v>1.5741434888627299E-4</v>
      </c>
      <c r="AC133" s="39">
        <v>1.42422506135199E-4</v>
      </c>
      <c r="AD133" s="39">
        <v>5.6188557307722299E-2</v>
      </c>
    </row>
    <row r="134" spans="1:30">
      <c r="A134" s="40" t="s">
        <v>247</v>
      </c>
    </row>
    <row r="135" spans="1:30">
      <c r="A135" s="43" t="s">
        <v>248</v>
      </c>
    </row>
    <row r="136" spans="1:30">
      <c r="A136" s="40" t="s">
        <v>249</v>
      </c>
      <c r="B136" s="39">
        <v>353727.52887120802</v>
      </c>
      <c r="C136" s="39">
        <v>13686.3610897935</v>
      </c>
      <c r="D136" s="39">
        <v>189689.336922049</v>
      </c>
      <c r="E136" s="39">
        <v>1019375.9095774899</v>
      </c>
      <c r="F136" s="39">
        <v>8517.82486182088</v>
      </c>
      <c r="G136" s="39">
        <v>4053263.0124401199</v>
      </c>
      <c r="H136" s="39">
        <v>1645014.1908787801</v>
      </c>
      <c r="I136" s="39">
        <v>330640.92486868898</v>
      </c>
      <c r="J136" s="39">
        <v>22158.7506808752</v>
      </c>
      <c r="K136" s="39">
        <v>14527.4445980978</v>
      </c>
      <c r="L136" s="39">
        <v>3063.97925995684</v>
      </c>
      <c r="M136" s="39">
        <v>1653.4689115195399</v>
      </c>
      <c r="N136" s="39">
        <v>11071195.722947</v>
      </c>
      <c r="O136" s="39">
        <v>17951.577864611099</v>
      </c>
      <c r="P136" s="39">
        <v>3963.5047028632498</v>
      </c>
      <c r="Q136" s="39">
        <v>1906.0787075917699</v>
      </c>
      <c r="R136" s="39">
        <v>10889.8190704196</v>
      </c>
      <c r="S136" s="39">
        <v>0</v>
      </c>
      <c r="T136" s="39">
        <v>130885.394955838</v>
      </c>
      <c r="U136" s="39">
        <v>0</v>
      </c>
      <c r="V136" s="39">
        <v>0</v>
      </c>
      <c r="W136" s="39">
        <v>195730.97221620599</v>
      </c>
      <c r="X136" s="39">
        <v>664359.63947525597</v>
      </c>
      <c r="Y136" s="39">
        <v>0</v>
      </c>
      <c r="Z136" s="39">
        <v>9786.5486108103305</v>
      </c>
      <c r="AA136" s="39">
        <v>7339.9114581077401</v>
      </c>
      <c r="AB136" s="39">
        <v>3425.2920137836099</v>
      </c>
      <c r="AC136" s="39">
        <v>3099.0737267566001</v>
      </c>
      <c r="AD136" s="39">
        <v>0</v>
      </c>
    </row>
    <row r="137" spans="1:30">
      <c r="A137" s="40" t="s">
        <v>250</v>
      </c>
      <c r="B137" s="39">
        <v>0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</row>
    <row r="138" spans="1:30">
      <c r="A138" s="40" t="s">
        <v>251</v>
      </c>
      <c r="B138" s="39">
        <v>353727.52887120802</v>
      </c>
      <c r="C138" s="39">
        <v>13686.3610897935</v>
      </c>
      <c r="D138" s="39">
        <v>189689.336922049</v>
      </c>
      <c r="E138" s="39">
        <v>1019375.9095774899</v>
      </c>
      <c r="F138" s="39">
        <v>8517.82486182088</v>
      </c>
      <c r="G138" s="39">
        <v>4053263.0124401199</v>
      </c>
      <c r="H138" s="39">
        <v>1645014.1908787801</v>
      </c>
      <c r="I138" s="39">
        <v>330640.92486868898</v>
      </c>
      <c r="J138" s="39">
        <v>22158.7506808752</v>
      </c>
      <c r="K138" s="39">
        <v>14527.4445980978</v>
      </c>
      <c r="L138" s="39">
        <v>3063.97925995684</v>
      </c>
      <c r="M138" s="39">
        <v>1653.4689115195399</v>
      </c>
      <c r="N138" s="39">
        <v>11071195.722947</v>
      </c>
      <c r="O138" s="39">
        <v>17951.577864611099</v>
      </c>
      <c r="P138" s="39">
        <v>3963.5047028632498</v>
      </c>
      <c r="Q138" s="39">
        <v>1906.0787075917699</v>
      </c>
      <c r="R138" s="39">
        <v>10889.8190704196</v>
      </c>
      <c r="S138" s="39">
        <v>0</v>
      </c>
      <c r="T138" s="39">
        <v>130885.394955838</v>
      </c>
      <c r="U138" s="39">
        <v>0</v>
      </c>
      <c r="V138" s="39">
        <v>0</v>
      </c>
      <c r="W138" s="39">
        <v>195730.97221620599</v>
      </c>
      <c r="X138" s="39">
        <v>664359.63947525597</v>
      </c>
      <c r="Y138" s="39">
        <v>0</v>
      </c>
      <c r="Z138" s="39">
        <v>9786.5486108103305</v>
      </c>
      <c r="AA138" s="39">
        <v>7339.9114581077401</v>
      </c>
      <c r="AB138" s="39">
        <v>3425.2920137836099</v>
      </c>
      <c r="AC138" s="39">
        <v>3099.0737267566001</v>
      </c>
      <c r="AD138" s="39">
        <v>0</v>
      </c>
    </row>
    <row r="139" spans="1:30">
      <c r="A139" s="40" t="s">
        <v>252</v>
      </c>
      <c r="B139" s="39">
        <v>0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B139" s="39">
        <v>0</v>
      </c>
      <c r="AC139" s="39">
        <v>0</v>
      </c>
      <c r="AD139" s="39">
        <v>0</v>
      </c>
    </row>
    <row r="140" spans="1:30" s="45" customFormat="1">
      <c r="A140" s="44" t="s">
        <v>253</v>
      </c>
      <c r="B140" s="45">
        <v>0</v>
      </c>
      <c r="C140" s="45">
        <v>0</v>
      </c>
      <c r="D140" s="45">
        <v>1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1</v>
      </c>
      <c r="K140" s="45">
        <v>0</v>
      </c>
      <c r="L140" s="45">
        <v>0</v>
      </c>
      <c r="M140" s="45">
        <v>0</v>
      </c>
      <c r="N140" s="45">
        <v>0</v>
      </c>
      <c r="O140" s="45">
        <v>0</v>
      </c>
      <c r="P140" s="45">
        <v>0</v>
      </c>
      <c r="Q140" s="45">
        <v>0</v>
      </c>
      <c r="R140" s="45">
        <v>1</v>
      </c>
      <c r="S140" s="45">
        <v>1</v>
      </c>
      <c r="T140" s="45">
        <v>1</v>
      </c>
      <c r="U140" s="45">
        <v>1</v>
      </c>
      <c r="V140" s="45">
        <v>1</v>
      </c>
      <c r="W140" s="45">
        <v>1</v>
      </c>
      <c r="X140" s="45">
        <v>1</v>
      </c>
      <c r="Y140" s="45">
        <v>1</v>
      </c>
      <c r="Z140" s="45">
        <v>1</v>
      </c>
      <c r="AA140" s="45">
        <v>1</v>
      </c>
      <c r="AB140" s="45">
        <v>1</v>
      </c>
      <c r="AC140" s="45">
        <v>1</v>
      </c>
      <c r="AD140" s="45">
        <v>1</v>
      </c>
    </row>
    <row r="141" spans="1:30" s="45" customFormat="1">
      <c r="A141" s="44" t="s">
        <v>254</v>
      </c>
      <c r="B141" s="45">
        <v>1.0218100000000001</v>
      </c>
      <c r="C141" s="45">
        <v>1.0218100000000001</v>
      </c>
      <c r="D141" s="45">
        <v>1.0218100000000001</v>
      </c>
      <c r="E141" s="45">
        <v>1.0218100000000001</v>
      </c>
      <c r="F141" s="45">
        <v>1.0218100000000001</v>
      </c>
      <c r="G141" s="45">
        <v>1.0218100000000001</v>
      </c>
      <c r="H141" s="45">
        <v>1.0218100000000001</v>
      </c>
      <c r="I141" s="45">
        <v>1.0218100000000001</v>
      </c>
      <c r="J141" s="45">
        <v>1.0218100000000001</v>
      </c>
      <c r="K141" s="45">
        <v>1.0218100000000001</v>
      </c>
      <c r="L141" s="45">
        <v>1.0218100000000001</v>
      </c>
      <c r="M141" s="45">
        <v>1.0218100000000001</v>
      </c>
      <c r="N141" s="45">
        <v>1.0218100000000001</v>
      </c>
      <c r="O141" s="45">
        <v>1.0218100000000001</v>
      </c>
      <c r="P141" s="45">
        <v>1.0218100000000001</v>
      </c>
      <c r="Q141" s="45">
        <v>1.0218100000000001</v>
      </c>
      <c r="R141" s="45">
        <v>1.0218100000000001</v>
      </c>
      <c r="S141" s="45">
        <v>1.0218100000000001</v>
      </c>
      <c r="T141" s="45">
        <v>1.0218100000000001</v>
      </c>
      <c r="U141" s="45">
        <v>1.0218100000000001</v>
      </c>
      <c r="V141" s="45">
        <v>1.0218100000000001</v>
      </c>
      <c r="W141" s="45">
        <v>1.0218100000000001</v>
      </c>
      <c r="X141" s="45">
        <v>1.0218100000000001</v>
      </c>
      <c r="Y141" s="45">
        <v>1.0218100000000001</v>
      </c>
      <c r="Z141" s="45">
        <v>1.0218100000000001</v>
      </c>
      <c r="AA141" s="45">
        <v>1.0218100000000001</v>
      </c>
      <c r="AB141" s="45">
        <v>1.0218100000000001</v>
      </c>
      <c r="AC141" s="45">
        <v>1.0218100000000001</v>
      </c>
      <c r="AD141" s="45">
        <v>1.0218100000000001</v>
      </c>
    </row>
    <row r="142" spans="1:30">
      <c r="A142" s="40" t="s">
        <v>255</v>
      </c>
      <c r="B142" s="39">
        <v>0</v>
      </c>
      <c r="C142" s="39">
        <v>0</v>
      </c>
      <c r="D142" s="39">
        <v>193826.46136031899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22642.0330332251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11127.326024345501</v>
      </c>
      <c r="S142" s="39">
        <v>0</v>
      </c>
      <c r="T142" s="39">
        <v>133740.005419825</v>
      </c>
      <c r="U142" s="39">
        <v>0</v>
      </c>
      <c r="V142" s="39">
        <v>0</v>
      </c>
      <c r="W142" s="39">
        <v>199999.86472024099</v>
      </c>
      <c r="X142" s="39">
        <v>678849.32321221102</v>
      </c>
      <c r="Y142" s="39">
        <v>0</v>
      </c>
      <c r="Z142" s="39">
        <v>9999.9932360121002</v>
      </c>
      <c r="AA142" s="39">
        <v>7499.9949270090701</v>
      </c>
      <c r="AB142" s="39">
        <v>3499.9976326042301</v>
      </c>
      <c r="AC142" s="39">
        <v>3166.6645247371598</v>
      </c>
      <c r="AD142" s="39">
        <v>0</v>
      </c>
    </row>
    <row r="143" spans="1:30">
      <c r="A143" s="40" t="s">
        <v>256</v>
      </c>
    </row>
    <row r="144" spans="1:30">
      <c r="A144" s="40" t="s">
        <v>257</v>
      </c>
      <c r="B144" s="39">
        <v>353727.52887120802</v>
      </c>
      <c r="C144" s="39">
        <v>13686.3610897935</v>
      </c>
      <c r="D144" s="39">
        <v>189689.336922049</v>
      </c>
      <c r="E144" s="39">
        <v>1019375.9095774899</v>
      </c>
      <c r="F144" s="39">
        <v>8517.82486182088</v>
      </c>
      <c r="G144" s="39">
        <v>4053263.0124401199</v>
      </c>
      <c r="H144" s="39">
        <v>1645014.1908787801</v>
      </c>
      <c r="I144" s="39">
        <v>330640.92486868898</v>
      </c>
      <c r="J144" s="39">
        <v>22158.7506808752</v>
      </c>
      <c r="K144" s="39">
        <v>14527.4445980978</v>
      </c>
      <c r="L144" s="39">
        <v>3063.97925995684</v>
      </c>
      <c r="M144" s="39">
        <v>1653.4689115195399</v>
      </c>
      <c r="N144" s="39">
        <v>11071195.722947</v>
      </c>
      <c r="O144" s="39">
        <v>17951.577864611099</v>
      </c>
      <c r="P144" s="39">
        <v>3963.5047028632498</v>
      </c>
      <c r="Q144" s="39">
        <v>1906.0787075917699</v>
      </c>
      <c r="R144" s="39">
        <v>10889.8190704196</v>
      </c>
      <c r="S144" s="39">
        <v>0</v>
      </c>
      <c r="T144" s="39">
        <v>130885.394955838</v>
      </c>
      <c r="U144" s="39">
        <v>0</v>
      </c>
      <c r="V144" s="39">
        <v>0</v>
      </c>
      <c r="W144" s="39">
        <v>195730.97221620599</v>
      </c>
      <c r="X144" s="39">
        <v>664359.63947525597</v>
      </c>
      <c r="Y144" s="39">
        <v>0</v>
      </c>
      <c r="Z144" s="39">
        <v>9786.5486108103305</v>
      </c>
      <c r="AA144" s="39">
        <v>7339.9114581077401</v>
      </c>
      <c r="AB144" s="39">
        <v>3425.2920137836099</v>
      </c>
      <c r="AC144" s="39">
        <v>3099.0737267566001</v>
      </c>
      <c r="AD144" s="39">
        <v>0</v>
      </c>
    </row>
    <row r="145" spans="1:30">
      <c r="A145" s="40" t="s">
        <v>258</v>
      </c>
      <c r="B145" s="39">
        <v>0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B145" s="39">
        <v>0</v>
      </c>
      <c r="AC145" s="39">
        <v>0</v>
      </c>
      <c r="AD145" s="39">
        <v>0</v>
      </c>
    </row>
    <row r="146" spans="1:30" s="45" customFormat="1">
      <c r="A146" s="44" t="s">
        <v>259</v>
      </c>
      <c r="B146" s="45">
        <v>0.39212000000000002</v>
      </c>
      <c r="C146" s="45">
        <v>1.4279999999999999E-2</v>
      </c>
      <c r="D146" s="45">
        <v>0</v>
      </c>
      <c r="E146" s="45">
        <v>0</v>
      </c>
      <c r="F146" s="45">
        <v>0</v>
      </c>
      <c r="G146" s="45">
        <v>2.8800000000000002E-3</v>
      </c>
      <c r="H146" s="45">
        <v>3.9350000000000003E-2</v>
      </c>
      <c r="I146" s="45">
        <v>0.32521</v>
      </c>
      <c r="J146" s="45">
        <v>0</v>
      </c>
      <c r="K146" s="45">
        <v>1</v>
      </c>
      <c r="L146" s="45">
        <v>0</v>
      </c>
      <c r="M146" s="45">
        <v>1</v>
      </c>
      <c r="N146" s="45">
        <v>0</v>
      </c>
      <c r="O146" s="45">
        <v>0</v>
      </c>
      <c r="P146" s="45">
        <v>0</v>
      </c>
      <c r="Q146" s="45">
        <v>1</v>
      </c>
      <c r="R146" s="45">
        <v>0</v>
      </c>
      <c r="S146" s="45">
        <v>0</v>
      </c>
      <c r="T146" s="45">
        <v>0</v>
      </c>
      <c r="U146" s="45">
        <v>0</v>
      </c>
      <c r="V146" s="45">
        <v>0</v>
      </c>
      <c r="W146" s="45">
        <v>0</v>
      </c>
      <c r="X146" s="45">
        <v>0</v>
      </c>
      <c r="Y146" s="45">
        <v>0</v>
      </c>
      <c r="Z146" s="45">
        <v>0</v>
      </c>
      <c r="AA146" s="45">
        <v>0</v>
      </c>
      <c r="AB146" s="45">
        <v>0</v>
      </c>
      <c r="AC146" s="45">
        <v>0</v>
      </c>
      <c r="AD146" s="45">
        <v>0</v>
      </c>
    </row>
    <row r="147" spans="1:30" s="45" customFormat="1">
      <c r="A147" s="44" t="s">
        <v>260</v>
      </c>
      <c r="B147" s="45">
        <v>1.0347900000000001</v>
      </c>
      <c r="C147" s="45">
        <v>1.0347900000000001</v>
      </c>
      <c r="D147" s="45">
        <v>1.0347900000000001</v>
      </c>
      <c r="E147" s="45">
        <v>1.0347900000000001</v>
      </c>
      <c r="F147" s="45">
        <v>1.0347900000000001</v>
      </c>
      <c r="G147" s="45">
        <v>1.0347900000000001</v>
      </c>
      <c r="H147" s="45">
        <v>1.0347900000000001</v>
      </c>
      <c r="I147" s="45">
        <v>1.0347900000000001</v>
      </c>
      <c r="J147" s="45">
        <v>1.0347900000000001</v>
      </c>
      <c r="K147" s="45">
        <v>1.0347900000000001</v>
      </c>
      <c r="L147" s="45">
        <v>1.0347900000000001</v>
      </c>
      <c r="M147" s="45">
        <v>1.0347900000000001</v>
      </c>
      <c r="N147" s="45">
        <v>1.0347900000000001</v>
      </c>
      <c r="O147" s="45">
        <v>1.0347900000000001</v>
      </c>
      <c r="P147" s="45">
        <v>1.0347900000000001</v>
      </c>
      <c r="Q147" s="45">
        <v>1.0347900000000001</v>
      </c>
      <c r="R147" s="45">
        <v>1.0347900000000001</v>
      </c>
      <c r="S147" s="45">
        <v>1.0347900000000001</v>
      </c>
      <c r="T147" s="45">
        <v>1.0347900000000001</v>
      </c>
      <c r="U147" s="45">
        <v>1.0347900000000001</v>
      </c>
      <c r="V147" s="45">
        <v>1.0347900000000001</v>
      </c>
      <c r="W147" s="45">
        <v>1.0347900000000001</v>
      </c>
      <c r="X147" s="45">
        <v>1.0347900000000001</v>
      </c>
      <c r="Y147" s="45">
        <v>1.0347900000000001</v>
      </c>
      <c r="Z147" s="45">
        <v>1.0347900000000001</v>
      </c>
      <c r="AA147" s="45">
        <v>1.0347900000000001</v>
      </c>
      <c r="AB147" s="45">
        <v>1.0347900000000001</v>
      </c>
      <c r="AC147" s="45">
        <v>1.0347900000000001</v>
      </c>
      <c r="AD147" s="45">
        <v>1.0347900000000001</v>
      </c>
    </row>
    <row r="148" spans="1:30">
      <c r="A148" s="40" t="s">
        <v>261</v>
      </c>
      <c r="B148" s="39">
        <v>143529.138208602</v>
      </c>
      <c r="C148" s="39">
        <v>202.240636975294</v>
      </c>
      <c r="D148" s="39">
        <v>0</v>
      </c>
      <c r="E148" s="39">
        <v>0</v>
      </c>
      <c r="F148" s="39">
        <v>0</v>
      </c>
      <c r="G148" s="39">
        <v>12079.514974011599</v>
      </c>
      <c r="H148" s="39">
        <v>66983.310630701497</v>
      </c>
      <c r="I148" s="39">
        <v>111268.625083338</v>
      </c>
      <c r="J148" s="39">
        <v>0</v>
      </c>
      <c r="K148" s="39">
        <v>15032.854395665699</v>
      </c>
      <c r="L148" s="39">
        <v>0</v>
      </c>
      <c r="M148" s="39">
        <v>1710.9930949513</v>
      </c>
      <c r="N148" s="39">
        <v>0</v>
      </c>
      <c r="O148" s="39">
        <v>0</v>
      </c>
      <c r="P148" s="39">
        <v>0</v>
      </c>
      <c r="Q148" s="39">
        <v>1972.39118582889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B148" s="39">
        <v>0</v>
      </c>
      <c r="AC148" s="39">
        <v>0</v>
      </c>
      <c r="AD148" s="39">
        <v>0</v>
      </c>
    </row>
    <row r="149" spans="1:30">
      <c r="A149" s="40" t="s">
        <v>262</v>
      </c>
    </row>
    <row r="150" spans="1:30">
      <c r="A150" s="40" t="s">
        <v>263</v>
      </c>
      <c r="B150" s="39">
        <v>353727.52887120802</v>
      </c>
      <c r="C150" s="39">
        <v>13686.3610897935</v>
      </c>
      <c r="D150" s="39">
        <v>189689.336922049</v>
      </c>
      <c r="E150" s="39">
        <v>1019375.9095774899</v>
      </c>
      <c r="F150" s="39">
        <v>8517.82486182088</v>
      </c>
      <c r="G150" s="39">
        <v>4053263.0124401199</v>
      </c>
      <c r="H150" s="39">
        <v>1645014.1908787801</v>
      </c>
      <c r="I150" s="39">
        <v>330640.92486868898</v>
      </c>
      <c r="J150" s="39">
        <v>22158.7506808752</v>
      </c>
      <c r="K150" s="39">
        <v>14527.4445980978</v>
      </c>
      <c r="L150" s="39">
        <v>3063.97925995684</v>
      </c>
      <c r="M150" s="39">
        <v>1653.4689115195399</v>
      </c>
      <c r="N150" s="39">
        <v>11071195.722947</v>
      </c>
      <c r="O150" s="39">
        <v>17951.577864611099</v>
      </c>
      <c r="P150" s="39">
        <v>3963.5047028632498</v>
      </c>
      <c r="Q150" s="39">
        <v>1906.0787075917699</v>
      </c>
      <c r="R150" s="39">
        <v>10889.8190704196</v>
      </c>
      <c r="S150" s="39">
        <v>0</v>
      </c>
      <c r="T150" s="39">
        <v>130885.394955838</v>
      </c>
      <c r="U150" s="39">
        <v>0</v>
      </c>
      <c r="V150" s="39">
        <v>0</v>
      </c>
      <c r="W150" s="39">
        <v>195730.97221620599</v>
      </c>
      <c r="X150" s="39">
        <v>664359.63947525597</v>
      </c>
      <c r="Y150" s="39">
        <v>0</v>
      </c>
      <c r="Z150" s="39">
        <v>9786.5486108103305</v>
      </c>
      <c r="AA150" s="39">
        <v>7339.9114581077401</v>
      </c>
      <c r="AB150" s="39">
        <v>3425.2920137836099</v>
      </c>
      <c r="AC150" s="39">
        <v>3099.0737267566001</v>
      </c>
      <c r="AD150" s="39">
        <v>0</v>
      </c>
    </row>
    <row r="151" spans="1:30">
      <c r="A151" s="40" t="s">
        <v>264</v>
      </c>
      <c r="B151" s="39">
        <v>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B151" s="39">
        <v>0</v>
      </c>
      <c r="AC151" s="39">
        <v>0</v>
      </c>
      <c r="AD151" s="39">
        <v>0</v>
      </c>
    </row>
    <row r="152" spans="1:30" s="45" customFormat="1">
      <c r="A152" s="44" t="s">
        <v>265</v>
      </c>
      <c r="B152" s="45">
        <v>0.60787999999999998</v>
      </c>
      <c r="C152" s="45">
        <v>0.98572000000000004</v>
      </c>
      <c r="D152" s="45">
        <v>0</v>
      </c>
      <c r="E152" s="45">
        <v>1</v>
      </c>
      <c r="F152" s="45">
        <v>1</v>
      </c>
      <c r="G152" s="45">
        <v>0.99712000000000001</v>
      </c>
      <c r="H152" s="45">
        <v>0.96065</v>
      </c>
      <c r="I152" s="45">
        <v>0.67479</v>
      </c>
      <c r="J152" s="45">
        <v>0</v>
      </c>
      <c r="K152" s="45">
        <v>0</v>
      </c>
      <c r="L152" s="45">
        <v>1</v>
      </c>
      <c r="M152" s="45">
        <v>0</v>
      </c>
      <c r="N152" s="45">
        <v>1</v>
      </c>
      <c r="O152" s="45">
        <v>1</v>
      </c>
      <c r="P152" s="45">
        <v>1</v>
      </c>
      <c r="Q152" s="45">
        <v>0</v>
      </c>
      <c r="R152" s="45">
        <v>0</v>
      </c>
      <c r="S152" s="45">
        <v>0</v>
      </c>
      <c r="T152" s="45">
        <v>0</v>
      </c>
      <c r="U152" s="45">
        <v>0</v>
      </c>
      <c r="V152" s="45">
        <v>0</v>
      </c>
      <c r="W152" s="45">
        <v>0</v>
      </c>
      <c r="X152" s="45">
        <v>0</v>
      </c>
      <c r="Y152" s="45">
        <v>0</v>
      </c>
      <c r="Z152" s="45">
        <v>0</v>
      </c>
      <c r="AA152" s="45">
        <v>0</v>
      </c>
      <c r="AB152" s="45">
        <v>0</v>
      </c>
      <c r="AC152" s="45">
        <v>0</v>
      </c>
      <c r="AD152" s="45">
        <v>0</v>
      </c>
    </row>
    <row r="153" spans="1:30" s="45" customFormat="1">
      <c r="A153" s="44" t="s">
        <v>266</v>
      </c>
      <c r="B153" s="45">
        <v>1.0643100000000001</v>
      </c>
      <c r="C153" s="45">
        <v>1.0643100000000001</v>
      </c>
      <c r="D153" s="45">
        <v>1.0643100000000001</v>
      </c>
      <c r="E153" s="45">
        <v>1.0643100000000001</v>
      </c>
      <c r="F153" s="45">
        <v>1.0643100000000001</v>
      </c>
      <c r="G153" s="45">
        <v>1.0643100000000001</v>
      </c>
      <c r="H153" s="45">
        <v>1.0643100000000001</v>
      </c>
      <c r="I153" s="45">
        <v>1.0643100000000001</v>
      </c>
      <c r="J153" s="45">
        <v>1.0643100000000001</v>
      </c>
      <c r="K153" s="45">
        <v>1.0643100000000001</v>
      </c>
      <c r="L153" s="45">
        <v>1.0643100000000001</v>
      </c>
      <c r="M153" s="45">
        <v>1.0643100000000001</v>
      </c>
      <c r="N153" s="45">
        <v>1.0643100000000001</v>
      </c>
      <c r="O153" s="45">
        <v>1.0643100000000001</v>
      </c>
      <c r="P153" s="45">
        <v>1.0643100000000001</v>
      </c>
      <c r="Q153" s="45">
        <v>1.0643100000000001</v>
      </c>
      <c r="R153" s="45">
        <v>1.0643100000000001</v>
      </c>
      <c r="S153" s="45">
        <v>1.0643100000000001</v>
      </c>
      <c r="T153" s="45">
        <v>1.0643100000000001</v>
      </c>
      <c r="U153" s="45">
        <v>1.0643100000000001</v>
      </c>
      <c r="V153" s="45">
        <v>1.0643100000000001</v>
      </c>
      <c r="W153" s="45">
        <v>1.0643100000000001</v>
      </c>
      <c r="X153" s="45">
        <v>1.0643100000000001</v>
      </c>
      <c r="Y153" s="45">
        <v>1.0643100000000001</v>
      </c>
      <c r="Z153" s="45">
        <v>1.0643100000000001</v>
      </c>
      <c r="AA153" s="45">
        <v>1.0643100000000001</v>
      </c>
      <c r="AB153" s="45">
        <v>1.0643100000000001</v>
      </c>
      <c r="AC153" s="45">
        <v>1.0643100000000001</v>
      </c>
      <c r="AD153" s="45">
        <v>1.0643100000000001</v>
      </c>
    </row>
    <row r="154" spans="1:30">
      <c r="A154" s="40" t="s">
        <v>267</v>
      </c>
      <c r="B154" s="39">
        <v>228852.07663222199</v>
      </c>
      <c r="C154" s="39">
        <v>14358.520909205399</v>
      </c>
      <c r="D154" s="39">
        <v>0</v>
      </c>
      <c r="E154" s="39">
        <v>1084931.9743224101</v>
      </c>
      <c r="F154" s="39">
        <v>9065.6061786845894</v>
      </c>
      <c r="G154" s="39">
        <v>4301504.2431026502</v>
      </c>
      <c r="H154" s="39">
        <v>1681910.87463919</v>
      </c>
      <c r="I154" s="39">
        <v>237461.59892124499</v>
      </c>
      <c r="J154" s="39">
        <v>0</v>
      </c>
      <c r="K154" s="39">
        <v>0</v>
      </c>
      <c r="L154" s="39">
        <v>3261.0237661646602</v>
      </c>
      <c r="M154" s="39">
        <v>0</v>
      </c>
      <c r="N154" s="39">
        <v>11783184.3198897</v>
      </c>
      <c r="O154" s="39">
        <v>19106.0438370843</v>
      </c>
      <c r="P154" s="39">
        <v>4218.3976903043904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Y154" s="39">
        <v>0</v>
      </c>
      <c r="Z154" s="39">
        <v>0</v>
      </c>
      <c r="AA154" s="39">
        <v>0</v>
      </c>
      <c r="AB154" s="39">
        <v>0</v>
      </c>
      <c r="AC154" s="39">
        <v>0</v>
      </c>
      <c r="AD154" s="39">
        <v>0</v>
      </c>
    </row>
    <row r="155" spans="1:30">
      <c r="A155" s="40" t="s">
        <v>268</v>
      </c>
    </row>
    <row r="156" spans="1:30">
      <c r="A156" s="40" t="s">
        <v>269</v>
      </c>
      <c r="B156" s="39">
        <v>0</v>
      </c>
      <c r="C156" s="39">
        <v>0</v>
      </c>
      <c r="D156" s="39">
        <v>193826.46136031899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22642.0330332251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11127.326024345501</v>
      </c>
      <c r="S156" s="39">
        <v>0</v>
      </c>
      <c r="T156" s="39">
        <v>133740.005419825</v>
      </c>
      <c r="U156" s="39">
        <v>0</v>
      </c>
      <c r="V156" s="39">
        <v>0</v>
      </c>
      <c r="W156" s="39">
        <v>199999.86472024099</v>
      </c>
      <c r="X156" s="39">
        <v>678849.32321221102</v>
      </c>
      <c r="Y156" s="39">
        <v>0</v>
      </c>
      <c r="Z156" s="39">
        <v>9999.9932360121002</v>
      </c>
      <c r="AA156" s="39">
        <v>7499.9949270090701</v>
      </c>
      <c r="AB156" s="39">
        <v>3499.9976326042301</v>
      </c>
      <c r="AC156" s="39">
        <v>3166.6645247371598</v>
      </c>
      <c r="AD156" s="39">
        <v>0</v>
      </c>
    </row>
    <row r="157" spans="1:30">
      <c r="A157" s="40" t="s">
        <v>270</v>
      </c>
      <c r="B157" s="39">
        <v>143529.138208602</v>
      </c>
      <c r="C157" s="39">
        <v>202.240636975294</v>
      </c>
      <c r="D157" s="39">
        <v>0</v>
      </c>
      <c r="E157" s="39">
        <v>0</v>
      </c>
      <c r="F157" s="39">
        <v>0</v>
      </c>
      <c r="G157" s="39">
        <v>12079.514974011599</v>
      </c>
      <c r="H157" s="39">
        <v>66983.310630701497</v>
      </c>
      <c r="I157" s="39">
        <v>111268.625083338</v>
      </c>
      <c r="J157" s="39">
        <v>0</v>
      </c>
      <c r="K157" s="39">
        <v>15032.854395665699</v>
      </c>
      <c r="L157" s="39">
        <v>0</v>
      </c>
      <c r="M157" s="39">
        <v>1710.9930949513</v>
      </c>
      <c r="N157" s="39">
        <v>0</v>
      </c>
      <c r="O157" s="39">
        <v>0</v>
      </c>
      <c r="P157" s="39">
        <v>0</v>
      </c>
      <c r="Q157" s="39">
        <v>1972.39118582889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0</v>
      </c>
      <c r="AA157" s="39">
        <v>0</v>
      </c>
      <c r="AB157" s="39">
        <v>0</v>
      </c>
      <c r="AC157" s="39">
        <v>0</v>
      </c>
      <c r="AD157" s="39">
        <v>0</v>
      </c>
    </row>
    <row r="158" spans="1:30">
      <c r="A158" s="40" t="s">
        <v>271</v>
      </c>
      <c r="B158" s="39">
        <v>228852.07663222199</v>
      </c>
      <c r="C158" s="39">
        <v>14358.520909205399</v>
      </c>
      <c r="D158" s="39">
        <v>0</v>
      </c>
      <c r="E158" s="39">
        <v>1084931.9743224101</v>
      </c>
      <c r="F158" s="39">
        <v>9065.6061786845894</v>
      </c>
      <c r="G158" s="39">
        <v>4301504.2431026502</v>
      </c>
      <c r="H158" s="39">
        <v>1681910.87463919</v>
      </c>
      <c r="I158" s="39">
        <v>237461.59892124499</v>
      </c>
      <c r="J158" s="39">
        <v>0</v>
      </c>
      <c r="K158" s="39">
        <v>0</v>
      </c>
      <c r="L158" s="39">
        <v>3261.0237661646602</v>
      </c>
      <c r="M158" s="39">
        <v>0</v>
      </c>
      <c r="N158" s="39">
        <v>11783184.3198897</v>
      </c>
      <c r="O158" s="39">
        <v>19106.0438370843</v>
      </c>
      <c r="P158" s="39">
        <v>4218.3976903043904</v>
      </c>
      <c r="Q158" s="39">
        <v>0</v>
      </c>
      <c r="R158" s="39">
        <v>0</v>
      </c>
      <c r="S158" s="39">
        <v>0</v>
      </c>
      <c r="T158" s="39">
        <v>0</v>
      </c>
      <c r="U158" s="39">
        <v>0</v>
      </c>
      <c r="V158" s="39">
        <v>0</v>
      </c>
      <c r="W158" s="39">
        <v>0</v>
      </c>
      <c r="X158" s="39">
        <v>0</v>
      </c>
      <c r="Y158" s="39">
        <v>0</v>
      </c>
      <c r="Z158" s="39">
        <v>0</v>
      </c>
      <c r="AA158" s="39">
        <v>0</v>
      </c>
      <c r="AB158" s="39">
        <v>0</v>
      </c>
      <c r="AC158" s="39">
        <v>0</v>
      </c>
      <c r="AD158" s="39">
        <v>0</v>
      </c>
    </row>
    <row r="159" spans="1:30">
      <c r="A159" s="43" t="s">
        <v>272</v>
      </c>
      <c r="B159" s="46">
        <v>372381.21484082501</v>
      </c>
      <c r="C159" s="46">
        <v>14560.7615461807</v>
      </c>
      <c r="D159" s="46">
        <v>193826.46136031899</v>
      </c>
      <c r="E159" s="46">
        <v>1084931.9743224101</v>
      </c>
      <c r="F159" s="46">
        <v>9065.6061786845894</v>
      </c>
      <c r="G159" s="46">
        <v>4313583.7580766603</v>
      </c>
      <c r="H159" s="46">
        <v>1748894.1852698999</v>
      </c>
      <c r="I159" s="46">
        <v>348730.22400458303</v>
      </c>
      <c r="J159" s="46">
        <v>22642.0330332251</v>
      </c>
      <c r="K159" s="46">
        <v>15032.854395665699</v>
      </c>
      <c r="L159" s="46">
        <v>3261.0237661646602</v>
      </c>
      <c r="M159" s="46">
        <v>1710.9930949513</v>
      </c>
      <c r="N159" s="46">
        <v>11783184.3198897</v>
      </c>
      <c r="O159" s="46">
        <v>19106.0438370843</v>
      </c>
      <c r="P159" s="46">
        <v>4218.3976903043904</v>
      </c>
      <c r="Q159" s="46">
        <v>1972.39118582889</v>
      </c>
      <c r="R159" s="46">
        <v>11127.326024345501</v>
      </c>
      <c r="S159" s="46">
        <v>0</v>
      </c>
      <c r="T159" s="46">
        <v>133740.005419825</v>
      </c>
      <c r="U159" s="46">
        <v>0</v>
      </c>
      <c r="V159" s="46">
        <v>0</v>
      </c>
      <c r="W159" s="46">
        <v>199999.86472024099</v>
      </c>
      <c r="X159" s="46">
        <v>678849.32321221102</v>
      </c>
      <c r="Y159" s="46">
        <v>0</v>
      </c>
      <c r="Z159" s="46">
        <v>9999.9932360121002</v>
      </c>
      <c r="AA159" s="46">
        <v>7499.9949270090701</v>
      </c>
      <c r="AB159" s="46">
        <v>3499.9976326042301</v>
      </c>
      <c r="AC159" s="46">
        <v>3166.6645247371598</v>
      </c>
      <c r="AD159" s="46">
        <v>0</v>
      </c>
    </row>
    <row r="160" spans="1:30" hidden="1" outlineLevel="1">
      <c r="A160" s="40" t="s">
        <v>213</v>
      </c>
      <c r="B160" s="39">
        <v>372381.21484082501</v>
      </c>
      <c r="C160" s="39">
        <v>372381.21484082501</v>
      </c>
      <c r="D160" s="39">
        <v>372381.21484082501</v>
      </c>
      <c r="E160" s="39">
        <v>372381.21484082501</v>
      </c>
      <c r="F160" s="39">
        <v>372381.21484082501</v>
      </c>
      <c r="G160" s="39">
        <v>372381.21484082501</v>
      </c>
      <c r="H160" s="39">
        <v>372381.21484082501</v>
      </c>
      <c r="I160" s="39">
        <v>372381.21484082501</v>
      </c>
      <c r="J160" s="39">
        <v>372381.21484082501</v>
      </c>
      <c r="K160" s="39">
        <v>372381.21484082501</v>
      </c>
      <c r="L160" s="39">
        <v>372381.21484082501</v>
      </c>
      <c r="M160" s="39">
        <v>372381.21484082501</v>
      </c>
      <c r="N160" s="39">
        <v>372381.21484082501</v>
      </c>
      <c r="O160" s="39">
        <v>372381.21484082501</v>
      </c>
      <c r="P160" s="39">
        <v>372381.21484082501</v>
      </c>
      <c r="Q160" s="39">
        <v>372381.21484082501</v>
      </c>
      <c r="R160" s="39">
        <v>372381.21484082501</v>
      </c>
    </row>
    <row r="161" spans="1:18" hidden="1" outlineLevel="1">
      <c r="A161" s="40" t="s">
        <v>214</v>
      </c>
      <c r="B161" s="39">
        <v>14560.7615461807</v>
      </c>
      <c r="C161" s="39">
        <v>14560.7615461807</v>
      </c>
      <c r="D161" s="39">
        <v>14560.7615461807</v>
      </c>
      <c r="E161" s="39">
        <v>14560.7615461807</v>
      </c>
      <c r="F161" s="39">
        <v>14560.7615461807</v>
      </c>
      <c r="G161" s="39">
        <v>14560.7615461807</v>
      </c>
      <c r="H161" s="39">
        <v>14560.7615461807</v>
      </c>
      <c r="I161" s="39">
        <v>14560.7615461807</v>
      </c>
      <c r="J161" s="39">
        <v>14560.7615461807</v>
      </c>
      <c r="K161" s="39">
        <v>14560.7615461807</v>
      </c>
      <c r="L161" s="39">
        <v>14560.7615461807</v>
      </c>
      <c r="M161" s="39">
        <v>14560.7615461807</v>
      </c>
      <c r="N161" s="39">
        <v>14560.7615461807</v>
      </c>
      <c r="O161" s="39">
        <v>14560.7615461807</v>
      </c>
      <c r="P161" s="39">
        <v>14560.7615461807</v>
      </c>
      <c r="Q161" s="39">
        <v>14560.7615461807</v>
      </c>
      <c r="R161" s="39">
        <v>14560.7615461807</v>
      </c>
    </row>
    <row r="162" spans="1:18" hidden="1" outlineLevel="1">
      <c r="A162" s="40" t="s">
        <v>215</v>
      </c>
      <c r="B162" s="39">
        <v>193826.46136031899</v>
      </c>
      <c r="C162" s="39">
        <v>193826.46136031899</v>
      </c>
      <c r="D162" s="39">
        <v>193826.46136031899</v>
      </c>
      <c r="E162" s="39">
        <v>193826.46136031899</v>
      </c>
      <c r="F162" s="39">
        <v>193826.46136031899</v>
      </c>
      <c r="G162" s="39">
        <v>193826.46136031899</v>
      </c>
      <c r="H162" s="39">
        <v>193826.46136031899</v>
      </c>
      <c r="I162" s="39">
        <v>193826.46136031899</v>
      </c>
      <c r="J162" s="39">
        <v>193826.46136031899</v>
      </c>
      <c r="K162" s="39">
        <v>193826.46136031899</v>
      </c>
      <c r="L162" s="39">
        <v>193826.46136031899</v>
      </c>
      <c r="M162" s="39">
        <v>193826.46136031899</v>
      </c>
      <c r="N162" s="39">
        <v>193826.46136031899</v>
      </c>
      <c r="O162" s="39">
        <v>193826.46136031899</v>
      </c>
      <c r="P162" s="39">
        <v>193826.46136031899</v>
      </c>
      <c r="Q162" s="39">
        <v>193826.46136031899</v>
      </c>
      <c r="R162" s="39">
        <v>193826.46136031899</v>
      </c>
    </row>
    <row r="163" spans="1:18" hidden="1" outlineLevel="1">
      <c r="A163" s="40" t="s">
        <v>216</v>
      </c>
      <c r="B163" s="39">
        <v>1084931.9743224101</v>
      </c>
      <c r="C163" s="39">
        <v>1084931.9743224101</v>
      </c>
      <c r="D163" s="39">
        <v>1084931.9743224101</v>
      </c>
      <c r="E163" s="39">
        <v>1084931.9743224101</v>
      </c>
      <c r="F163" s="39">
        <v>1084931.9743224101</v>
      </c>
      <c r="G163" s="39">
        <v>1084931.9743224101</v>
      </c>
      <c r="H163" s="39">
        <v>1084931.9743224101</v>
      </c>
      <c r="I163" s="39">
        <v>1084931.9743224101</v>
      </c>
      <c r="J163" s="39">
        <v>1084931.9743224101</v>
      </c>
      <c r="K163" s="39">
        <v>1084931.9743224101</v>
      </c>
      <c r="L163" s="39">
        <v>1084931.9743224101</v>
      </c>
      <c r="M163" s="39">
        <v>1084931.9743224101</v>
      </c>
      <c r="N163" s="39">
        <v>1084931.9743224101</v>
      </c>
      <c r="O163" s="39">
        <v>1084931.9743224101</v>
      </c>
      <c r="P163" s="39">
        <v>1084931.9743224101</v>
      </c>
      <c r="Q163" s="39">
        <v>1084931.9743224101</v>
      </c>
      <c r="R163" s="39">
        <v>1084931.9743224101</v>
      </c>
    </row>
    <row r="164" spans="1:18" hidden="1" outlineLevel="1">
      <c r="A164" s="40" t="s">
        <v>217</v>
      </c>
      <c r="B164" s="39">
        <v>9065.6061786845894</v>
      </c>
      <c r="C164" s="39">
        <v>9065.6061786845894</v>
      </c>
      <c r="D164" s="39">
        <v>9065.6061786845894</v>
      </c>
      <c r="E164" s="39">
        <v>9065.6061786845894</v>
      </c>
      <c r="F164" s="39">
        <v>9065.6061786845894</v>
      </c>
      <c r="G164" s="39">
        <v>9065.6061786845894</v>
      </c>
      <c r="H164" s="39">
        <v>9065.6061786845894</v>
      </c>
      <c r="I164" s="39">
        <v>9065.6061786845894</v>
      </c>
      <c r="J164" s="39">
        <v>9065.6061786845894</v>
      </c>
      <c r="K164" s="39">
        <v>9065.6061786845894</v>
      </c>
      <c r="L164" s="39">
        <v>9065.6061786845894</v>
      </c>
      <c r="M164" s="39">
        <v>9065.6061786845894</v>
      </c>
      <c r="N164" s="39">
        <v>9065.6061786845894</v>
      </c>
      <c r="O164" s="39">
        <v>9065.6061786845894</v>
      </c>
      <c r="P164" s="39">
        <v>9065.6061786845894</v>
      </c>
      <c r="Q164" s="39">
        <v>9065.6061786845894</v>
      </c>
      <c r="R164" s="39">
        <v>9065.6061786845894</v>
      </c>
    </row>
    <row r="165" spans="1:18" hidden="1" outlineLevel="1">
      <c r="A165" s="40" t="s">
        <v>218</v>
      </c>
      <c r="B165" s="39">
        <v>4313583.7580766603</v>
      </c>
      <c r="C165" s="39">
        <v>4313583.7580766603</v>
      </c>
      <c r="D165" s="39">
        <v>4313583.7580766603</v>
      </c>
      <c r="E165" s="39">
        <v>4313583.7580766603</v>
      </c>
      <c r="F165" s="39">
        <v>4313583.7580766603</v>
      </c>
      <c r="G165" s="39">
        <v>4313583.7580766603</v>
      </c>
      <c r="H165" s="39">
        <v>4313583.7580766603</v>
      </c>
      <c r="I165" s="39">
        <v>4313583.7580766603</v>
      </c>
      <c r="J165" s="39">
        <v>4313583.7580766603</v>
      </c>
      <c r="K165" s="39">
        <v>4313583.7580766603</v>
      </c>
      <c r="L165" s="39">
        <v>4313583.7580766603</v>
      </c>
      <c r="M165" s="39">
        <v>4313583.7580766603</v>
      </c>
      <c r="N165" s="39">
        <v>4313583.7580766603</v>
      </c>
      <c r="O165" s="39">
        <v>4313583.7580766603</v>
      </c>
      <c r="P165" s="39">
        <v>4313583.7580766603</v>
      </c>
      <c r="Q165" s="39">
        <v>4313583.7580766603</v>
      </c>
      <c r="R165" s="39">
        <v>4313583.7580766603</v>
      </c>
    </row>
    <row r="166" spans="1:18" hidden="1" outlineLevel="1">
      <c r="A166" s="40" t="s">
        <v>219</v>
      </c>
      <c r="B166" s="39">
        <v>1748894.1852698999</v>
      </c>
      <c r="C166" s="39">
        <v>1748894.1852698999</v>
      </c>
      <c r="D166" s="39">
        <v>1748894.1852698999</v>
      </c>
      <c r="E166" s="39">
        <v>1748894.1852698999</v>
      </c>
      <c r="F166" s="39">
        <v>1748894.1852698999</v>
      </c>
      <c r="G166" s="39">
        <v>1748894.1852698999</v>
      </c>
      <c r="H166" s="39">
        <v>1748894.1852698999</v>
      </c>
      <c r="I166" s="39">
        <v>1748894.1852698999</v>
      </c>
      <c r="J166" s="39">
        <v>1748894.1852698999</v>
      </c>
      <c r="K166" s="39">
        <v>1748894.1852698999</v>
      </c>
      <c r="L166" s="39">
        <v>1748894.1852698999</v>
      </c>
      <c r="M166" s="39">
        <v>1748894.1852698999</v>
      </c>
      <c r="N166" s="39">
        <v>1748894.1852698999</v>
      </c>
      <c r="O166" s="39">
        <v>1748894.1852698999</v>
      </c>
      <c r="P166" s="39">
        <v>1748894.1852698999</v>
      </c>
      <c r="Q166" s="39">
        <v>1748894.1852698999</v>
      </c>
      <c r="R166" s="39">
        <v>1748894.1852698999</v>
      </c>
    </row>
    <row r="167" spans="1:18" hidden="1" outlineLevel="1">
      <c r="A167" s="40" t="s">
        <v>220</v>
      </c>
      <c r="B167" s="39">
        <v>348730.22400458303</v>
      </c>
      <c r="C167" s="39">
        <v>348730.22400458303</v>
      </c>
      <c r="D167" s="39">
        <v>348730.22400458303</v>
      </c>
      <c r="E167" s="39">
        <v>348730.22400458303</v>
      </c>
      <c r="F167" s="39">
        <v>348730.22400458303</v>
      </c>
      <c r="G167" s="39">
        <v>348730.22400458303</v>
      </c>
      <c r="H167" s="39">
        <v>348730.22400458303</v>
      </c>
      <c r="I167" s="39">
        <v>348730.22400458303</v>
      </c>
      <c r="J167" s="39">
        <v>348730.22400458303</v>
      </c>
      <c r="K167" s="39">
        <v>348730.22400458303</v>
      </c>
      <c r="L167" s="39">
        <v>348730.22400458303</v>
      </c>
      <c r="M167" s="39">
        <v>348730.22400458303</v>
      </c>
      <c r="N167" s="39">
        <v>348730.22400458303</v>
      </c>
      <c r="O167" s="39">
        <v>348730.22400458303</v>
      </c>
      <c r="P167" s="39">
        <v>348730.22400458303</v>
      </c>
      <c r="Q167" s="39">
        <v>348730.22400458303</v>
      </c>
      <c r="R167" s="39">
        <v>348730.22400458303</v>
      </c>
    </row>
    <row r="168" spans="1:18" hidden="1" outlineLevel="1">
      <c r="A168" s="40" t="s">
        <v>221</v>
      </c>
      <c r="B168" s="39">
        <v>22642.0330332251</v>
      </c>
      <c r="C168" s="39">
        <v>22642.0330332251</v>
      </c>
      <c r="D168" s="39">
        <v>22642.0330332251</v>
      </c>
      <c r="E168" s="39">
        <v>22642.0330332251</v>
      </c>
      <c r="F168" s="39">
        <v>22642.0330332251</v>
      </c>
      <c r="G168" s="39">
        <v>22642.0330332251</v>
      </c>
      <c r="H168" s="39">
        <v>22642.0330332251</v>
      </c>
      <c r="I168" s="39">
        <v>22642.0330332251</v>
      </c>
      <c r="J168" s="39">
        <v>22642.0330332251</v>
      </c>
      <c r="K168" s="39">
        <v>22642.0330332251</v>
      </c>
      <c r="L168" s="39">
        <v>22642.0330332251</v>
      </c>
      <c r="M168" s="39">
        <v>22642.0330332251</v>
      </c>
      <c r="N168" s="39">
        <v>22642.0330332251</v>
      </c>
      <c r="O168" s="39">
        <v>22642.0330332251</v>
      </c>
      <c r="P168" s="39">
        <v>22642.0330332251</v>
      </c>
      <c r="Q168" s="39">
        <v>22642.0330332251</v>
      </c>
      <c r="R168" s="39">
        <v>22642.0330332251</v>
      </c>
    </row>
    <row r="169" spans="1:18" hidden="1" outlineLevel="1">
      <c r="A169" s="40" t="s">
        <v>222</v>
      </c>
      <c r="B169" s="39">
        <v>15032.854395665699</v>
      </c>
      <c r="C169" s="39">
        <v>15032.854395665699</v>
      </c>
      <c r="D169" s="39">
        <v>15032.854395665699</v>
      </c>
      <c r="E169" s="39">
        <v>15032.854395665699</v>
      </c>
      <c r="F169" s="39">
        <v>15032.854395665699</v>
      </c>
      <c r="G169" s="39">
        <v>15032.854395665699</v>
      </c>
      <c r="H169" s="39">
        <v>15032.854395665699</v>
      </c>
      <c r="I169" s="39">
        <v>15032.854395665699</v>
      </c>
      <c r="J169" s="39">
        <v>15032.854395665699</v>
      </c>
      <c r="K169" s="39">
        <v>15032.854395665699</v>
      </c>
      <c r="L169" s="39">
        <v>15032.854395665699</v>
      </c>
      <c r="M169" s="39">
        <v>15032.854395665699</v>
      </c>
      <c r="N169" s="39">
        <v>15032.854395665699</v>
      </c>
      <c r="O169" s="39">
        <v>15032.854395665699</v>
      </c>
      <c r="P169" s="39">
        <v>15032.854395665699</v>
      </c>
      <c r="Q169" s="39">
        <v>15032.854395665699</v>
      </c>
      <c r="R169" s="39">
        <v>15032.854395665699</v>
      </c>
    </row>
    <row r="170" spans="1:18" hidden="1" outlineLevel="1">
      <c r="A170" s="40" t="s">
        <v>223</v>
      </c>
      <c r="B170" s="39">
        <v>3261.0237661646602</v>
      </c>
      <c r="C170" s="39">
        <v>3261.0237661646602</v>
      </c>
      <c r="D170" s="39">
        <v>3261.0237661646602</v>
      </c>
      <c r="E170" s="39">
        <v>3261.0237661646602</v>
      </c>
      <c r="F170" s="39">
        <v>3261.0237661646602</v>
      </c>
      <c r="G170" s="39">
        <v>3261.0237661646602</v>
      </c>
      <c r="H170" s="39">
        <v>3261.0237661646602</v>
      </c>
      <c r="I170" s="39">
        <v>3261.0237661646602</v>
      </c>
      <c r="J170" s="39">
        <v>3261.0237661646602</v>
      </c>
      <c r="K170" s="39">
        <v>3261.0237661646602</v>
      </c>
      <c r="L170" s="39">
        <v>3261.0237661646602</v>
      </c>
      <c r="M170" s="39">
        <v>3261.0237661646602</v>
      </c>
      <c r="N170" s="39">
        <v>3261.0237661646602</v>
      </c>
      <c r="O170" s="39">
        <v>3261.0237661646602</v>
      </c>
      <c r="P170" s="39">
        <v>3261.0237661646602</v>
      </c>
      <c r="Q170" s="39">
        <v>3261.0237661646602</v>
      </c>
      <c r="R170" s="39">
        <v>3261.0237661646602</v>
      </c>
    </row>
    <row r="171" spans="1:18" hidden="1" outlineLevel="1">
      <c r="A171" s="40" t="s">
        <v>224</v>
      </c>
      <c r="B171" s="39">
        <v>1710.9930949513</v>
      </c>
      <c r="C171" s="39">
        <v>1710.9930949513</v>
      </c>
      <c r="D171" s="39">
        <v>1710.9930949513</v>
      </c>
      <c r="E171" s="39">
        <v>1710.9930949513</v>
      </c>
      <c r="F171" s="39">
        <v>1710.9930949513</v>
      </c>
      <c r="G171" s="39">
        <v>1710.9930949513</v>
      </c>
      <c r="H171" s="39">
        <v>1710.9930949513</v>
      </c>
      <c r="I171" s="39">
        <v>1710.9930949513</v>
      </c>
      <c r="J171" s="39">
        <v>1710.9930949513</v>
      </c>
      <c r="K171" s="39">
        <v>1710.9930949513</v>
      </c>
      <c r="L171" s="39">
        <v>1710.9930949513</v>
      </c>
      <c r="M171" s="39">
        <v>1710.9930949513</v>
      </c>
      <c r="N171" s="39">
        <v>1710.9930949513</v>
      </c>
      <c r="O171" s="39">
        <v>1710.9930949513</v>
      </c>
      <c r="P171" s="39">
        <v>1710.9930949513</v>
      </c>
      <c r="Q171" s="39">
        <v>1710.9930949513</v>
      </c>
      <c r="R171" s="39">
        <v>1710.9930949513</v>
      </c>
    </row>
    <row r="172" spans="1:18" hidden="1" outlineLevel="1">
      <c r="A172" s="40" t="s">
        <v>225</v>
      </c>
      <c r="B172" s="39">
        <v>11783184.3198897</v>
      </c>
      <c r="C172" s="39">
        <v>11783184.3198897</v>
      </c>
      <c r="D172" s="39">
        <v>11783184.3198897</v>
      </c>
      <c r="E172" s="39">
        <v>11783184.3198897</v>
      </c>
      <c r="F172" s="39">
        <v>11783184.3198897</v>
      </c>
      <c r="G172" s="39">
        <v>11783184.3198897</v>
      </c>
      <c r="H172" s="39">
        <v>11783184.3198897</v>
      </c>
      <c r="I172" s="39">
        <v>11783184.3198897</v>
      </c>
      <c r="J172" s="39">
        <v>11783184.3198897</v>
      </c>
      <c r="K172" s="39">
        <v>11783184.3198897</v>
      </c>
      <c r="L172" s="39">
        <v>11783184.3198897</v>
      </c>
      <c r="M172" s="39">
        <v>11783184.3198897</v>
      </c>
      <c r="N172" s="39">
        <v>11783184.3198897</v>
      </c>
      <c r="O172" s="39">
        <v>11783184.3198897</v>
      </c>
      <c r="P172" s="39">
        <v>11783184.3198897</v>
      </c>
      <c r="Q172" s="39">
        <v>11783184.3198897</v>
      </c>
      <c r="R172" s="39">
        <v>11783184.3198897</v>
      </c>
    </row>
    <row r="173" spans="1:18" hidden="1" outlineLevel="1">
      <c r="A173" s="40" t="s">
        <v>226</v>
      </c>
      <c r="B173" s="39">
        <v>19106.0438370843</v>
      </c>
      <c r="C173" s="39">
        <v>19106.0438370843</v>
      </c>
      <c r="D173" s="39">
        <v>19106.0438370843</v>
      </c>
      <c r="E173" s="39">
        <v>19106.0438370843</v>
      </c>
      <c r="F173" s="39">
        <v>19106.0438370843</v>
      </c>
      <c r="G173" s="39">
        <v>19106.0438370843</v>
      </c>
      <c r="H173" s="39">
        <v>19106.0438370843</v>
      </c>
      <c r="I173" s="39">
        <v>19106.0438370843</v>
      </c>
      <c r="J173" s="39">
        <v>19106.0438370843</v>
      </c>
      <c r="K173" s="39">
        <v>19106.0438370843</v>
      </c>
      <c r="L173" s="39">
        <v>19106.0438370843</v>
      </c>
      <c r="M173" s="39">
        <v>19106.0438370843</v>
      </c>
      <c r="N173" s="39">
        <v>19106.0438370843</v>
      </c>
      <c r="O173" s="39">
        <v>19106.0438370843</v>
      </c>
      <c r="P173" s="39">
        <v>19106.0438370843</v>
      </c>
      <c r="Q173" s="39">
        <v>19106.0438370843</v>
      </c>
      <c r="R173" s="39">
        <v>19106.0438370843</v>
      </c>
    </row>
    <row r="174" spans="1:18" hidden="1" outlineLevel="1">
      <c r="A174" s="40" t="s">
        <v>227</v>
      </c>
      <c r="B174" s="39">
        <v>4218.3976903043904</v>
      </c>
      <c r="C174" s="39">
        <v>4218.3976903043904</v>
      </c>
      <c r="D174" s="39">
        <v>4218.3976903043904</v>
      </c>
      <c r="E174" s="39">
        <v>4218.3976903043904</v>
      </c>
      <c r="F174" s="39">
        <v>4218.3976903043904</v>
      </c>
      <c r="G174" s="39">
        <v>4218.3976903043904</v>
      </c>
      <c r="H174" s="39">
        <v>4218.3976903043904</v>
      </c>
      <c r="I174" s="39">
        <v>4218.3976903043904</v>
      </c>
      <c r="J174" s="39">
        <v>4218.3976903043904</v>
      </c>
      <c r="K174" s="39">
        <v>4218.3976903043904</v>
      </c>
      <c r="L174" s="39">
        <v>4218.3976903043904</v>
      </c>
      <c r="M174" s="39">
        <v>4218.3976903043904</v>
      </c>
      <c r="N174" s="39">
        <v>4218.3976903043904</v>
      </c>
      <c r="O174" s="39">
        <v>4218.3976903043904</v>
      </c>
      <c r="P174" s="39">
        <v>4218.3976903043904</v>
      </c>
      <c r="Q174" s="39">
        <v>4218.3976903043904</v>
      </c>
      <c r="R174" s="39">
        <v>4218.3976903043904</v>
      </c>
    </row>
    <row r="175" spans="1:18" hidden="1" outlineLevel="1">
      <c r="A175" s="40" t="s">
        <v>228</v>
      </c>
      <c r="B175" s="39">
        <v>1972.39118582889</v>
      </c>
      <c r="C175" s="39">
        <v>1972.39118582889</v>
      </c>
      <c r="D175" s="39">
        <v>1972.39118582889</v>
      </c>
      <c r="E175" s="39">
        <v>1972.39118582889</v>
      </c>
      <c r="F175" s="39">
        <v>1972.39118582889</v>
      </c>
      <c r="G175" s="39">
        <v>1972.39118582889</v>
      </c>
      <c r="H175" s="39">
        <v>1972.39118582889</v>
      </c>
      <c r="I175" s="39">
        <v>1972.39118582889</v>
      </c>
      <c r="J175" s="39">
        <v>1972.39118582889</v>
      </c>
      <c r="K175" s="39">
        <v>1972.39118582889</v>
      </c>
      <c r="L175" s="39">
        <v>1972.39118582889</v>
      </c>
      <c r="M175" s="39">
        <v>1972.39118582889</v>
      </c>
      <c r="N175" s="39">
        <v>1972.39118582889</v>
      </c>
      <c r="O175" s="39">
        <v>1972.39118582889</v>
      </c>
      <c r="P175" s="39">
        <v>1972.39118582889</v>
      </c>
      <c r="Q175" s="39">
        <v>1972.39118582889</v>
      </c>
      <c r="R175" s="39">
        <v>1972.39118582889</v>
      </c>
    </row>
    <row r="176" spans="1:18" hidden="1" outlineLevel="1">
      <c r="A176" s="40" t="s">
        <v>229</v>
      </c>
      <c r="B176" s="39">
        <v>11127.326024345501</v>
      </c>
      <c r="C176" s="39">
        <v>11127.326024345501</v>
      </c>
      <c r="D176" s="39">
        <v>11127.326024345501</v>
      </c>
      <c r="E176" s="39">
        <v>11127.326024345501</v>
      </c>
      <c r="F176" s="39">
        <v>11127.326024345501</v>
      </c>
      <c r="G176" s="39">
        <v>11127.326024345501</v>
      </c>
      <c r="H176" s="39">
        <v>11127.326024345501</v>
      </c>
      <c r="I176" s="39">
        <v>11127.326024345501</v>
      </c>
      <c r="J176" s="39">
        <v>11127.326024345501</v>
      </c>
      <c r="K176" s="39">
        <v>11127.326024345501</v>
      </c>
      <c r="L176" s="39">
        <v>11127.326024345501</v>
      </c>
      <c r="M176" s="39">
        <v>11127.326024345501</v>
      </c>
      <c r="N176" s="39">
        <v>11127.326024345501</v>
      </c>
      <c r="O176" s="39">
        <v>11127.326024345501</v>
      </c>
      <c r="P176" s="39">
        <v>11127.326024345501</v>
      </c>
      <c r="Q176" s="39">
        <v>11127.326024345501</v>
      </c>
      <c r="R176" s="39">
        <v>11127.326024345501</v>
      </c>
    </row>
    <row r="177" spans="1:30" hidden="1" outlineLevel="1">
      <c r="A177" s="40" t="s">
        <v>230</v>
      </c>
      <c r="S177" s="39">
        <v>133740.005419825</v>
      </c>
      <c r="T177" s="39">
        <v>133740.005419825</v>
      </c>
      <c r="U177" s="39">
        <v>133740.005419825</v>
      </c>
      <c r="V177" s="39">
        <v>133740.005419825</v>
      </c>
      <c r="W177" s="39">
        <v>133740.005419825</v>
      </c>
      <c r="X177" s="39">
        <v>133740.005419825</v>
      </c>
      <c r="Y177" s="39">
        <v>133740.005419825</v>
      </c>
      <c r="Z177" s="39">
        <v>133740.005419825</v>
      </c>
      <c r="AA177" s="39">
        <v>133740.005419825</v>
      </c>
      <c r="AB177" s="39">
        <v>133740.005419825</v>
      </c>
      <c r="AC177" s="39">
        <v>133740.005419825</v>
      </c>
      <c r="AD177" s="39">
        <v>133740.005419825</v>
      </c>
    </row>
    <row r="178" spans="1:30" hidden="1" outlineLevel="1">
      <c r="A178" s="40" t="s">
        <v>231</v>
      </c>
      <c r="S178" s="39">
        <v>199999.86472024099</v>
      </c>
      <c r="T178" s="39">
        <v>199999.86472024099</v>
      </c>
      <c r="U178" s="39">
        <v>199999.86472024099</v>
      </c>
      <c r="V178" s="39">
        <v>199999.86472024099</v>
      </c>
      <c r="W178" s="39">
        <v>199999.86472024099</v>
      </c>
      <c r="X178" s="39">
        <v>199999.86472024099</v>
      </c>
      <c r="Y178" s="39">
        <v>199999.86472024099</v>
      </c>
      <c r="Z178" s="39">
        <v>199999.86472024099</v>
      </c>
      <c r="AA178" s="39">
        <v>199999.86472024099</v>
      </c>
      <c r="AB178" s="39">
        <v>199999.86472024099</v>
      </c>
      <c r="AC178" s="39">
        <v>199999.86472024099</v>
      </c>
      <c r="AD178" s="39">
        <v>199999.86472024099</v>
      </c>
    </row>
    <row r="179" spans="1:30" hidden="1" outlineLevel="1">
      <c r="A179" s="40" t="s">
        <v>232</v>
      </c>
      <c r="S179" s="39">
        <v>678849.32321221102</v>
      </c>
      <c r="T179" s="39">
        <v>678849.32321221102</v>
      </c>
      <c r="U179" s="39">
        <v>678849.32321221102</v>
      </c>
      <c r="V179" s="39">
        <v>678849.32321221102</v>
      </c>
      <c r="W179" s="39">
        <v>678849.32321221102</v>
      </c>
      <c r="X179" s="39">
        <v>678849.32321221102</v>
      </c>
      <c r="Y179" s="39">
        <v>678849.32321221102</v>
      </c>
      <c r="Z179" s="39">
        <v>678849.32321221102</v>
      </c>
      <c r="AA179" s="39">
        <v>678849.32321221102</v>
      </c>
      <c r="AB179" s="39">
        <v>678849.32321221102</v>
      </c>
      <c r="AC179" s="39">
        <v>678849.32321221102</v>
      </c>
      <c r="AD179" s="39">
        <v>678849.32321221102</v>
      </c>
    </row>
    <row r="180" spans="1:30" hidden="1" outlineLevel="1">
      <c r="A180" s="40" t="s">
        <v>233</v>
      </c>
      <c r="S180" s="39">
        <v>9999.9932360121002</v>
      </c>
      <c r="T180" s="39">
        <v>9999.9932360121002</v>
      </c>
      <c r="U180" s="39">
        <v>9999.9932360121002</v>
      </c>
      <c r="V180" s="39">
        <v>9999.9932360121002</v>
      </c>
      <c r="W180" s="39">
        <v>9999.9932360121002</v>
      </c>
      <c r="X180" s="39">
        <v>9999.9932360121002</v>
      </c>
      <c r="Y180" s="39">
        <v>9999.9932360121002</v>
      </c>
      <c r="Z180" s="39">
        <v>9999.9932360121002</v>
      </c>
      <c r="AA180" s="39">
        <v>9999.9932360121002</v>
      </c>
      <c r="AB180" s="39">
        <v>9999.9932360121002</v>
      </c>
      <c r="AC180" s="39">
        <v>9999.9932360121002</v>
      </c>
      <c r="AD180" s="39">
        <v>9999.9932360121002</v>
      </c>
    </row>
    <row r="181" spans="1:30" hidden="1" outlineLevel="1">
      <c r="A181" s="40" t="s">
        <v>234</v>
      </c>
      <c r="S181" s="39">
        <v>7499.9949270090701</v>
      </c>
      <c r="T181" s="39">
        <v>7499.9949270090701</v>
      </c>
      <c r="U181" s="39">
        <v>7499.9949270090701</v>
      </c>
      <c r="V181" s="39">
        <v>7499.9949270090701</v>
      </c>
      <c r="W181" s="39">
        <v>7499.9949270090701</v>
      </c>
      <c r="X181" s="39">
        <v>7499.9949270090701</v>
      </c>
      <c r="Y181" s="39">
        <v>7499.9949270090701</v>
      </c>
      <c r="Z181" s="39">
        <v>7499.9949270090701</v>
      </c>
      <c r="AA181" s="39">
        <v>7499.9949270090701</v>
      </c>
      <c r="AB181" s="39">
        <v>7499.9949270090701</v>
      </c>
      <c r="AC181" s="39">
        <v>7499.9949270090701</v>
      </c>
      <c r="AD181" s="39">
        <v>7499.9949270090701</v>
      </c>
    </row>
    <row r="182" spans="1:30" hidden="1" outlineLevel="1">
      <c r="A182" s="40" t="s">
        <v>235</v>
      </c>
      <c r="S182" s="39">
        <v>3499.9976326042301</v>
      </c>
      <c r="T182" s="39">
        <v>3499.9976326042301</v>
      </c>
      <c r="U182" s="39">
        <v>3499.9976326042301</v>
      </c>
      <c r="V182" s="39">
        <v>3499.9976326042301</v>
      </c>
      <c r="W182" s="39">
        <v>3499.9976326042301</v>
      </c>
      <c r="X182" s="39">
        <v>3499.9976326042301</v>
      </c>
      <c r="Y182" s="39">
        <v>3499.9976326042301</v>
      </c>
      <c r="Z182" s="39">
        <v>3499.9976326042301</v>
      </c>
      <c r="AA182" s="39">
        <v>3499.9976326042301</v>
      </c>
      <c r="AB182" s="39">
        <v>3499.9976326042301</v>
      </c>
      <c r="AC182" s="39">
        <v>3499.9976326042301</v>
      </c>
      <c r="AD182" s="39">
        <v>3499.9976326042301</v>
      </c>
    </row>
    <row r="183" spans="1:30" hidden="1" outlineLevel="1">
      <c r="A183" s="40" t="s">
        <v>236</v>
      </c>
      <c r="S183" s="39">
        <v>3166.6645247371598</v>
      </c>
      <c r="T183" s="39">
        <v>3166.6645247371598</v>
      </c>
      <c r="U183" s="39">
        <v>3166.6645247371598</v>
      </c>
      <c r="V183" s="39">
        <v>3166.6645247371598</v>
      </c>
      <c r="W183" s="39">
        <v>3166.6645247371598</v>
      </c>
      <c r="X183" s="39">
        <v>3166.6645247371598</v>
      </c>
      <c r="Y183" s="39">
        <v>3166.6645247371598</v>
      </c>
      <c r="Z183" s="39">
        <v>3166.6645247371598</v>
      </c>
      <c r="AA183" s="39">
        <v>3166.6645247371598</v>
      </c>
      <c r="AB183" s="39">
        <v>3166.6645247371598</v>
      </c>
      <c r="AC183" s="39">
        <v>3166.6645247371598</v>
      </c>
      <c r="AD183" s="39">
        <v>3166.6645247371598</v>
      </c>
    </row>
    <row r="184" spans="1:30" collapsed="1">
      <c r="A184" s="40" t="s">
        <v>273</v>
      </c>
      <c r="B184" s="39">
        <v>19948229.568516899</v>
      </c>
      <c r="C184" s="39">
        <v>19948229.568516899</v>
      </c>
      <c r="D184" s="39">
        <v>19948229.568516899</v>
      </c>
      <c r="E184" s="39">
        <v>19948229.568516899</v>
      </c>
      <c r="F184" s="39">
        <v>19948229.568516899</v>
      </c>
      <c r="G184" s="39">
        <v>19948229.568516899</v>
      </c>
      <c r="H184" s="39">
        <v>19948229.568516899</v>
      </c>
      <c r="I184" s="39">
        <v>19948229.568516899</v>
      </c>
      <c r="J184" s="39">
        <v>19948229.568516899</v>
      </c>
      <c r="K184" s="39">
        <v>19948229.568516899</v>
      </c>
      <c r="L184" s="39">
        <v>19948229.568516899</v>
      </c>
      <c r="M184" s="39">
        <v>19948229.568516899</v>
      </c>
      <c r="N184" s="39">
        <v>19948229.568516899</v>
      </c>
      <c r="O184" s="39">
        <v>19948229.568516899</v>
      </c>
      <c r="P184" s="39">
        <v>19948229.568516899</v>
      </c>
      <c r="Q184" s="39">
        <v>19948229.568516899</v>
      </c>
      <c r="R184" s="39">
        <v>19948229.568516899</v>
      </c>
      <c r="S184" s="39">
        <v>1036755.84367264</v>
      </c>
      <c r="T184" s="39">
        <v>1036755.84367264</v>
      </c>
      <c r="U184" s="39">
        <v>1036755.84367264</v>
      </c>
      <c r="V184" s="39">
        <v>1036755.84367264</v>
      </c>
      <c r="W184" s="39">
        <v>1036755.84367264</v>
      </c>
      <c r="X184" s="39">
        <v>1036755.84367264</v>
      </c>
      <c r="Y184" s="39">
        <v>1036755.84367264</v>
      </c>
      <c r="Z184" s="39">
        <v>1036755.84367264</v>
      </c>
      <c r="AA184" s="39">
        <v>1036755.84367264</v>
      </c>
      <c r="AB184" s="39">
        <v>1036755.84367264</v>
      </c>
      <c r="AC184" s="39">
        <v>1036755.84367264</v>
      </c>
      <c r="AD184" s="39">
        <v>1036755.84367264</v>
      </c>
    </row>
    <row r="185" spans="1:30" hidden="1" outlineLevel="1">
      <c r="A185" s="40" t="s">
        <v>213</v>
      </c>
      <c r="B185" s="39">
        <v>372381.21484082501</v>
      </c>
      <c r="C185" s="39">
        <v>372381.21484082501</v>
      </c>
      <c r="D185" s="39">
        <v>372381.21484082501</v>
      </c>
      <c r="E185" s="39">
        <v>372381.21484082501</v>
      </c>
      <c r="F185" s="39">
        <v>372381.21484082501</v>
      </c>
      <c r="G185" s="39">
        <v>372381.21484082501</v>
      </c>
      <c r="H185" s="39">
        <v>372381.21484082501</v>
      </c>
      <c r="I185" s="39">
        <v>372381.21484082501</v>
      </c>
      <c r="J185" s="39">
        <v>372381.21484082501</v>
      </c>
      <c r="K185" s="39">
        <v>372381.21484082501</v>
      </c>
      <c r="L185" s="39">
        <v>372381.21484082501</v>
      </c>
      <c r="M185" s="39">
        <v>372381.21484082501</v>
      </c>
      <c r="N185" s="39">
        <v>372381.21484082501</v>
      </c>
      <c r="O185" s="39">
        <v>372381.21484082501</v>
      </c>
      <c r="P185" s="39">
        <v>372381.21484082501</v>
      </c>
      <c r="Q185" s="39">
        <v>372381.21484082501</v>
      </c>
      <c r="R185" s="39">
        <v>372381.21484082501</v>
      </c>
      <c r="S185" s="39">
        <v>372381.21484082501</v>
      </c>
      <c r="T185" s="39">
        <v>372381.21484082501</v>
      </c>
      <c r="U185" s="39">
        <v>372381.21484082501</v>
      </c>
      <c r="V185" s="39">
        <v>372381.21484082501</v>
      </c>
      <c r="W185" s="39">
        <v>372381.21484082501</v>
      </c>
      <c r="X185" s="39">
        <v>372381.21484082501</v>
      </c>
      <c r="Y185" s="39">
        <v>372381.21484082501</v>
      </c>
      <c r="Z185" s="39">
        <v>372381.21484082501</v>
      </c>
      <c r="AA185" s="39">
        <v>372381.21484082501</v>
      </c>
      <c r="AB185" s="39">
        <v>372381.21484082501</v>
      </c>
      <c r="AC185" s="39">
        <v>372381.21484082501</v>
      </c>
      <c r="AD185" s="39">
        <v>372381.21484082501</v>
      </c>
    </row>
    <row r="186" spans="1:30" hidden="1" outlineLevel="1">
      <c r="A186" s="40" t="s">
        <v>214</v>
      </c>
      <c r="B186" s="39">
        <v>14560.7615461807</v>
      </c>
      <c r="C186" s="39">
        <v>14560.7615461807</v>
      </c>
      <c r="D186" s="39">
        <v>14560.7615461807</v>
      </c>
      <c r="E186" s="39">
        <v>14560.7615461807</v>
      </c>
      <c r="F186" s="39">
        <v>14560.7615461807</v>
      </c>
      <c r="G186" s="39">
        <v>14560.7615461807</v>
      </c>
      <c r="H186" s="39">
        <v>14560.7615461807</v>
      </c>
      <c r="I186" s="39">
        <v>14560.7615461807</v>
      </c>
      <c r="J186" s="39">
        <v>14560.7615461807</v>
      </c>
      <c r="K186" s="39">
        <v>14560.7615461807</v>
      </c>
      <c r="L186" s="39">
        <v>14560.7615461807</v>
      </c>
      <c r="M186" s="39">
        <v>14560.7615461807</v>
      </c>
      <c r="N186" s="39">
        <v>14560.7615461807</v>
      </c>
      <c r="O186" s="39">
        <v>14560.7615461807</v>
      </c>
      <c r="P186" s="39">
        <v>14560.7615461807</v>
      </c>
      <c r="Q186" s="39">
        <v>14560.7615461807</v>
      </c>
      <c r="R186" s="39">
        <v>14560.7615461807</v>
      </c>
      <c r="S186" s="39">
        <v>14560.7615461807</v>
      </c>
      <c r="T186" s="39">
        <v>14560.7615461807</v>
      </c>
      <c r="U186" s="39">
        <v>14560.7615461807</v>
      </c>
      <c r="V186" s="39">
        <v>14560.7615461807</v>
      </c>
      <c r="W186" s="39">
        <v>14560.7615461807</v>
      </c>
      <c r="X186" s="39">
        <v>14560.7615461807</v>
      </c>
      <c r="Y186" s="39">
        <v>14560.7615461807</v>
      </c>
      <c r="Z186" s="39">
        <v>14560.7615461807</v>
      </c>
      <c r="AA186" s="39">
        <v>14560.7615461807</v>
      </c>
      <c r="AB186" s="39">
        <v>14560.7615461807</v>
      </c>
      <c r="AC186" s="39">
        <v>14560.7615461807</v>
      </c>
      <c r="AD186" s="39">
        <v>14560.7615461807</v>
      </c>
    </row>
    <row r="187" spans="1:30" hidden="1" outlineLevel="1">
      <c r="A187" s="40" t="s">
        <v>215</v>
      </c>
      <c r="B187" s="39">
        <v>193826.46136031899</v>
      </c>
      <c r="C187" s="39">
        <v>193826.46136031899</v>
      </c>
      <c r="D187" s="39">
        <v>193826.46136031899</v>
      </c>
      <c r="E187" s="39">
        <v>193826.46136031899</v>
      </c>
      <c r="F187" s="39">
        <v>193826.46136031899</v>
      </c>
      <c r="G187" s="39">
        <v>193826.46136031899</v>
      </c>
      <c r="H187" s="39">
        <v>193826.46136031899</v>
      </c>
      <c r="I187" s="39">
        <v>193826.46136031899</v>
      </c>
      <c r="J187" s="39">
        <v>193826.46136031899</v>
      </c>
      <c r="K187" s="39">
        <v>193826.46136031899</v>
      </c>
      <c r="L187" s="39">
        <v>193826.46136031899</v>
      </c>
      <c r="M187" s="39">
        <v>193826.46136031899</v>
      </c>
      <c r="N187" s="39">
        <v>193826.46136031899</v>
      </c>
      <c r="O187" s="39">
        <v>193826.46136031899</v>
      </c>
      <c r="P187" s="39">
        <v>193826.46136031899</v>
      </c>
      <c r="Q187" s="39">
        <v>193826.46136031899</v>
      </c>
      <c r="R187" s="39">
        <v>193826.46136031899</v>
      </c>
      <c r="S187" s="39">
        <v>193826.46136031899</v>
      </c>
      <c r="T187" s="39">
        <v>193826.46136031899</v>
      </c>
      <c r="U187" s="39">
        <v>193826.46136031899</v>
      </c>
      <c r="V187" s="39">
        <v>193826.46136031899</v>
      </c>
      <c r="W187" s="39">
        <v>193826.46136031899</v>
      </c>
      <c r="X187" s="39">
        <v>193826.46136031899</v>
      </c>
      <c r="Y187" s="39">
        <v>193826.46136031899</v>
      </c>
      <c r="Z187" s="39">
        <v>193826.46136031899</v>
      </c>
      <c r="AA187" s="39">
        <v>193826.46136031899</v>
      </c>
      <c r="AB187" s="39">
        <v>193826.46136031899</v>
      </c>
      <c r="AC187" s="39">
        <v>193826.46136031899</v>
      </c>
      <c r="AD187" s="39">
        <v>193826.46136031899</v>
      </c>
    </row>
    <row r="188" spans="1:30" hidden="1" outlineLevel="1">
      <c r="A188" s="40" t="s">
        <v>216</v>
      </c>
      <c r="B188" s="39">
        <v>1084931.9743224101</v>
      </c>
      <c r="C188" s="39">
        <v>1084931.9743224101</v>
      </c>
      <c r="D188" s="39">
        <v>1084931.9743224101</v>
      </c>
      <c r="E188" s="39">
        <v>1084931.9743224101</v>
      </c>
      <c r="F188" s="39">
        <v>1084931.9743224101</v>
      </c>
      <c r="G188" s="39">
        <v>1084931.9743224101</v>
      </c>
      <c r="H188" s="39">
        <v>1084931.9743224101</v>
      </c>
      <c r="I188" s="39">
        <v>1084931.9743224101</v>
      </c>
      <c r="J188" s="39">
        <v>1084931.9743224101</v>
      </c>
      <c r="K188" s="39">
        <v>1084931.9743224101</v>
      </c>
      <c r="L188" s="39">
        <v>1084931.9743224101</v>
      </c>
      <c r="M188" s="39">
        <v>1084931.9743224101</v>
      </c>
      <c r="N188" s="39">
        <v>1084931.9743224101</v>
      </c>
      <c r="O188" s="39">
        <v>1084931.9743224101</v>
      </c>
      <c r="P188" s="39">
        <v>1084931.9743224101</v>
      </c>
      <c r="Q188" s="39">
        <v>1084931.9743224101</v>
      </c>
      <c r="R188" s="39">
        <v>1084931.9743224101</v>
      </c>
      <c r="S188" s="39">
        <v>1084931.9743224101</v>
      </c>
      <c r="T188" s="39">
        <v>1084931.9743224101</v>
      </c>
      <c r="U188" s="39">
        <v>1084931.9743224101</v>
      </c>
      <c r="V188" s="39">
        <v>1084931.9743224101</v>
      </c>
      <c r="W188" s="39">
        <v>1084931.9743224101</v>
      </c>
      <c r="X188" s="39">
        <v>1084931.9743224101</v>
      </c>
      <c r="Y188" s="39">
        <v>1084931.9743224101</v>
      </c>
      <c r="Z188" s="39">
        <v>1084931.9743224101</v>
      </c>
      <c r="AA188" s="39">
        <v>1084931.9743224101</v>
      </c>
      <c r="AB188" s="39">
        <v>1084931.9743224101</v>
      </c>
      <c r="AC188" s="39">
        <v>1084931.9743224101</v>
      </c>
      <c r="AD188" s="39">
        <v>1084931.9743224101</v>
      </c>
    </row>
    <row r="189" spans="1:30" hidden="1" outlineLevel="1">
      <c r="A189" s="40" t="s">
        <v>217</v>
      </c>
      <c r="B189" s="39">
        <v>9065.6061786845894</v>
      </c>
      <c r="C189" s="39">
        <v>9065.6061786845894</v>
      </c>
      <c r="D189" s="39">
        <v>9065.6061786845894</v>
      </c>
      <c r="E189" s="39">
        <v>9065.6061786845894</v>
      </c>
      <c r="F189" s="39">
        <v>9065.6061786845894</v>
      </c>
      <c r="G189" s="39">
        <v>9065.6061786845894</v>
      </c>
      <c r="H189" s="39">
        <v>9065.6061786845894</v>
      </c>
      <c r="I189" s="39">
        <v>9065.6061786845894</v>
      </c>
      <c r="J189" s="39">
        <v>9065.6061786845894</v>
      </c>
      <c r="K189" s="39">
        <v>9065.6061786845894</v>
      </c>
      <c r="L189" s="39">
        <v>9065.6061786845894</v>
      </c>
      <c r="M189" s="39">
        <v>9065.6061786845894</v>
      </c>
      <c r="N189" s="39">
        <v>9065.6061786845894</v>
      </c>
      <c r="O189" s="39">
        <v>9065.6061786845894</v>
      </c>
      <c r="P189" s="39">
        <v>9065.6061786845894</v>
      </c>
      <c r="Q189" s="39">
        <v>9065.6061786845894</v>
      </c>
      <c r="R189" s="39">
        <v>9065.6061786845894</v>
      </c>
      <c r="S189" s="39">
        <v>9065.6061786845894</v>
      </c>
      <c r="T189" s="39">
        <v>9065.6061786845894</v>
      </c>
      <c r="U189" s="39">
        <v>9065.6061786845894</v>
      </c>
      <c r="V189" s="39">
        <v>9065.6061786845894</v>
      </c>
      <c r="W189" s="39">
        <v>9065.6061786845894</v>
      </c>
      <c r="X189" s="39">
        <v>9065.6061786845894</v>
      </c>
      <c r="Y189" s="39">
        <v>9065.6061786845894</v>
      </c>
      <c r="Z189" s="39">
        <v>9065.6061786845894</v>
      </c>
      <c r="AA189" s="39">
        <v>9065.6061786845894</v>
      </c>
      <c r="AB189" s="39">
        <v>9065.6061786845894</v>
      </c>
      <c r="AC189" s="39">
        <v>9065.6061786845894</v>
      </c>
      <c r="AD189" s="39">
        <v>9065.6061786845894</v>
      </c>
    </row>
    <row r="190" spans="1:30" hidden="1" outlineLevel="1">
      <c r="A190" s="40" t="s">
        <v>218</v>
      </c>
      <c r="B190" s="39">
        <v>4313583.7580766603</v>
      </c>
      <c r="C190" s="39">
        <v>4313583.7580766603</v>
      </c>
      <c r="D190" s="39">
        <v>4313583.7580766603</v>
      </c>
      <c r="E190" s="39">
        <v>4313583.7580766603</v>
      </c>
      <c r="F190" s="39">
        <v>4313583.7580766603</v>
      </c>
      <c r="G190" s="39">
        <v>4313583.7580766603</v>
      </c>
      <c r="H190" s="39">
        <v>4313583.7580766603</v>
      </c>
      <c r="I190" s="39">
        <v>4313583.7580766603</v>
      </c>
      <c r="J190" s="39">
        <v>4313583.7580766603</v>
      </c>
      <c r="K190" s="39">
        <v>4313583.7580766603</v>
      </c>
      <c r="L190" s="39">
        <v>4313583.7580766603</v>
      </c>
      <c r="M190" s="39">
        <v>4313583.7580766603</v>
      </c>
      <c r="N190" s="39">
        <v>4313583.7580766603</v>
      </c>
      <c r="O190" s="39">
        <v>4313583.7580766603</v>
      </c>
      <c r="P190" s="39">
        <v>4313583.7580766603</v>
      </c>
      <c r="Q190" s="39">
        <v>4313583.7580766603</v>
      </c>
      <c r="R190" s="39">
        <v>4313583.7580766603</v>
      </c>
      <c r="S190" s="39">
        <v>4313583.7580766603</v>
      </c>
      <c r="T190" s="39">
        <v>4313583.7580766603</v>
      </c>
      <c r="U190" s="39">
        <v>4313583.7580766603</v>
      </c>
      <c r="V190" s="39">
        <v>4313583.7580766603</v>
      </c>
      <c r="W190" s="39">
        <v>4313583.7580766603</v>
      </c>
      <c r="X190" s="39">
        <v>4313583.7580766603</v>
      </c>
      <c r="Y190" s="39">
        <v>4313583.7580766603</v>
      </c>
      <c r="Z190" s="39">
        <v>4313583.7580766603</v>
      </c>
      <c r="AA190" s="39">
        <v>4313583.7580766603</v>
      </c>
      <c r="AB190" s="39">
        <v>4313583.7580766603</v>
      </c>
      <c r="AC190" s="39">
        <v>4313583.7580766603</v>
      </c>
      <c r="AD190" s="39">
        <v>4313583.7580766603</v>
      </c>
    </row>
    <row r="191" spans="1:30" hidden="1" outlineLevel="1">
      <c r="A191" s="40" t="s">
        <v>219</v>
      </c>
      <c r="B191" s="39">
        <v>1748894.1852698999</v>
      </c>
      <c r="C191" s="39">
        <v>1748894.1852698999</v>
      </c>
      <c r="D191" s="39">
        <v>1748894.1852698999</v>
      </c>
      <c r="E191" s="39">
        <v>1748894.1852698999</v>
      </c>
      <c r="F191" s="39">
        <v>1748894.1852698999</v>
      </c>
      <c r="G191" s="39">
        <v>1748894.1852698999</v>
      </c>
      <c r="H191" s="39">
        <v>1748894.1852698999</v>
      </c>
      <c r="I191" s="39">
        <v>1748894.1852698999</v>
      </c>
      <c r="J191" s="39">
        <v>1748894.1852698999</v>
      </c>
      <c r="K191" s="39">
        <v>1748894.1852698999</v>
      </c>
      <c r="L191" s="39">
        <v>1748894.1852698999</v>
      </c>
      <c r="M191" s="39">
        <v>1748894.1852698999</v>
      </c>
      <c r="N191" s="39">
        <v>1748894.1852698999</v>
      </c>
      <c r="O191" s="39">
        <v>1748894.1852698999</v>
      </c>
      <c r="P191" s="39">
        <v>1748894.1852698999</v>
      </c>
      <c r="Q191" s="39">
        <v>1748894.1852698999</v>
      </c>
      <c r="R191" s="39">
        <v>1748894.1852698999</v>
      </c>
      <c r="S191" s="39">
        <v>1748894.1852698999</v>
      </c>
      <c r="T191" s="39">
        <v>1748894.1852698999</v>
      </c>
      <c r="U191" s="39">
        <v>1748894.1852698999</v>
      </c>
      <c r="V191" s="39">
        <v>1748894.1852698999</v>
      </c>
      <c r="W191" s="39">
        <v>1748894.1852698999</v>
      </c>
      <c r="X191" s="39">
        <v>1748894.1852698999</v>
      </c>
      <c r="Y191" s="39">
        <v>1748894.1852698999</v>
      </c>
      <c r="Z191" s="39">
        <v>1748894.1852698999</v>
      </c>
      <c r="AA191" s="39">
        <v>1748894.1852698999</v>
      </c>
      <c r="AB191" s="39">
        <v>1748894.1852698999</v>
      </c>
      <c r="AC191" s="39">
        <v>1748894.1852698999</v>
      </c>
      <c r="AD191" s="39">
        <v>1748894.1852698999</v>
      </c>
    </row>
    <row r="192" spans="1:30" hidden="1" outlineLevel="1">
      <c r="A192" s="40" t="s">
        <v>220</v>
      </c>
      <c r="B192" s="39">
        <v>348730.22400458303</v>
      </c>
      <c r="C192" s="39">
        <v>348730.22400458303</v>
      </c>
      <c r="D192" s="39">
        <v>348730.22400458303</v>
      </c>
      <c r="E192" s="39">
        <v>348730.22400458303</v>
      </c>
      <c r="F192" s="39">
        <v>348730.22400458303</v>
      </c>
      <c r="G192" s="39">
        <v>348730.22400458303</v>
      </c>
      <c r="H192" s="39">
        <v>348730.22400458303</v>
      </c>
      <c r="I192" s="39">
        <v>348730.22400458303</v>
      </c>
      <c r="J192" s="39">
        <v>348730.22400458303</v>
      </c>
      <c r="K192" s="39">
        <v>348730.22400458303</v>
      </c>
      <c r="L192" s="39">
        <v>348730.22400458303</v>
      </c>
      <c r="M192" s="39">
        <v>348730.22400458303</v>
      </c>
      <c r="N192" s="39">
        <v>348730.22400458303</v>
      </c>
      <c r="O192" s="39">
        <v>348730.22400458303</v>
      </c>
      <c r="P192" s="39">
        <v>348730.22400458303</v>
      </c>
      <c r="Q192" s="39">
        <v>348730.22400458303</v>
      </c>
      <c r="R192" s="39">
        <v>348730.22400458303</v>
      </c>
      <c r="S192" s="39">
        <v>348730.22400458303</v>
      </c>
      <c r="T192" s="39">
        <v>348730.22400458303</v>
      </c>
      <c r="U192" s="39">
        <v>348730.22400458303</v>
      </c>
      <c r="V192" s="39">
        <v>348730.22400458303</v>
      </c>
      <c r="W192" s="39">
        <v>348730.22400458303</v>
      </c>
      <c r="X192" s="39">
        <v>348730.22400458303</v>
      </c>
      <c r="Y192" s="39">
        <v>348730.22400458303</v>
      </c>
      <c r="Z192" s="39">
        <v>348730.22400458303</v>
      </c>
      <c r="AA192" s="39">
        <v>348730.22400458303</v>
      </c>
      <c r="AB192" s="39">
        <v>348730.22400458303</v>
      </c>
      <c r="AC192" s="39">
        <v>348730.22400458303</v>
      </c>
      <c r="AD192" s="39">
        <v>348730.22400458303</v>
      </c>
    </row>
    <row r="193" spans="1:30" hidden="1" outlineLevel="1">
      <c r="A193" s="40" t="s">
        <v>221</v>
      </c>
      <c r="B193" s="39">
        <v>22642.0330332251</v>
      </c>
      <c r="C193" s="39">
        <v>22642.0330332251</v>
      </c>
      <c r="D193" s="39">
        <v>22642.0330332251</v>
      </c>
      <c r="E193" s="39">
        <v>22642.0330332251</v>
      </c>
      <c r="F193" s="39">
        <v>22642.0330332251</v>
      </c>
      <c r="G193" s="39">
        <v>22642.0330332251</v>
      </c>
      <c r="H193" s="39">
        <v>22642.0330332251</v>
      </c>
      <c r="I193" s="39">
        <v>22642.0330332251</v>
      </c>
      <c r="J193" s="39">
        <v>22642.0330332251</v>
      </c>
      <c r="K193" s="39">
        <v>22642.0330332251</v>
      </c>
      <c r="L193" s="39">
        <v>22642.0330332251</v>
      </c>
      <c r="M193" s="39">
        <v>22642.0330332251</v>
      </c>
      <c r="N193" s="39">
        <v>22642.0330332251</v>
      </c>
      <c r="O193" s="39">
        <v>22642.0330332251</v>
      </c>
      <c r="P193" s="39">
        <v>22642.0330332251</v>
      </c>
      <c r="Q193" s="39">
        <v>22642.0330332251</v>
      </c>
      <c r="R193" s="39">
        <v>22642.0330332251</v>
      </c>
      <c r="S193" s="39">
        <v>22642.0330332251</v>
      </c>
      <c r="T193" s="39">
        <v>22642.0330332251</v>
      </c>
      <c r="U193" s="39">
        <v>22642.0330332251</v>
      </c>
      <c r="V193" s="39">
        <v>22642.0330332251</v>
      </c>
      <c r="W193" s="39">
        <v>22642.0330332251</v>
      </c>
      <c r="X193" s="39">
        <v>22642.0330332251</v>
      </c>
      <c r="Y193" s="39">
        <v>22642.0330332251</v>
      </c>
      <c r="Z193" s="39">
        <v>22642.0330332251</v>
      </c>
      <c r="AA193" s="39">
        <v>22642.0330332251</v>
      </c>
      <c r="AB193" s="39">
        <v>22642.0330332251</v>
      </c>
      <c r="AC193" s="39">
        <v>22642.0330332251</v>
      </c>
      <c r="AD193" s="39">
        <v>22642.0330332251</v>
      </c>
    </row>
    <row r="194" spans="1:30" hidden="1" outlineLevel="1">
      <c r="A194" s="40" t="s">
        <v>222</v>
      </c>
      <c r="B194" s="39">
        <v>15032.854395665699</v>
      </c>
      <c r="C194" s="39">
        <v>15032.854395665699</v>
      </c>
      <c r="D194" s="39">
        <v>15032.854395665699</v>
      </c>
      <c r="E194" s="39">
        <v>15032.854395665699</v>
      </c>
      <c r="F194" s="39">
        <v>15032.854395665699</v>
      </c>
      <c r="G194" s="39">
        <v>15032.854395665699</v>
      </c>
      <c r="H194" s="39">
        <v>15032.854395665699</v>
      </c>
      <c r="I194" s="39">
        <v>15032.854395665699</v>
      </c>
      <c r="J194" s="39">
        <v>15032.854395665699</v>
      </c>
      <c r="K194" s="39">
        <v>15032.854395665699</v>
      </c>
      <c r="L194" s="39">
        <v>15032.854395665699</v>
      </c>
      <c r="M194" s="39">
        <v>15032.854395665699</v>
      </c>
      <c r="N194" s="39">
        <v>15032.854395665699</v>
      </c>
      <c r="O194" s="39">
        <v>15032.854395665699</v>
      </c>
      <c r="P194" s="39">
        <v>15032.854395665699</v>
      </c>
      <c r="Q194" s="39">
        <v>15032.854395665699</v>
      </c>
      <c r="R194" s="39">
        <v>15032.854395665699</v>
      </c>
      <c r="S194" s="39">
        <v>15032.854395665699</v>
      </c>
      <c r="T194" s="39">
        <v>15032.854395665699</v>
      </c>
      <c r="U194" s="39">
        <v>15032.854395665699</v>
      </c>
      <c r="V194" s="39">
        <v>15032.854395665699</v>
      </c>
      <c r="W194" s="39">
        <v>15032.854395665699</v>
      </c>
      <c r="X194" s="39">
        <v>15032.854395665699</v>
      </c>
      <c r="Y194" s="39">
        <v>15032.854395665699</v>
      </c>
      <c r="Z194" s="39">
        <v>15032.854395665699</v>
      </c>
      <c r="AA194" s="39">
        <v>15032.854395665699</v>
      </c>
      <c r="AB194" s="39">
        <v>15032.854395665699</v>
      </c>
      <c r="AC194" s="39">
        <v>15032.854395665699</v>
      </c>
      <c r="AD194" s="39">
        <v>15032.854395665699</v>
      </c>
    </row>
    <row r="195" spans="1:30" hidden="1" outlineLevel="1">
      <c r="A195" s="40" t="s">
        <v>223</v>
      </c>
      <c r="B195" s="39">
        <v>3261.0237661646602</v>
      </c>
      <c r="C195" s="39">
        <v>3261.0237661646602</v>
      </c>
      <c r="D195" s="39">
        <v>3261.0237661646602</v>
      </c>
      <c r="E195" s="39">
        <v>3261.0237661646602</v>
      </c>
      <c r="F195" s="39">
        <v>3261.0237661646602</v>
      </c>
      <c r="G195" s="39">
        <v>3261.0237661646602</v>
      </c>
      <c r="H195" s="39">
        <v>3261.0237661646602</v>
      </c>
      <c r="I195" s="39">
        <v>3261.0237661646602</v>
      </c>
      <c r="J195" s="39">
        <v>3261.0237661646602</v>
      </c>
      <c r="K195" s="39">
        <v>3261.0237661646602</v>
      </c>
      <c r="L195" s="39">
        <v>3261.0237661646602</v>
      </c>
      <c r="M195" s="39">
        <v>3261.0237661646602</v>
      </c>
      <c r="N195" s="39">
        <v>3261.0237661646602</v>
      </c>
      <c r="O195" s="39">
        <v>3261.0237661646602</v>
      </c>
      <c r="P195" s="39">
        <v>3261.0237661646602</v>
      </c>
      <c r="Q195" s="39">
        <v>3261.0237661646602</v>
      </c>
      <c r="R195" s="39">
        <v>3261.0237661646602</v>
      </c>
      <c r="S195" s="39">
        <v>3261.0237661646602</v>
      </c>
      <c r="T195" s="39">
        <v>3261.0237661646602</v>
      </c>
      <c r="U195" s="39">
        <v>3261.0237661646602</v>
      </c>
      <c r="V195" s="39">
        <v>3261.0237661646602</v>
      </c>
      <c r="W195" s="39">
        <v>3261.0237661646602</v>
      </c>
      <c r="X195" s="39">
        <v>3261.0237661646602</v>
      </c>
      <c r="Y195" s="39">
        <v>3261.0237661646602</v>
      </c>
      <c r="Z195" s="39">
        <v>3261.0237661646602</v>
      </c>
      <c r="AA195" s="39">
        <v>3261.0237661646602</v>
      </c>
      <c r="AB195" s="39">
        <v>3261.0237661646602</v>
      </c>
      <c r="AC195" s="39">
        <v>3261.0237661646602</v>
      </c>
      <c r="AD195" s="39">
        <v>3261.0237661646602</v>
      </c>
    </row>
    <row r="196" spans="1:30" hidden="1" outlineLevel="1">
      <c r="A196" s="40" t="s">
        <v>224</v>
      </c>
      <c r="B196" s="39">
        <v>1710.9930949513</v>
      </c>
      <c r="C196" s="39">
        <v>1710.9930949513</v>
      </c>
      <c r="D196" s="39">
        <v>1710.9930949513</v>
      </c>
      <c r="E196" s="39">
        <v>1710.9930949513</v>
      </c>
      <c r="F196" s="39">
        <v>1710.9930949513</v>
      </c>
      <c r="G196" s="39">
        <v>1710.9930949513</v>
      </c>
      <c r="H196" s="39">
        <v>1710.9930949513</v>
      </c>
      <c r="I196" s="39">
        <v>1710.9930949513</v>
      </c>
      <c r="J196" s="39">
        <v>1710.9930949513</v>
      </c>
      <c r="K196" s="39">
        <v>1710.9930949513</v>
      </c>
      <c r="L196" s="39">
        <v>1710.9930949513</v>
      </c>
      <c r="M196" s="39">
        <v>1710.9930949513</v>
      </c>
      <c r="N196" s="39">
        <v>1710.9930949513</v>
      </c>
      <c r="O196" s="39">
        <v>1710.9930949513</v>
      </c>
      <c r="P196" s="39">
        <v>1710.9930949513</v>
      </c>
      <c r="Q196" s="39">
        <v>1710.9930949513</v>
      </c>
      <c r="R196" s="39">
        <v>1710.9930949513</v>
      </c>
      <c r="S196" s="39">
        <v>1710.9930949513</v>
      </c>
      <c r="T196" s="39">
        <v>1710.9930949513</v>
      </c>
      <c r="U196" s="39">
        <v>1710.9930949513</v>
      </c>
      <c r="V196" s="39">
        <v>1710.9930949513</v>
      </c>
      <c r="W196" s="39">
        <v>1710.9930949513</v>
      </c>
      <c r="X196" s="39">
        <v>1710.9930949513</v>
      </c>
      <c r="Y196" s="39">
        <v>1710.9930949513</v>
      </c>
      <c r="Z196" s="39">
        <v>1710.9930949513</v>
      </c>
      <c r="AA196" s="39">
        <v>1710.9930949513</v>
      </c>
      <c r="AB196" s="39">
        <v>1710.9930949513</v>
      </c>
      <c r="AC196" s="39">
        <v>1710.9930949513</v>
      </c>
      <c r="AD196" s="39">
        <v>1710.9930949513</v>
      </c>
    </row>
    <row r="197" spans="1:30" hidden="1" outlineLevel="1">
      <c r="A197" s="40" t="s">
        <v>225</v>
      </c>
      <c r="B197" s="39">
        <v>11783184.3198897</v>
      </c>
      <c r="C197" s="39">
        <v>11783184.3198897</v>
      </c>
      <c r="D197" s="39">
        <v>11783184.3198897</v>
      </c>
      <c r="E197" s="39">
        <v>11783184.3198897</v>
      </c>
      <c r="F197" s="39">
        <v>11783184.3198897</v>
      </c>
      <c r="G197" s="39">
        <v>11783184.3198897</v>
      </c>
      <c r="H197" s="39">
        <v>11783184.3198897</v>
      </c>
      <c r="I197" s="39">
        <v>11783184.3198897</v>
      </c>
      <c r="J197" s="39">
        <v>11783184.3198897</v>
      </c>
      <c r="K197" s="39">
        <v>11783184.3198897</v>
      </c>
      <c r="L197" s="39">
        <v>11783184.3198897</v>
      </c>
      <c r="M197" s="39">
        <v>11783184.3198897</v>
      </c>
      <c r="N197" s="39">
        <v>11783184.3198897</v>
      </c>
      <c r="O197" s="39">
        <v>11783184.3198897</v>
      </c>
      <c r="P197" s="39">
        <v>11783184.3198897</v>
      </c>
      <c r="Q197" s="39">
        <v>11783184.3198897</v>
      </c>
      <c r="R197" s="39">
        <v>11783184.3198897</v>
      </c>
      <c r="S197" s="39">
        <v>11783184.3198897</v>
      </c>
      <c r="T197" s="39">
        <v>11783184.3198897</v>
      </c>
      <c r="U197" s="39">
        <v>11783184.3198897</v>
      </c>
      <c r="V197" s="39">
        <v>11783184.3198897</v>
      </c>
      <c r="W197" s="39">
        <v>11783184.3198897</v>
      </c>
      <c r="X197" s="39">
        <v>11783184.3198897</v>
      </c>
      <c r="Y197" s="39">
        <v>11783184.3198897</v>
      </c>
      <c r="Z197" s="39">
        <v>11783184.3198897</v>
      </c>
      <c r="AA197" s="39">
        <v>11783184.3198897</v>
      </c>
      <c r="AB197" s="39">
        <v>11783184.3198897</v>
      </c>
      <c r="AC197" s="39">
        <v>11783184.3198897</v>
      </c>
      <c r="AD197" s="39">
        <v>11783184.3198897</v>
      </c>
    </row>
    <row r="198" spans="1:30" hidden="1" outlineLevel="1">
      <c r="A198" s="40" t="s">
        <v>226</v>
      </c>
      <c r="B198" s="39">
        <v>19106.0438370843</v>
      </c>
      <c r="C198" s="39">
        <v>19106.0438370843</v>
      </c>
      <c r="D198" s="39">
        <v>19106.0438370843</v>
      </c>
      <c r="E198" s="39">
        <v>19106.0438370843</v>
      </c>
      <c r="F198" s="39">
        <v>19106.0438370843</v>
      </c>
      <c r="G198" s="39">
        <v>19106.0438370843</v>
      </c>
      <c r="H198" s="39">
        <v>19106.0438370843</v>
      </c>
      <c r="I198" s="39">
        <v>19106.0438370843</v>
      </c>
      <c r="J198" s="39">
        <v>19106.0438370843</v>
      </c>
      <c r="K198" s="39">
        <v>19106.0438370843</v>
      </c>
      <c r="L198" s="39">
        <v>19106.0438370843</v>
      </c>
      <c r="M198" s="39">
        <v>19106.0438370843</v>
      </c>
      <c r="N198" s="39">
        <v>19106.0438370843</v>
      </c>
      <c r="O198" s="39">
        <v>19106.0438370843</v>
      </c>
      <c r="P198" s="39">
        <v>19106.0438370843</v>
      </c>
      <c r="Q198" s="39">
        <v>19106.0438370843</v>
      </c>
      <c r="R198" s="39">
        <v>19106.0438370843</v>
      </c>
      <c r="S198" s="39">
        <v>19106.0438370843</v>
      </c>
      <c r="T198" s="39">
        <v>19106.0438370843</v>
      </c>
      <c r="U198" s="39">
        <v>19106.0438370843</v>
      </c>
      <c r="V198" s="39">
        <v>19106.0438370843</v>
      </c>
      <c r="W198" s="39">
        <v>19106.0438370843</v>
      </c>
      <c r="X198" s="39">
        <v>19106.0438370843</v>
      </c>
      <c r="Y198" s="39">
        <v>19106.0438370843</v>
      </c>
      <c r="Z198" s="39">
        <v>19106.0438370843</v>
      </c>
      <c r="AA198" s="39">
        <v>19106.0438370843</v>
      </c>
      <c r="AB198" s="39">
        <v>19106.0438370843</v>
      </c>
      <c r="AC198" s="39">
        <v>19106.0438370843</v>
      </c>
      <c r="AD198" s="39">
        <v>19106.0438370843</v>
      </c>
    </row>
    <row r="199" spans="1:30" hidden="1" outlineLevel="1">
      <c r="A199" s="40" t="s">
        <v>227</v>
      </c>
      <c r="B199" s="39">
        <v>4218.3976903043904</v>
      </c>
      <c r="C199" s="39">
        <v>4218.3976903043904</v>
      </c>
      <c r="D199" s="39">
        <v>4218.3976903043904</v>
      </c>
      <c r="E199" s="39">
        <v>4218.3976903043904</v>
      </c>
      <c r="F199" s="39">
        <v>4218.3976903043904</v>
      </c>
      <c r="G199" s="39">
        <v>4218.3976903043904</v>
      </c>
      <c r="H199" s="39">
        <v>4218.3976903043904</v>
      </c>
      <c r="I199" s="39">
        <v>4218.3976903043904</v>
      </c>
      <c r="J199" s="39">
        <v>4218.3976903043904</v>
      </c>
      <c r="K199" s="39">
        <v>4218.3976903043904</v>
      </c>
      <c r="L199" s="39">
        <v>4218.3976903043904</v>
      </c>
      <c r="M199" s="39">
        <v>4218.3976903043904</v>
      </c>
      <c r="N199" s="39">
        <v>4218.3976903043904</v>
      </c>
      <c r="O199" s="39">
        <v>4218.3976903043904</v>
      </c>
      <c r="P199" s="39">
        <v>4218.3976903043904</v>
      </c>
      <c r="Q199" s="39">
        <v>4218.3976903043904</v>
      </c>
      <c r="R199" s="39">
        <v>4218.3976903043904</v>
      </c>
      <c r="S199" s="39">
        <v>4218.3976903043904</v>
      </c>
      <c r="T199" s="39">
        <v>4218.3976903043904</v>
      </c>
      <c r="U199" s="39">
        <v>4218.3976903043904</v>
      </c>
      <c r="V199" s="39">
        <v>4218.3976903043904</v>
      </c>
      <c r="W199" s="39">
        <v>4218.3976903043904</v>
      </c>
      <c r="X199" s="39">
        <v>4218.3976903043904</v>
      </c>
      <c r="Y199" s="39">
        <v>4218.3976903043904</v>
      </c>
      <c r="Z199" s="39">
        <v>4218.3976903043904</v>
      </c>
      <c r="AA199" s="39">
        <v>4218.3976903043904</v>
      </c>
      <c r="AB199" s="39">
        <v>4218.3976903043904</v>
      </c>
      <c r="AC199" s="39">
        <v>4218.3976903043904</v>
      </c>
      <c r="AD199" s="39">
        <v>4218.3976903043904</v>
      </c>
    </row>
    <row r="200" spans="1:30" hidden="1" outlineLevel="1">
      <c r="A200" s="40" t="s">
        <v>228</v>
      </c>
      <c r="B200" s="39">
        <v>1972.39118582889</v>
      </c>
      <c r="C200" s="39">
        <v>1972.39118582889</v>
      </c>
      <c r="D200" s="39">
        <v>1972.39118582889</v>
      </c>
      <c r="E200" s="39">
        <v>1972.39118582889</v>
      </c>
      <c r="F200" s="39">
        <v>1972.39118582889</v>
      </c>
      <c r="G200" s="39">
        <v>1972.39118582889</v>
      </c>
      <c r="H200" s="39">
        <v>1972.39118582889</v>
      </c>
      <c r="I200" s="39">
        <v>1972.39118582889</v>
      </c>
      <c r="J200" s="39">
        <v>1972.39118582889</v>
      </c>
      <c r="K200" s="39">
        <v>1972.39118582889</v>
      </c>
      <c r="L200" s="39">
        <v>1972.39118582889</v>
      </c>
      <c r="M200" s="39">
        <v>1972.39118582889</v>
      </c>
      <c r="N200" s="39">
        <v>1972.39118582889</v>
      </c>
      <c r="O200" s="39">
        <v>1972.39118582889</v>
      </c>
      <c r="P200" s="39">
        <v>1972.39118582889</v>
      </c>
      <c r="Q200" s="39">
        <v>1972.39118582889</v>
      </c>
      <c r="R200" s="39">
        <v>1972.39118582889</v>
      </c>
      <c r="S200" s="39">
        <v>1972.39118582889</v>
      </c>
      <c r="T200" s="39">
        <v>1972.39118582889</v>
      </c>
      <c r="U200" s="39">
        <v>1972.39118582889</v>
      </c>
      <c r="V200" s="39">
        <v>1972.39118582889</v>
      </c>
      <c r="W200" s="39">
        <v>1972.39118582889</v>
      </c>
      <c r="X200" s="39">
        <v>1972.39118582889</v>
      </c>
      <c r="Y200" s="39">
        <v>1972.39118582889</v>
      </c>
      <c r="Z200" s="39">
        <v>1972.39118582889</v>
      </c>
      <c r="AA200" s="39">
        <v>1972.39118582889</v>
      </c>
      <c r="AB200" s="39">
        <v>1972.39118582889</v>
      </c>
      <c r="AC200" s="39">
        <v>1972.39118582889</v>
      </c>
      <c r="AD200" s="39">
        <v>1972.39118582889</v>
      </c>
    </row>
    <row r="201" spans="1:30" hidden="1" outlineLevel="1">
      <c r="A201" s="40" t="s">
        <v>229</v>
      </c>
      <c r="B201" s="39">
        <v>11127.326024345501</v>
      </c>
      <c r="C201" s="39">
        <v>11127.326024345501</v>
      </c>
      <c r="D201" s="39">
        <v>11127.326024345501</v>
      </c>
      <c r="E201" s="39">
        <v>11127.326024345501</v>
      </c>
      <c r="F201" s="39">
        <v>11127.326024345501</v>
      </c>
      <c r="G201" s="39">
        <v>11127.326024345501</v>
      </c>
      <c r="H201" s="39">
        <v>11127.326024345501</v>
      </c>
      <c r="I201" s="39">
        <v>11127.326024345501</v>
      </c>
      <c r="J201" s="39">
        <v>11127.326024345501</v>
      </c>
      <c r="K201" s="39">
        <v>11127.326024345501</v>
      </c>
      <c r="L201" s="39">
        <v>11127.326024345501</v>
      </c>
      <c r="M201" s="39">
        <v>11127.326024345501</v>
      </c>
      <c r="N201" s="39">
        <v>11127.326024345501</v>
      </c>
      <c r="O201" s="39">
        <v>11127.326024345501</v>
      </c>
      <c r="P201" s="39">
        <v>11127.326024345501</v>
      </c>
      <c r="Q201" s="39">
        <v>11127.326024345501</v>
      </c>
      <c r="R201" s="39">
        <v>11127.326024345501</v>
      </c>
      <c r="S201" s="39">
        <v>11127.326024345501</v>
      </c>
      <c r="T201" s="39">
        <v>11127.326024345501</v>
      </c>
      <c r="U201" s="39">
        <v>11127.326024345501</v>
      </c>
      <c r="V201" s="39">
        <v>11127.326024345501</v>
      </c>
      <c r="W201" s="39">
        <v>11127.326024345501</v>
      </c>
      <c r="X201" s="39">
        <v>11127.326024345501</v>
      </c>
      <c r="Y201" s="39">
        <v>11127.326024345501</v>
      </c>
      <c r="Z201" s="39">
        <v>11127.326024345501</v>
      </c>
      <c r="AA201" s="39">
        <v>11127.326024345501</v>
      </c>
      <c r="AB201" s="39">
        <v>11127.326024345501</v>
      </c>
      <c r="AC201" s="39">
        <v>11127.326024345501</v>
      </c>
      <c r="AD201" s="39">
        <v>11127.326024345501</v>
      </c>
    </row>
    <row r="202" spans="1:30" hidden="1" outlineLevel="1">
      <c r="A202" s="40" t="s">
        <v>230</v>
      </c>
      <c r="B202" s="39">
        <v>133740.005419825</v>
      </c>
      <c r="C202" s="39">
        <v>133740.005419825</v>
      </c>
      <c r="D202" s="39">
        <v>133740.005419825</v>
      </c>
      <c r="E202" s="39">
        <v>133740.005419825</v>
      </c>
      <c r="F202" s="39">
        <v>133740.005419825</v>
      </c>
      <c r="G202" s="39">
        <v>133740.005419825</v>
      </c>
      <c r="H202" s="39">
        <v>133740.005419825</v>
      </c>
      <c r="I202" s="39">
        <v>133740.005419825</v>
      </c>
      <c r="J202" s="39">
        <v>133740.005419825</v>
      </c>
      <c r="K202" s="39">
        <v>133740.005419825</v>
      </c>
      <c r="L202" s="39">
        <v>133740.005419825</v>
      </c>
      <c r="M202" s="39">
        <v>133740.005419825</v>
      </c>
      <c r="N202" s="39">
        <v>133740.005419825</v>
      </c>
      <c r="O202" s="39">
        <v>133740.005419825</v>
      </c>
      <c r="P202" s="39">
        <v>133740.005419825</v>
      </c>
      <c r="Q202" s="39">
        <v>133740.005419825</v>
      </c>
      <c r="R202" s="39">
        <v>133740.005419825</v>
      </c>
      <c r="S202" s="39">
        <v>133740.005419825</v>
      </c>
      <c r="T202" s="39">
        <v>133740.005419825</v>
      </c>
      <c r="U202" s="39">
        <v>133740.005419825</v>
      </c>
      <c r="V202" s="39">
        <v>133740.005419825</v>
      </c>
      <c r="W202" s="39">
        <v>133740.005419825</v>
      </c>
      <c r="X202" s="39">
        <v>133740.005419825</v>
      </c>
      <c r="Y202" s="39">
        <v>133740.005419825</v>
      </c>
      <c r="Z202" s="39">
        <v>133740.005419825</v>
      </c>
      <c r="AA202" s="39">
        <v>133740.005419825</v>
      </c>
      <c r="AB202" s="39">
        <v>133740.005419825</v>
      </c>
      <c r="AC202" s="39">
        <v>133740.005419825</v>
      </c>
      <c r="AD202" s="39">
        <v>133740.005419825</v>
      </c>
    </row>
    <row r="203" spans="1:30" hidden="1" outlineLevel="1">
      <c r="A203" s="40" t="s">
        <v>231</v>
      </c>
      <c r="B203" s="39">
        <v>199999.86472024099</v>
      </c>
      <c r="C203" s="39">
        <v>199999.86472024099</v>
      </c>
      <c r="D203" s="39">
        <v>199999.86472024099</v>
      </c>
      <c r="E203" s="39">
        <v>199999.86472024099</v>
      </c>
      <c r="F203" s="39">
        <v>199999.86472024099</v>
      </c>
      <c r="G203" s="39">
        <v>199999.86472024099</v>
      </c>
      <c r="H203" s="39">
        <v>199999.86472024099</v>
      </c>
      <c r="I203" s="39">
        <v>199999.86472024099</v>
      </c>
      <c r="J203" s="39">
        <v>199999.86472024099</v>
      </c>
      <c r="K203" s="39">
        <v>199999.86472024099</v>
      </c>
      <c r="L203" s="39">
        <v>199999.86472024099</v>
      </c>
      <c r="M203" s="39">
        <v>199999.86472024099</v>
      </c>
      <c r="N203" s="39">
        <v>199999.86472024099</v>
      </c>
      <c r="O203" s="39">
        <v>199999.86472024099</v>
      </c>
      <c r="P203" s="39">
        <v>199999.86472024099</v>
      </c>
      <c r="Q203" s="39">
        <v>199999.86472024099</v>
      </c>
      <c r="R203" s="39">
        <v>199999.86472024099</v>
      </c>
      <c r="S203" s="39">
        <v>199999.86472024099</v>
      </c>
      <c r="T203" s="39">
        <v>199999.86472024099</v>
      </c>
      <c r="U203" s="39">
        <v>199999.86472024099</v>
      </c>
      <c r="V203" s="39">
        <v>199999.86472024099</v>
      </c>
      <c r="W203" s="39">
        <v>199999.86472024099</v>
      </c>
      <c r="X203" s="39">
        <v>199999.86472024099</v>
      </c>
      <c r="Y203" s="39">
        <v>199999.86472024099</v>
      </c>
      <c r="Z203" s="39">
        <v>199999.86472024099</v>
      </c>
      <c r="AA203" s="39">
        <v>199999.86472024099</v>
      </c>
      <c r="AB203" s="39">
        <v>199999.86472024099</v>
      </c>
      <c r="AC203" s="39">
        <v>199999.86472024099</v>
      </c>
      <c r="AD203" s="39">
        <v>199999.86472024099</v>
      </c>
    </row>
    <row r="204" spans="1:30" hidden="1" outlineLevel="1">
      <c r="A204" s="40" t="s">
        <v>232</v>
      </c>
      <c r="B204" s="39">
        <v>678849.32321221102</v>
      </c>
      <c r="C204" s="39">
        <v>678849.32321221102</v>
      </c>
      <c r="D204" s="39">
        <v>678849.32321221102</v>
      </c>
      <c r="E204" s="39">
        <v>678849.32321221102</v>
      </c>
      <c r="F204" s="39">
        <v>678849.32321221102</v>
      </c>
      <c r="G204" s="39">
        <v>678849.32321221102</v>
      </c>
      <c r="H204" s="39">
        <v>678849.32321221102</v>
      </c>
      <c r="I204" s="39">
        <v>678849.32321221102</v>
      </c>
      <c r="J204" s="39">
        <v>678849.32321221102</v>
      </c>
      <c r="K204" s="39">
        <v>678849.32321221102</v>
      </c>
      <c r="L204" s="39">
        <v>678849.32321221102</v>
      </c>
      <c r="M204" s="39">
        <v>678849.32321221102</v>
      </c>
      <c r="N204" s="39">
        <v>678849.32321221102</v>
      </c>
      <c r="O204" s="39">
        <v>678849.32321221102</v>
      </c>
      <c r="P204" s="39">
        <v>678849.32321221102</v>
      </c>
      <c r="Q204" s="39">
        <v>678849.32321221102</v>
      </c>
      <c r="R204" s="39">
        <v>678849.32321221102</v>
      </c>
      <c r="S204" s="39">
        <v>678849.32321221102</v>
      </c>
      <c r="T204" s="39">
        <v>678849.32321221102</v>
      </c>
      <c r="U204" s="39">
        <v>678849.32321221102</v>
      </c>
      <c r="V204" s="39">
        <v>678849.32321221102</v>
      </c>
      <c r="W204" s="39">
        <v>678849.32321221102</v>
      </c>
      <c r="X204" s="39">
        <v>678849.32321221102</v>
      </c>
      <c r="Y204" s="39">
        <v>678849.32321221102</v>
      </c>
      <c r="Z204" s="39">
        <v>678849.32321221102</v>
      </c>
      <c r="AA204" s="39">
        <v>678849.32321221102</v>
      </c>
      <c r="AB204" s="39">
        <v>678849.32321221102</v>
      </c>
      <c r="AC204" s="39">
        <v>678849.32321221102</v>
      </c>
      <c r="AD204" s="39">
        <v>678849.32321221102</v>
      </c>
    </row>
    <row r="205" spans="1:30" hidden="1" outlineLevel="1">
      <c r="A205" s="40" t="s">
        <v>233</v>
      </c>
      <c r="B205" s="39">
        <v>9999.9932360121002</v>
      </c>
      <c r="C205" s="39">
        <v>9999.9932360121002</v>
      </c>
      <c r="D205" s="39">
        <v>9999.9932360121002</v>
      </c>
      <c r="E205" s="39">
        <v>9999.9932360121002</v>
      </c>
      <c r="F205" s="39">
        <v>9999.9932360121002</v>
      </c>
      <c r="G205" s="39">
        <v>9999.9932360121002</v>
      </c>
      <c r="H205" s="39">
        <v>9999.9932360121002</v>
      </c>
      <c r="I205" s="39">
        <v>9999.9932360121002</v>
      </c>
      <c r="J205" s="39">
        <v>9999.9932360121002</v>
      </c>
      <c r="K205" s="39">
        <v>9999.9932360121002</v>
      </c>
      <c r="L205" s="39">
        <v>9999.9932360121002</v>
      </c>
      <c r="M205" s="39">
        <v>9999.9932360121002</v>
      </c>
      <c r="N205" s="39">
        <v>9999.9932360121002</v>
      </c>
      <c r="O205" s="39">
        <v>9999.9932360121002</v>
      </c>
      <c r="P205" s="39">
        <v>9999.9932360121002</v>
      </c>
      <c r="Q205" s="39">
        <v>9999.9932360121002</v>
      </c>
      <c r="R205" s="39">
        <v>9999.9932360121002</v>
      </c>
      <c r="S205" s="39">
        <v>9999.9932360121002</v>
      </c>
      <c r="T205" s="39">
        <v>9999.9932360121002</v>
      </c>
      <c r="U205" s="39">
        <v>9999.9932360121002</v>
      </c>
      <c r="V205" s="39">
        <v>9999.9932360121002</v>
      </c>
      <c r="W205" s="39">
        <v>9999.9932360121002</v>
      </c>
      <c r="X205" s="39">
        <v>9999.9932360121002</v>
      </c>
      <c r="Y205" s="39">
        <v>9999.9932360121002</v>
      </c>
      <c r="Z205" s="39">
        <v>9999.9932360121002</v>
      </c>
      <c r="AA205" s="39">
        <v>9999.9932360121002</v>
      </c>
      <c r="AB205" s="39">
        <v>9999.9932360121002</v>
      </c>
      <c r="AC205" s="39">
        <v>9999.9932360121002</v>
      </c>
      <c r="AD205" s="39">
        <v>9999.9932360121002</v>
      </c>
    </row>
    <row r="206" spans="1:30" hidden="1" outlineLevel="1">
      <c r="A206" s="40" t="s">
        <v>234</v>
      </c>
      <c r="B206" s="39">
        <v>7499.9949270090701</v>
      </c>
      <c r="C206" s="39">
        <v>7499.9949270090701</v>
      </c>
      <c r="D206" s="39">
        <v>7499.9949270090701</v>
      </c>
      <c r="E206" s="39">
        <v>7499.9949270090701</v>
      </c>
      <c r="F206" s="39">
        <v>7499.9949270090701</v>
      </c>
      <c r="G206" s="39">
        <v>7499.9949270090701</v>
      </c>
      <c r="H206" s="39">
        <v>7499.9949270090701</v>
      </c>
      <c r="I206" s="39">
        <v>7499.9949270090701</v>
      </c>
      <c r="J206" s="39">
        <v>7499.9949270090701</v>
      </c>
      <c r="K206" s="39">
        <v>7499.9949270090701</v>
      </c>
      <c r="L206" s="39">
        <v>7499.9949270090701</v>
      </c>
      <c r="M206" s="39">
        <v>7499.9949270090701</v>
      </c>
      <c r="N206" s="39">
        <v>7499.9949270090701</v>
      </c>
      <c r="O206" s="39">
        <v>7499.9949270090701</v>
      </c>
      <c r="P206" s="39">
        <v>7499.9949270090701</v>
      </c>
      <c r="Q206" s="39">
        <v>7499.9949270090701</v>
      </c>
      <c r="R206" s="39">
        <v>7499.9949270090701</v>
      </c>
      <c r="S206" s="39">
        <v>7499.9949270090701</v>
      </c>
      <c r="T206" s="39">
        <v>7499.9949270090701</v>
      </c>
      <c r="U206" s="39">
        <v>7499.9949270090701</v>
      </c>
      <c r="V206" s="39">
        <v>7499.9949270090701</v>
      </c>
      <c r="W206" s="39">
        <v>7499.9949270090701</v>
      </c>
      <c r="X206" s="39">
        <v>7499.9949270090701</v>
      </c>
      <c r="Y206" s="39">
        <v>7499.9949270090701</v>
      </c>
      <c r="Z206" s="39">
        <v>7499.9949270090701</v>
      </c>
      <c r="AA206" s="39">
        <v>7499.9949270090701</v>
      </c>
      <c r="AB206" s="39">
        <v>7499.9949270090701</v>
      </c>
      <c r="AC206" s="39">
        <v>7499.9949270090701</v>
      </c>
      <c r="AD206" s="39">
        <v>7499.9949270090701</v>
      </c>
    </row>
    <row r="207" spans="1:30" hidden="1" outlineLevel="1">
      <c r="A207" s="40" t="s">
        <v>235</v>
      </c>
      <c r="B207" s="39">
        <v>3499.9976326042301</v>
      </c>
      <c r="C207" s="39">
        <v>3499.9976326042301</v>
      </c>
      <c r="D207" s="39">
        <v>3499.9976326042301</v>
      </c>
      <c r="E207" s="39">
        <v>3499.9976326042301</v>
      </c>
      <c r="F207" s="39">
        <v>3499.9976326042301</v>
      </c>
      <c r="G207" s="39">
        <v>3499.9976326042301</v>
      </c>
      <c r="H207" s="39">
        <v>3499.9976326042301</v>
      </c>
      <c r="I207" s="39">
        <v>3499.9976326042301</v>
      </c>
      <c r="J207" s="39">
        <v>3499.9976326042301</v>
      </c>
      <c r="K207" s="39">
        <v>3499.9976326042301</v>
      </c>
      <c r="L207" s="39">
        <v>3499.9976326042301</v>
      </c>
      <c r="M207" s="39">
        <v>3499.9976326042301</v>
      </c>
      <c r="N207" s="39">
        <v>3499.9976326042301</v>
      </c>
      <c r="O207" s="39">
        <v>3499.9976326042301</v>
      </c>
      <c r="P207" s="39">
        <v>3499.9976326042301</v>
      </c>
      <c r="Q207" s="39">
        <v>3499.9976326042301</v>
      </c>
      <c r="R207" s="39">
        <v>3499.9976326042301</v>
      </c>
      <c r="S207" s="39">
        <v>3499.9976326042301</v>
      </c>
      <c r="T207" s="39">
        <v>3499.9976326042301</v>
      </c>
      <c r="U207" s="39">
        <v>3499.9976326042301</v>
      </c>
      <c r="V207" s="39">
        <v>3499.9976326042301</v>
      </c>
      <c r="W207" s="39">
        <v>3499.9976326042301</v>
      </c>
      <c r="X207" s="39">
        <v>3499.9976326042301</v>
      </c>
      <c r="Y207" s="39">
        <v>3499.9976326042301</v>
      </c>
      <c r="Z207" s="39">
        <v>3499.9976326042301</v>
      </c>
      <c r="AA207" s="39">
        <v>3499.9976326042301</v>
      </c>
      <c r="AB207" s="39">
        <v>3499.9976326042301</v>
      </c>
      <c r="AC207" s="39">
        <v>3499.9976326042301</v>
      </c>
      <c r="AD207" s="39">
        <v>3499.9976326042301</v>
      </c>
    </row>
    <row r="208" spans="1:30" hidden="1" outlineLevel="1">
      <c r="A208" s="40" t="s">
        <v>236</v>
      </c>
      <c r="B208" s="39">
        <v>3166.6645247371598</v>
      </c>
      <c r="C208" s="39">
        <v>3166.6645247371598</v>
      </c>
      <c r="D208" s="39">
        <v>3166.6645247371598</v>
      </c>
      <c r="E208" s="39">
        <v>3166.6645247371598</v>
      </c>
      <c r="F208" s="39">
        <v>3166.6645247371598</v>
      </c>
      <c r="G208" s="39">
        <v>3166.6645247371598</v>
      </c>
      <c r="H208" s="39">
        <v>3166.6645247371598</v>
      </c>
      <c r="I208" s="39">
        <v>3166.6645247371598</v>
      </c>
      <c r="J208" s="39">
        <v>3166.6645247371598</v>
      </c>
      <c r="K208" s="39">
        <v>3166.6645247371598</v>
      </c>
      <c r="L208" s="39">
        <v>3166.6645247371598</v>
      </c>
      <c r="M208" s="39">
        <v>3166.6645247371598</v>
      </c>
      <c r="N208" s="39">
        <v>3166.6645247371598</v>
      </c>
      <c r="O208" s="39">
        <v>3166.6645247371598</v>
      </c>
      <c r="P208" s="39">
        <v>3166.6645247371598</v>
      </c>
      <c r="Q208" s="39">
        <v>3166.6645247371598</v>
      </c>
      <c r="R208" s="39">
        <v>3166.6645247371598</v>
      </c>
      <c r="S208" s="39">
        <v>3166.6645247371598</v>
      </c>
      <c r="T208" s="39">
        <v>3166.6645247371598</v>
      </c>
      <c r="U208" s="39">
        <v>3166.6645247371598</v>
      </c>
      <c r="V208" s="39">
        <v>3166.6645247371598</v>
      </c>
      <c r="W208" s="39">
        <v>3166.6645247371598</v>
      </c>
      <c r="X208" s="39">
        <v>3166.6645247371598</v>
      </c>
      <c r="Y208" s="39">
        <v>3166.6645247371598</v>
      </c>
      <c r="Z208" s="39">
        <v>3166.6645247371598</v>
      </c>
      <c r="AA208" s="39">
        <v>3166.6645247371598</v>
      </c>
      <c r="AB208" s="39">
        <v>3166.6645247371598</v>
      </c>
      <c r="AC208" s="39">
        <v>3166.6645247371598</v>
      </c>
      <c r="AD208" s="39">
        <v>3166.6645247371598</v>
      </c>
    </row>
    <row r="209" spans="1:30" collapsed="1">
      <c r="A209" s="40" t="s">
        <v>274</v>
      </c>
      <c r="B209" s="39">
        <v>20984985.412189499</v>
      </c>
      <c r="C209" s="39">
        <v>20984985.412189499</v>
      </c>
      <c r="D209" s="39">
        <v>20984985.412189499</v>
      </c>
      <c r="E209" s="39">
        <v>20984985.412189499</v>
      </c>
      <c r="F209" s="39">
        <v>20984985.412189499</v>
      </c>
      <c r="G209" s="39">
        <v>20984985.412189499</v>
      </c>
      <c r="H209" s="39">
        <v>20984985.412189499</v>
      </c>
      <c r="I209" s="39">
        <v>20984985.412189499</v>
      </c>
      <c r="J209" s="39">
        <v>20984985.412189499</v>
      </c>
      <c r="K209" s="39">
        <v>20984985.412189499</v>
      </c>
      <c r="L209" s="39">
        <v>20984985.412189499</v>
      </c>
      <c r="M209" s="39">
        <v>20984985.412189499</v>
      </c>
      <c r="N209" s="39">
        <v>20984985.412189499</v>
      </c>
      <c r="O209" s="39">
        <v>20984985.412189499</v>
      </c>
      <c r="P209" s="39">
        <v>20984985.412189499</v>
      </c>
      <c r="Q209" s="39">
        <v>20984985.412189499</v>
      </c>
      <c r="R209" s="39">
        <v>20984985.412189499</v>
      </c>
      <c r="S209" s="39">
        <v>20984985.412189499</v>
      </c>
      <c r="T209" s="39">
        <v>20984985.412189499</v>
      </c>
      <c r="U209" s="39">
        <v>20984985.412189499</v>
      </c>
      <c r="V209" s="39">
        <v>20984985.412189499</v>
      </c>
      <c r="W209" s="39">
        <v>20984985.412189499</v>
      </c>
      <c r="X209" s="39">
        <v>20984985.412189499</v>
      </c>
      <c r="Y209" s="39">
        <v>20984985.412189499</v>
      </c>
      <c r="Z209" s="39">
        <v>20984985.412189499</v>
      </c>
      <c r="AA209" s="39">
        <v>20984985.412189499</v>
      </c>
      <c r="AB209" s="39">
        <v>20984985.412189499</v>
      </c>
      <c r="AC209" s="39">
        <v>20984985.412189499</v>
      </c>
      <c r="AD209" s="39">
        <v>20984985.412189499</v>
      </c>
    </row>
    <row r="210" spans="1:30">
      <c r="A210" s="40" t="s">
        <v>275</v>
      </c>
    </row>
    <row r="211" spans="1:30" s="45" customFormat="1">
      <c r="A211" s="49" t="s">
        <v>276</v>
      </c>
      <c r="B211" s="50">
        <v>1.86673816622068E-2</v>
      </c>
      <c r="C211" s="50">
        <v>7.2992751041731996E-4</v>
      </c>
      <c r="D211" s="50">
        <v>9.7164743715514503E-3</v>
      </c>
      <c r="E211" s="50">
        <v>5.4387381626823599E-2</v>
      </c>
      <c r="F211" s="50">
        <v>4.5445667985454999E-4</v>
      </c>
      <c r="G211" s="50">
        <v>0.216238927031626</v>
      </c>
      <c r="H211" s="50">
        <v>8.7671649218939801E-2</v>
      </c>
      <c r="I211" s="50">
        <v>1.7481763121222699E-2</v>
      </c>
      <c r="J211" s="50">
        <v>1.1350397264807701E-3</v>
      </c>
      <c r="K211" s="50">
        <v>7.5359341258991405E-4</v>
      </c>
      <c r="L211" s="50">
        <v>1.6347434517754501E-4</v>
      </c>
      <c r="M211" s="50">
        <v>8.5771676582851298E-5</v>
      </c>
      <c r="N211" s="50">
        <v>0.59068822520904096</v>
      </c>
      <c r="O211" s="50">
        <v>9.5778142974844202E-4</v>
      </c>
      <c r="P211" s="50">
        <v>2.11467272111307E-4</v>
      </c>
      <c r="Q211" s="50">
        <v>9.8875500658053201E-5</v>
      </c>
      <c r="R211" s="50">
        <v>5.5781020496711495E-4</v>
      </c>
      <c r="S211" s="50">
        <v>0</v>
      </c>
      <c r="T211" s="50">
        <v>0.128998554708946</v>
      </c>
      <c r="U211" s="50">
        <v>0</v>
      </c>
      <c r="V211" s="50">
        <v>0</v>
      </c>
      <c r="W211" s="50">
        <v>0.19290931991447</v>
      </c>
      <c r="X211" s="50">
        <v>0.65478224922025097</v>
      </c>
      <c r="Y211" s="50">
        <v>0</v>
      </c>
      <c r="Z211" s="50">
        <v>9.6454659957235095E-3</v>
      </c>
      <c r="AA211" s="50">
        <v>7.2340994967926304E-3</v>
      </c>
      <c r="AB211" s="50">
        <v>3.3759130985032198E-3</v>
      </c>
      <c r="AC211" s="50">
        <v>3.05439756531244E-3</v>
      </c>
      <c r="AD211" s="50">
        <v>0</v>
      </c>
    </row>
    <row r="212" spans="1:30">
      <c r="A212" s="40" t="s">
        <v>277</v>
      </c>
      <c r="B212" s="39">
        <v>1.77451262188878E-2</v>
      </c>
      <c r="C212" s="39">
        <v>6.9386569779185099E-4</v>
      </c>
      <c r="D212" s="39">
        <v>9.2364353633398993E-3</v>
      </c>
      <c r="E212" s="39">
        <v>5.1700392114269099E-2</v>
      </c>
      <c r="F212" s="39">
        <v>4.3200440698989599E-4</v>
      </c>
      <c r="G212" s="39">
        <v>0.20555571868880201</v>
      </c>
      <c r="H212" s="39">
        <v>8.3340262140664506E-2</v>
      </c>
      <c r="I212" s="39">
        <v>1.6618082746057802E-2</v>
      </c>
      <c r="J212" s="39">
        <v>1.0789634869163599E-3</v>
      </c>
      <c r="K212" s="39">
        <v>7.1636239436857405E-4</v>
      </c>
      <c r="L212" s="39">
        <v>1.5539795249371101E-4</v>
      </c>
      <c r="M212" s="39">
        <v>8.15341569862345E-5</v>
      </c>
      <c r="N212" s="39">
        <v>0.56150548063022598</v>
      </c>
      <c r="O212" s="39">
        <v>9.1046257415962502E-4</v>
      </c>
      <c r="P212" s="39">
        <v>2.01019805706133E-4</v>
      </c>
      <c r="Q212" s="39">
        <v>9.3990591229250399E-5</v>
      </c>
      <c r="R212" s="39">
        <v>5.3025178744617795E-4</v>
      </c>
      <c r="S212" s="39">
        <v>0</v>
      </c>
      <c r="T212" s="39">
        <v>6.3731283483351598E-3</v>
      </c>
      <c r="U212" s="39">
        <v>0</v>
      </c>
      <c r="V212" s="39">
        <v>0</v>
      </c>
      <c r="W212" s="39">
        <v>9.5306172862082497E-3</v>
      </c>
      <c r="X212" s="39">
        <v>3.2349287353704202E-2</v>
      </c>
      <c r="Y212" s="39">
        <v>0</v>
      </c>
      <c r="Z212" s="39">
        <v>4.76530864310412E-4</v>
      </c>
      <c r="AA212" s="39">
        <v>3.5739814823280898E-4</v>
      </c>
      <c r="AB212" s="39">
        <v>1.6678580250864401E-4</v>
      </c>
      <c r="AC212" s="39">
        <v>1.50901440364964E-4</v>
      </c>
      <c r="AD212" s="39">
        <v>0</v>
      </c>
    </row>
    <row r="213" spans="1:30">
      <c r="A213" s="40" t="s">
        <v>278</v>
      </c>
    </row>
    <row r="214" spans="1:30">
      <c r="A214" s="43" t="s">
        <v>279</v>
      </c>
    </row>
    <row r="215" spans="1:30">
      <c r="A215" s="40" t="s">
        <v>280</v>
      </c>
      <c r="B215" s="39">
        <v>353727.52887120802</v>
      </c>
      <c r="C215" s="39">
        <v>13686.3610897935</v>
      </c>
      <c r="D215" s="39">
        <v>189689.336922049</v>
      </c>
      <c r="E215" s="39">
        <v>1019375.9095774899</v>
      </c>
      <c r="F215" s="39">
        <v>8517.82486182088</v>
      </c>
      <c r="G215" s="39">
        <v>4053263.0124401199</v>
      </c>
      <c r="H215" s="39">
        <v>1645014.1908787801</v>
      </c>
      <c r="I215" s="39">
        <v>330640.92486868898</v>
      </c>
      <c r="J215" s="39">
        <v>22158.7506808752</v>
      </c>
      <c r="K215" s="39">
        <v>14527.4445980978</v>
      </c>
      <c r="L215" s="39">
        <v>3063.97925995684</v>
      </c>
      <c r="M215" s="39">
        <v>1653.4689115195399</v>
      </c>
      <c r="N215" s="39">
        <v>11071195.722947</v>
      </c>
      <c r="O215" s="39">
        <v>17951.577864611099</v>
      </c>
      <c r="P215" s="39">
        <v>3963.5047028632498</v>
      </c>
      <c r="Q215" s="39">
        <v>1906.0787075917699</v>
      </c>
      <c r="R215" s="39">
        <v>10889.8190704196</v>
      </c>
      <c r="S215" s="39">
        <v>0</v>
      </c>
      <c r="T215" s="39">
        <v>130885.394955838</v>
      </c>
      <c r="U215" s="39">
        <v>0</v>
      </c>
      <c r="V215" s="39">
        <v>0</v>
      </c>
      <c r="W215" s="39">
        <v>195730.97221620599</v>
      </c>
      <c r="X215" s="39">
        <v>664359.63947525597</v>
      </c>
      <c r="Y215" s="39">
        <v>0</v>
      </c>
      <c r="Z215" s="39">
        <v>9786.5486108103305</v>
      </c>
      <c r="AA215" s="39">
        <v>7339.9114581077401</v>
      </c>
      <c r="AB215" s="39">
        <v>3425.2920137836099</v>
      </c>
      <c r="AC215" s="39">
        <v>3099.0737267566001</v>
      </c>
      <c r="AD215" s="39">
        <v>0</v>
      </c>
    </row>
    <row r="216" spans="1:30">
      <c r="A216" s="40" t="s">
        <v>281</v>
      </c>
      <c r="B216" s="39">
        <v>0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39">
        <v>0</v>
      </c>
      <c r="N216" s="39">
        <v>0</v>
      </c>
      <c r="O216" s="39">
        <v>0</v>
      </c>
      <c r="P216" s="39">
        <v>0</v>
      </c>
      <c r="Q216" s="39">
        <v>0</v>
      </c>
      <c r="R216" s="39">
        <v>0</v>
      </c>
      <c r="S216" s="39">
        <v>0</v>
      </c>
      <c r="T216" s="39">
        <v>0</v>
      </c>
      <c r="U216" s="39">
        <v>0</v>
      </c>
      <c r="V216" s="39">
        <v>0</v>
      </c>
      <c r="W216" s="39">
        <v>0</v>
      </c>
      <c r="X216" s="39">
        <v>0</v>
      </c>
      <c r="Y216" s="39">
        <v>0</v>
      </c>
      <c r="Z216" s="39">
        <v>0</v>
      </c>
      <c r="AA216" s="39">
        <v>0</v>
      </c>
      <c r="AB216" s="39">
        <v>0</v>
      </c>
      <c r="AC216" s="39">
        <v>0</v>
      </c>
      <c r="AD216" s="39">
        <v>0</v>
      </c>
    </row>
    <row r="217" spans="1:30">
      <c r="A217" s="40" t="s">
        <v>282</v>
      </c>
      <c r="B217" s="39">
        <v>353727.52887120802</v>
      </c>
      <c r="C217" s="39">
        <v>13686.3610897935</v>
      </c>
      <c r="D217" s="39">
        <v>189689.336922049</v>
      </c>
      <c r="E217" s="39">
        <v>1019375.9095774899</v>
      </c>
      <c r="F217" s="39">
        <v>8517.82486182088</v>
      </c>
      <c r="G217" s="39">
        <v>4053263.0124401199</v>
      </c>
      <c r="H217" s="39">
        <v>1645014.1908787801</v>
      </c>
      <c r="I217" s="39">
        <v>330640.92486868898</v>
      </c>
      <c r="J217" s="39">
        <v>22158.7506808752</v>
      </c>
      <c r="K217" s="39">
        <v>14527.4445980978</v>
      </c>
      <c r="L217" s="39">
        <v>3063.97925995684</v>
      </c>
      <c r="M217" s="39">
        <v>1653.4689115195399</v>
      </c>
      <c r="N217" s="39">
        <v>11071195.722947</v>
      </c>
      <c r="O217" s="39">
        <v>17951.577864611099</v>
      </c>
      <c r="P217" s="39">
        <v>3963.5047028632498</v>
      </c>
      <c r="Q217" s="39">
        <v>1906.0787075917699</v>
      </c>
      <c r="R217" s="39">
        <v>10889.8190704196</v>
      </c>
      <c r="S217" s="39">
        <v>0</v>
      </c>
      <c r="T217" s="39">
        <v>130885.394955838</v>
      </c>
      <c r="U217" s="39">
        <v>0</v>
      </c>
      <c r="V217" s="39">
        <v>0</v>
      </c>
      <c r="W217" s="39">
        <v>195730.97221620599</v>
      </c>
      <c r="X217" s="39">
        <v>664359.63947525597</v>
      </c>
      <c r="Y217" s="39">
        <v>0</v>
      </c>
      <c r="Z217" s="39">
        <v>9786.5486108103305</v>
      </c>
      <c r="AA217" s="39">
        <v>7339.9114581077401</v>
      </c>
      <c r="AB217" s="39">
        <v>3425.2920137836099</v>
      </c>
      <c r="AC217" s="39">
        <v>3099.0737267566001</v>
      </c>
      <c r="AD217" s="39">
        <v>0</v>
      </c>
    </row>
    <row r="218" spans="1:30" s="45" customFormat="1">
      <c r="A218" s="44" t="s">
        <v>283</v>
      </c>
      <c r="B218" s="45">
        <v>0</v>
      </c>
      <c r="C218" s="45">
        <v>0</v>
      </c>
      <c r="D218" s="45">
        <v>1</v>
      </c>
      <c r="E218" s="45">
        <v>0</v>
      </c>
      <c r="F218" s="45">
        <v>0</v>
      </c>
      <c r="G218" s="45">
        <v>0</v>
      </c>
      <c r="H218" s="45">
        <v>0</v>
      </c>
      <c r="I218" s="45">
        <v>0</v>
      </c>
      <c r="J218" s="45">
        <v>1</v>
      </c>
      <c r="K218" s="45">
        <v>0</v>
      </c>
      <c r="L218" s="45">
        <v>0</v>
      </c>
      <c r="M218" s="45">
        <v>0</v>
      </c>
      <c r="N218" s="45">
        <v>0</v>
      </c>
      <c r="O218" s="45">
        <v>0</v>
      </c>
      <c r="P218" s="45">
        <v>0</v>
      </c>
      <c r="Q218" s="45">
        <v>0</v>
      </c>
      <c r="R218" s="45">
        <v>1</v>
      </c>
      <c r="S218" s="45">
        <v>1</v>
      </c>
      <c r="T218" s="45">
        <v>1</v>
      </c>
      <c r="U218" s="45">
        <v>1</v>
      </c>
      <c r="V218" s="45">
        <v>1</v>
      </c>
      <c r="W218" s="45">
        <v>1</v>
      </c>
      <c r="X218" s="45">
        <v>1</v>
      </c>
      <c r="Y218" s="45">
        <v>1</v>
      </c>
      <c r="Z218" s="45">
        <v>1</v>
      </c>
      <c r="AA218" s="45">
        <v>1</v>
      </c>
      <c r="AB218" s="45">
        <v>1</v>
      </c>
      <c r="AC218" s="45">
        <v>1</v>
      </c>
      <c r="AD218" s="45">
        <v>1</v>
      </c>
    </row>
    <row r="219" spans="1:30" s="45" customFormat="1">
      <c r="A219" s="44" t="s">
        <v>284</v>
      </c>
      <c r="B219" s="45">
        <v>1.0218100000000001</v>
      </c>
      <c r="C219" s="45">
        <v>1.0218100000000001</v>
      </c>
      <c r="D219" s="45">
        <v>1.0218100000000001</v>
      </c>
      <c r="E219" s="45">
        <v>1.0218100000000001</v>
      </c>
      <c r="F219" s="45">
        <v>1.0218100000000001</v>
      </c>
      <c r="G219" s="45">
        <v>1.0218100000000001</v>
      </c>
      <c r="H219" s="45">
        <v>1.0218100000000001</v>
      </c>
      <c r="I219" s="45">
        <v>1.0218100000000001</v>
      </c>
      <c r="J219" s="45">
        <v>1.0218100000000001</v>
      </c>
      <c r="K219" s="45">
        <v>1.0218100000000001</v>
      </c>
      <c r="L219" s="45">
        <v>1.0218100000000001</v>
      </c>
      <c r="M219" s="45">
        <v>1.0218100000000001</v>
      </c>
      <c r="N219" s="45">
        <v>1.0218100000000001</v>
      </c>
      <c r="O219" s="45">
        <v>1.0218100000000001</v>
      </c>
      <c r="P219" s="45">
        <v>1.0218100000000001</v>
      </c>
      <c r="Q219" s="45">
        <v>1.0218100000000001</v>
      </c>
      <c r="R219" s="45">
        <v>1.0218100000000001</v>
      </c>
      <c r="S219" s="45">
        <v>1.0218100000000001</v>
      </c>
      <c r="T219" s="45">
        <v>1.0218100000000001</v>
      </c>
      <c r="U219" s="45">
        <v>1.0218100000000001</v>
      </c>
      <c r="V219" s="45">
        <v>1.0218100000000001</v>
      </c>
      <c r="W219" s="45">
        <v>1.0218100000000001</v>
      </c>
      <c r="X219" s="45">
        <v>1.0218100000000001</v>
      </c>
      <c r="Y219" s="45">
        <v>1.0218100000000001</v>
      </c>
      <c r="Z219" s="45">
        <v>1.0218100000000001</v>
      </c>
      <c r="AA219" s="45">
        <v>1.0218100000000001</v>
      </c>
      <c r="AB219" s="45">
        <v>1.0218100000000001</v>
      </c>
      <c r="AC219" s="45">
        <v>1.0218100000000001</v>
      </c>
      <c r="AD219" s="45">
        <v>1.0218100000000001</v>
      </c>
    </row>
    <row r="220" spans="1:30">
      <c r="A220" s="40" t="s">
        <v>285</v>
      </c>
      <c r="B220" s="39">
        <v>0</v>
      </c>
      <c r="C220" s="39">
        <v>0</v>
      </c>
      <c r="D220" s="39">
        <v>193826.46136031899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22642.0330332251</v>
      </c>
      <c r="K220" s="39">
        <v>0</v>
      </c>
      <c r="L220" s="39">
        <v>0</v>
      </c>
      <c r="M220" s="39">
        <v>0</v>
      </c>
      <c r="N220" s="39">
        <v>0</v>
      </c>
      <c r="O220" s="39">
        <v>0</v>
      </c>
      <c r="P220" s="39">
        <v>0</v>
      </c>
      <c r="Q220" s="39">
        <v>0</v>
      </c>
      <c r="R220" s="39">
        <v>11127.326024345501</v>
      </c>
      <c r="S220" s="39">
        <v>0</v>
      </c>
      <c r="T220" s="39">
        <v>133740.005419825</v>
      </c>
      <c r="U220" s="39">
        <v>0</v>
      </c>
      <c r="V220" s="39">
        <v>0</v>
      </c>
      <c r="W220" s="39">
        <v>199999.86472024099</v>
      </c>
      <c r="X220" s="39">
        <v>678849.32321221102</v>
      </c>
      <c r="Y220" s="39">
        <v>0</v>
      </c>
      <c r="Z220" s="39">
        <v>9999.9932360121002</v>
      </c>
      <c r="AA220" s="39">
        <v>7499.9949270090701</v>
      </c>
      <c r="AB220" s="39">
        <v>3499.9976326042301</v>
      </c>
      <c r="AC220" s="39">
        <v>3166.6645247371598</v>
      </c>
      <c r="AD220" s="39">
        <v>0</v>
      </c>
    </row>
    <row r="221" spans="1:30">
      <c r="A221" s="40" t="s">
        <v>286</v>
      </c>
      <c r="B221" s="39">
        <v>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39">
        <v>0</v>
      </c>
      <c r="M221" s="39">
        <v>0</v>
      </c>
      <c r="N221" s="39">
        <v>0</v>
      </c>
      <c r="O221" s="39">
        <v>0</v>
      </c>
      <c r="P221" s="39">
        <v>0</v>
      </c>
      <c r="Q221" s="39">
        <v>0</v>
      </c>
      <c r="R221" s="39">
        <v>0</v>
      </c>
      <c r="S221" s="39">
        <v>0</v>
      </c>
      <c r="T221" s="39">
        <v>0</v>
      </c>
      <c r="U221" s="39">
        <v>0</v>
      </c>
      <c r="V221" s="39">
        <v>0</v>
      </c>
      <c r="W221" s="39">
        <v>0</v>
      </c>
      <c r="X221" s="39">
        <v>0</v>
      </c>
      <c r="Y221" s="39">
        <v>0</v>
      </c>
      <c r="Z221" s="39">
        <v>0</v>
      </c>
      <c r="AA221" s="39">
        <v>0</v>
      </c>
      <c r="AB221" s="39">
        <v>0</v>
      </c>
      <c r="AC221" s="39">
        <v>0</v>
      </c>
      <c r="AD221" s="39">
        <v>0</v>
      </c>
    </row>
    <row r="222" spans="1:30">
      <c r="A222" s="40" t="s">
        <v>287</v>
      </c>
      <c r="B222" s="39">
        <v>0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39">
        <v>0</v>
      </c>
      <c r="M222" s="39">
        <v>0</v>
      </c>
      <c r="N222" s="39">
        <v>0</v>
      </c>
      <c r="O222" s="39">
        <v>0</v>
      </c>
      <c r="P222" s="39">
        <v>0</v>
      </c>
      <c r="Q222" s="39">
        <v>0</v>
      </c>
      <c r="R222" s="39">
        <v>0</v>
      </c>
      <c r="S222" s="39">
        <v>0</v>
      </c>
      <c r="T222" s="39">
        <v>0</v>
      </c>
      <c r="U222" s="39">
        <v>0</v>
      </c>
      <c r="V222" s="39">
        <v>0</v>
      </c>
      <c r="W222" s="39">
        <v>0</v>
      </c>
      <c r="X222" s="39">
        <v>0</v>
      </c>
      <c r="Y222" s="39">
        <v>0</v>
      </c>
      <c r="Z222" s="39">
        <v>0</v>
      </c>
      <c r="AA222" s="39">
        <v>0</v>
      </c>
      <c r="AB222" s="39">
        <v>0</v>
      </c>
      <c r="AC222" s="39">
        <v>0</v>
      </c>
      <c r="AD222" s="39">
        <v>0</v>
      </c>
    </row>
    <row r="223" spans="1:30">
      <c r="A223" s="40" t="s">
        <v>288</v>
      </c>
    </row>
    <row r="224" spans="1:30">
      <c r="A224" s="40" t="s">
        <v>289</v>
      </c>
      <c r="B224" s="39">
        <v>0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39">
        <v>0</v>
      </c>
      <c r="M224" s="39">
        <v>0</v>
      </c>
      <c r="N224" s="39">
        <v>0</v>
      </c>
      <c r="O224" s="39">
        <v>0</v>
      </c>
      <c r="P224" s="39">
        <v>0</v>
      </c>
      <c r="Q224" s="39">
        <v>0</v>
      </c>
      <c r="R224" s="39">
        <v>0</v>
      </c>
      <c r="S224" s="39">
        <v>0</v>
      </c>
      <c r="T224" s="39">
        <v>0</v>
      </c>
      <c r="U224" s="39">
        <v>0</v>
      </c>
      <c r="V224" s="39">
        <v>0</v>
      </c>
      <c r="W224" s="39">
        <v>0</v>
      </c>
      <c r="X224" s="39">
        <v>0</v>
      </c>
      <c r="Y224" s="39">
        <v>0</v>
      </c>
      <c r="Z224" s="39">
        <v>0</v>
      </c>
      <c r="AA224" s="39">
        <v>0</v>
      </c>
      <c r="AB224" s="39">
        <v>0</v>
      </c>
      <c r="AC224" s="39">
        <v>0</v>
      </c>
      <c r="AD224" s="39">
        <v>0</v>
      </c>
    </row>
    <row r="225" spans="1:30">
      <c r="A225" s="40" t="s">
        <v>290</v>
      </c>
      <c r="B225" s="39">
        <v>0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39">
        <v>0</v>
      </c>
      <c r="M225" s="39">
        <v>0</v>
      </c>
      <c r="N225" s="39">
        <v>0</v>
      </c>
      <c r="O225" s="39">
        <v>0</v>
      </c>
      <c r="P225" s="39">
        <v>0</v>
      </c>
      <c r="Q225" s="39">
        <v>0</v>
      </c>
      <c r="R225" s="39">
        <v>0</v>
      </c>
      <c r="S225" s="39">
        <v>0</v>
      </c>
      <c r="T225" s="39">
        <v>0</v>
      </c>
      <c r="U225" s="39">
        <v>0</v>
      </c>
      <c r="V225" s="39">
        <v>0</v>
      </c>
      <c r="W225" s="39">
        <v>0</v>
      </c>
      <c r="X225" s="39">
        <v>0</v>
      </c>
      <c r="Y225" s="39">
        <v>0</v>
      </c>
      <c r="Z225" s="39">
        <v>0</v>
      </c>
      <c r="AA225" s="39">
        <v>0</v>
      </c>
      <c r="AB225" s="39">
        <v>0</v>
      </c>
      <c r="AC225" s="39">
        <v>0</v>
      </c>
      <c r="AD225" s="39">
        <v>0</v>
      </c>
    </row>
    <row r="226" spans="1:30">
      <c r="A226" s="40" t="s">
        <v>291</v>
      </c>
      <c r="B226" s="39">
        <v>0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9">
        <v>0</v>
      </c>
      <c r="N226" s="39">
        <v>0</v>
      </c>
      <c r="O226" s="39">
        <v>0</v>
      </c>
      <c r="P226" s="39">
        <v>0</v>
      </c>
      <c r="Q226" s="39">
        <v>0</v>
      </c>
      <c r="R226" s="39">
        <v>0</v>
      </c>
      <c r="S226" s="39">
        <v>0</v>
      </c>
      <c r="T226" s="39">
        <v>0</v>
      </c>
      <c r="U226" s="39">
        <v>0</v>
      </c>
      <c r="V226" s="39">
        <v>0</v>
      </c>
      <c r="W226" s="39">
        <v>0</v>
      </c>
      <c r="X226" s="39">
        <v>0</v>
      </c>
      <c r="Y226" s="39">
        <v>0</v>
      </c>
      <c r="Z226" s="39">
        <v>0</v>
      </c>
      <c r="AA226" s="39">
        <v>0</v>
      </c>
      <c r="AB226" s="39">
        <v>0</v>
      </c>
      <c r="AC226" s="39">
        <v>0</v>
      </c>
      <c r="AD226" s="39">
        <v>0</v>
      </c>
    </row>
    <row r="227" spans="1:30" s="48" customFormat="1">
      <c r="A227" s="47" t="s">
        <v>292</v>
      </c>
      <c r="B227" s="48">
        <v>0</v>
      </c>
      <c r="C227" s="48">
        <v>0</v>
      </c>
      <c r="D227" s="48">
        <v>0</v>
      </c>
      <c r="E227" s="48">
        <v>0</v>
      </c>
      <c r="F227" s="48">
        <v>0</v>
      </c>
      <c r="G227" s="48">
        <v>0</v>
      </c>
      <c r="H227" s="48">
        <v>0</v>
      </c>
      <c r="I227" s="48">
        <v>0</v>
      </c>
      <c r="J227" s="48">
        <v>0</v>
      </c>
      <c r="K227" s="48">
        <v>0</v>
      </c>
      <c r="L227" s="48">
        <v>0</v>
      </c>
      <c r="M227" s="48">
        <v>0</v>
      </c>
      <c r="N227" s="48">
        <v>0</v>
      </c>
      <c r="O227" s="48">
        <v>0</v>
      </c>
      <c r="P227" s="48">
        <v>0</v>
      </c>
      <c r="Q227" s="48">
        <v>0</v>
      </c>
      <c r="R227" s="48">
        <v>0</v>
      </c>
      <c r="S227" s="48">
        <v>0</v>
      </c>
      <c r="T227" s="48">
        <v>0</v>
      </c>
      <c r="U227" s="48">
        <v>0</v>
      </c>
      <c r="V227" s="48">
        <v>0</v>
      </c>
      <c r="W227" s="48">
        <v>0</v>
      </c>
      <c r="X227" s="48">
        <v>0</v>
      </c>
      <c r="Y227" s="48">
        <v>0</v>
      </c>
      <c r="Z227" s="48">
        <v>0</v>
      </c>
      <c r="AA227" s="48">
        <v>0</v>
      </c>
      <c r="AB227" s="48">
        <v>0</v>
      </c>
      <c r="AC227" s="48">
        <v>0</v>
      </c>
      <c r="AD227" s="48">
        <v>0</v>
      </c>
    </row>
    <row r="228" spans="1:30">
      <c r="A228" s="40" t="s">
        <v>293</v>
      </c>
      <c r="B228" s="39">
        <v>0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39">
        <v>0</v>
      </c>
      <c r="W228" s="39">
        <v>0</v>
      </c>
      <c r="X228" s="39">
        <v>0</v>
      </c>
      <c r="Y228" s="39">
        <v>0</v>
      </c>
      <c r="Z228" s="39">
        <v>0</v>
      </c>
      <c r="AA228" s="39">
        <v>0</v>
      </c>
      <c r="AB228" s="39">
        <v>0</v>
      </c>
      <c r="AC228" s="39">
        <v>0</v>
      </c>
      <c r="AD228" s="39">
        <v>0</v>
      </c>
    </row>
    <row r="229" spans="1:30" s="48" customFormat="1">
      <c r="A229" s="47" t="s">
        <v>294</v>
      </c>
    </row>
    <row r="230" spans="1:30">
      <c r="A230" s="40" t="s">
        <v>295</v>
      </c>
    </row>
    <row r="231" spans="1:30">
      <c r="A231" s="40" t="s">
        <v>296</v>
      </c>
      <c r="B231" s="39">
        <v>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39">
        <v>0</v>
      </c>
      <c r="M231" s="39">
        <v>0</v>
      </c>
      <c r="N231" s="39">
        <v>0</v>
      </c>
      <c r="O231" s="39">
        <v>0</v>
      </c>
      <c r="P231" s="39">
        <v>0</v>
      </c>
      <c r="Q231" s="39">
        <v>0</v>
      </c>
      <c r="R231" s="39">
        <v>0</v>
      </c>
      <c r="S231" s="39">
        <v>0</v>
      </c>
      <c r="T231" s="39">
        <v>0</v>
      </c>
      <c r="U231" s="39">
        <v>0</v>
      </c>
      <c r="V231" s="39">
        <v>0</v>
      </c>
      <c r="W231" s="39">
        <v>0</v>
      </c>
      <c r="X231" s="39">
        <v>0</v>
      </c>
      <c r="Y231" s="39">
        <v>0</v>
      </c>
      <c r="Z231" s="39">
        <v>0</v>
      </c>
      <c r="AA231" s="39">
        <v>0</v>
      </c>
      <c r="AB231" s="39">
        <v>0</v>
      </c>
      <c r="AC231" s="39">
        <v>0</v>
      </c>
      <c r="AD231" s="39">
        <v>0</v>
      </c>
    </row>
    <row r="232" spans="1:30" s="48" customFormat="1">
      <c r="A232" s="47" t="s">
        <v>297</v>
      </c>
      <c r="B232" s="48">
        <v>0</v>
      </c>
      <c r="C232" s="48">
        <v>0</v>
      </c>
      <c r="D232" s="48">
        <v>0</v>
      </c>
      <c r="E232" s="48">
        <v>0</v>
      </c>
      <c r="F232" s="48">
        <v>0</v>
      </c>
      <c r="G232" s="48">
        <v>0</v>
      </c>
      <c r="H232" s="48">
        <v>0</v>
      </c>
      <c r="I232" s="48">
        <v>0</v>
      </c>
      <c r="J232" s="48">
        <v>0</v>
      </c>
      <c r="K232" s="48">
        <v>0</v>
      </c>
      <c r="L232" s="48">
        <v>0</v>
      </c>
      <c r="M232" s="48">
        <v>0</v>
      </c>
      <c r="N232" s="48">
        <v>0</v>
      </c>
      <c r="O232" s="48">
        <v>0</v>
      </c>
      <c r="P232" s="48">
        <v>0</v>
      </c>
      <c r="Q232" s="48">
        <v>0</v>
      </c>
      <c r="R232" s="48">
        <v>0</v>
      </c>
      <c r="S232" s="48">
        <v>0</v>
      </c>
      <c r="T232" s="48">
        <v>0</v>
      </c>
      <c r="U232" s="48">
        <v>0</v>
      </c>
      <c r="V232" s="48">
        <v>0</v>
      </c>
      <c r="W232" s="48">
        <v>0</v>
      </c>
      <c r="X232" s="48">
        <v>0</v>
      </c>
      <c r="Y232" s="48">
        <v>0</v>
      </c>
      <c r="Z232" s="48">
        <v>0</v>
      </c>
      <c r="AA232" s="48">
        <v>0</v>
      </c>
      <c r="AB232" s="48">
        <v>0</v>
      </c>
      <c r="AC232" s="48">
        <v>0</v>
      </c>
      <c r="AD232" s="48">
        <v>0</v>
      </c>
    </row>
    <row r="233" spans="1:30">
      <c r="A233" s="40" t="s">
        <v>298</v>
      </c>
    </row>
    <row r="234" spans="1:30">
      <c r="A234" s="40" t="s">
        <v>299</v>
      </c>
      <c r="B234" s="39">
        <v>0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9">
        <v>0</v>
      </c>
      <c r="N234" s="39">
        <v>0</v>
      </c>
      <c r="O234" s="39">
        <v>0</v>
      </c>
      <c r="P234" s="39">
        <v>0</v>
      </c>
      <c r="Q234" s="39">
        <v>0</v>
      </c>
      <c r="R234" s="39">
        <v>0</v>
      </c>
      <c r="S234" s="39">
        <v>0</v>
      </c>
      <c r="T234" s="39">
        <v>0</v>
      </c>
      <c r="U234" s="39">
        <v>0</v>
      </c>
      <c r="V234" s="39">
        <v>0</v>
      </c>
      <c r="W234" s="39">
        <v>0</v>
      </c>
      <c r="X234" s="39">
        <v>0</v>
      </c>
      <c r="Y234" s="39">
        <v>0</v>
      </c>
      <c r="Z234" s="39">
        <v>0</v>
      </c>
      <c r="AA234" s="39">
        <v>0</v>
      </c>
      <c r="AB234" s="39">
        <v>0</v>
      </c>
      <c r="AC234" s="39">
        <v>0</v>
      </c>
      <c r="AD234" s="39">
        <v>0</v>
      </c>
    </row>
    <row r="235" spans="1:30">
      <c r="A235" s="40" t="s">
        <v>300</v>
      </c>
      <c r="B235" s="39">
        <v>0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39">
        <v>0</v>
      </c>
      <c r="N235" s="39">
        <v>0</v>
      </c>
      <c r="O235" s="39">
        <v>0</v>
      </c>
      <c r="P235" s="39">
        <v>0</v>
      </c>
      <c r="Q235" s="39">
        <v>0</v>
      </c>
      <c r="R235" s="39">
        <v>0</v>
      </c>
      <c r="S235" s="39">
        <v>0</v>
      </c>
      <c r="T235" s="39">
        <v>0</v>
      </c>
      <c r="U235" s="39">
        <v>0</v>
      </c>
      <c r="V235" s="39">
        <v>0</v>
      </c>
      <c r="W235" s="39">
        <v>0</v>
      </c>
      <c r="X235" s="39">
        <v>0</v>
      </c>
      <c r="Y235" s="39">
        <v>0</v>
      </c>
      <c r="Z235" s="39">
        <v>0</v>
      </c>
      <c r="AA235" s="39">
        <v>0</v>
      </c>
      <c r="AB235" s="39">
        <v>0</v>
      </c>
      <c r="AC235" s="39">
        <v>0</v>
      </c>
      <c r="AD235" s="39">
        <v>0</v>
      </c>
    </row>
    <row r="236" spans="1:30">
      <c r="A236" s="40" t="s">
        <v>301</v>
      </c>
    </row>
    <row r="237" spans="1:30">
      <c r="A237" s="40" t="s">
        <v>302</v>
      </c>
      <c r="B237" s="39">
        <v>353727.52887120802</v>
      </c>
      <c r="C237" s="39">
        <v>13686.3610897935</v>
      </c>
      <c r="D237" s="39">
        <v>189689.336922049</v>
      </c>
      <c r="E237" s="39">
        <v>1019375.9095774899</v>
      </c>
      <c r="F237" s="39">
        <v>8517.82486182088</v>
      </c>
      <c r="G237" s="39">
        <v>4053263.0124401199</v>
      </c>
      <c r="H237" s="39">
        <v>1645014.1908787801</v>
      </c>
      <c r="I237" s="39">
        <v>330640.92486868898</v>
      </c>
      <c r="J237" s="39">
        <v>22158.7506808752</v>
      </c>
      <c r="K237" s="39">
        <v>14527.4445980978</v>
      </c>
      <c r="L237" s="39">
        <v>3063.97925995684</v>
      </c>
      <c r="M237" s="39">
        <v>1653.4689115195399</v>
      </c>
      <c r="N237" s="39">
        <v>11071195.722947</v>
      </c>
      <c r="O237" s="39">
        <v>17951.577864611099</v>
      </c>
      <c r="P237" s="39">
        <v>3963.5047028632498</v>
      </c>
      <c r="Q237" s="39">
        <v>1906.0787075917699</v>
      </c>
      <c r="R237" s="39">
        <v>10889.8190704196</v>
      </c>
      <c r="S237" s="39">
        <v>0</v>
      </c>
      <c r="T237" s="39">
        <v>130885.394955838</v>
      </c>
      <c r="U237" s="39">
        <v>0</v>
      </c>
      <c r="V237" s="39">
        <v>0</v>
      </c>
      <c r="W237" s="39">
        <v>195730.97221620599</v>
      </c>
      <c r="X237" s="39">
        <v>664359.63947525597</v>
      </c>
      <c r="Y237" s="39">
        <v>0</v>
      </c>
      <c r="Z237" s="39">
        <v>9786.5486108103305</v>
      </c>
      <c r="AA237" s="39">
        <v>7339.9114581077401</v>
      </c>
      <c r="AB237" s="39">
        <v>3425.2920137836099</v>
      </c>
      <c r="AC237" s="39">
        <v>3099.0737267566001</v>
      </c>
      <c r="AD237" s="39">
        <v>0</v>
      </c>
    </row>
    <row r="238" spans="1:30">
      <c r="A238" s="40" t="s">
        <v>303</v>
      </c>
      <c r="B238" s="39">
        <v>0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0</v>
      </c>
      <c r="S238" s="39">
        <v>0</v>
      </c>
      <c r="T238" s="39">
        <v>0</v>
      </c>
      <c r="U238" s="39">
        <v>0</v>
      </c>
      <c r="V238" s="39">
        <v>0</v>
      </c>
      <c r="W238" s="39">
        <v>0</v>
      </c>
      <c r="X238" s="39">
        <v>0</v>
      </c>
      <c r="Y238" s="39">
        <v>0</v>
      </c>
      <c r="Z238" s="39">
        <v>0</v>
      </c>
      <c r="AA238" s="39">
        <v>0</v>
      </c>
      <c r="AB238" s="39">
        <v>0</v>
      </c>
      <c r="AC238" s="39">
        <v>0</v>
      </c>
      <c r="AD238" s="39">
        <v>0</v>
      </c>
    </row>
    <row r="239" spans="1:30" s="45" customFormat="1">
      <c r="A239" s="44" t="s">
        <v>304</v>
      </c>
      <c r="B239" s="45">
        <v>0.39212000000000002</v>
      </c>
      <c r="C239" s="45">
        <v>1.4279999999999999E-2</v>
      </c>
      <c r="D239" s="45">
        <v>0</v>
      </c>
      <c r="E239" s="45">
        <v>0</v>
      </c>
      <c r="F239" s="45">
        <v>0</v>
      </c>
      <c r="G239" s="45">
        <v>2.8800000000000002E-3</v>
      </c>
      <c r="H239" s="45">
        <v>3.9350000000000003E-2</v>
      </c>
      <c r="I239" s="45">
        <v>0.32521</v>
      </c>
      <c r="J239" s="45">
        <v>0</v>
      </c>
      <c r="K239" s="45">
        <v>1</v>
      </c>
      <c r="L239" s="45">
        <v>0</v>
      </c>
      <c r="M239" s="45">
        <v>1</v>
      </c>
      <c r="N239" s="45">
        <v>0</v>
      </c>
      <c r="O239" s="45">
        <v>0</v>
      </c>
      <c r="P239" s="45">
        <v>0</v>
      </c>
      <c r="Q239" s="45">
        <v>1</v>
      </c>
      <c r="R239" s="45">
        <v>0</v>
      </c>
      <c r="S239" s="45">
        <v>0</v>
      </c>
      <c r="T239" s="45">
        <v>0</v>
      </c>
      <c r="U239" s="45">
        <v>0</v>
      </c>
      <c r="V239" s="45">
        <v>0</v>
      </c>
      <c r="W239" s="45">
        <v>0</v>
      </c>
      <c r="X239" s="45">
        <v>0</v>
      </c>
      <c r="Y239" s="45">
        <v>0</v>
      </c>
      <c r="Z239" s="45">
        <v>0</v>
      </c>
      <c r="AA239" s="45">
        <v>0</v>
      </c>
      <c r="AB239" s="45">
        <v>0</v>
      </c>
      <c r="AC239" s="45">
        <v>0</v>
      </c>
      <c r="AD239" s="45">
        <v>0</v>
      </c>
    </row>
    <row r="240" spans="1:30" s="45" customFormat="1">
      <c r="A240" s="44" t="s">
        <v>305</v>
      </c>
      <c r="B240" s="45">
        <v>1.0347900000000001</v>
      </c>
      <c r="C240" s="45">
        <v>1.0347900000000001</v>
      </c>
      <c r="D240" s="45">
        <v>1.0347900000000001</v>
      </c>
      <c r="E240" s="45">
        <v>1.0347900000000001</v>
      </c>
      <c r="F240" s="45">
        <v>1.0347900000000001</v>
      </c>
      <c r="G240" s="45">
        <v>1.0347900000000001</v>
      </c>
      <c r="H240" s="45">
        <v>1.0347900000000001</v>
      </c>
      <c r="I240" s="45">
        <v>1.0347900000000001</v>
      </c>
      <c r="J240" s="45">
        <v>1.0347900000000001</v>
      </c>
      <c r="K240" s="45">
        <v>1.0347900000000001</v>
      </c>
      <c r="L240" s="45">
        <v>1.0347900000000001</v>
      </c>
      <c r="M240" s="45">
        <v>1.0347900000000001</v>
      </c>
      <c r="N240" s="45">
        <v>1.0347900000000001</v>
      </c>
      <c r="O240" s="45">
        <v>1.0347900000000001</v>
      </c>
      <c r="P240" s="45">
        <v>1.0347900000000001</v>
      </c>
      <c r="Q240" s="45">
        <v>1.0347900000000001</v>
      </c>
      <c r="R240" s="45">
        <v>1.0347900000000001</v>
      </c>
      <c r="S240" s="45">
        <v>1.0347900000000001</v>
      </c>
      <c r="T240" s="45">
        <v>1.0347900000000001</v>
      </c>
      <c r="U240" s="45">
        <v>1.0347900000000001</v>
      </c>
      <c r="V240" s="45">
        <v>1.0347900000000001</v>
      </c>
      <c r="W240" s="45">
        <v>1.0347900000000001</v>
      </c>
      <c r="X240" s="45">
        <v>1.0347900000000001</v>
      </c>
      <c r="Y240" s="45">
        <v>1.0347900000000001</v>
      </c>
      <c r="Z240" s="45">
        <v>1.0347900000000001</v>
      </c>
      <c r="AA240" s="45">
        <v>1.0347900000000001</v>
      </c>
      <c r="AB240" s="45">
        <v>1.0347900000000001</v>
      </c>
      <c r="AC240" s="45">
        <v>1.0347900000000001</v>
      </c>
      <c r="AD240" s="45">
        <v>1.0347900000000001</v>
      </c>
    </row>
    <row r="241" spans="1:30">
      <c r="A241" s="40" t="s">
        <v>306</v>
      </c>
      <c r="B241" s="39">
        <v>143529.138208602</v>
      </c>
      <c r="C241" s="39">
        <v>202.240636975294</v>
      </c>
      <c r="D241" s="39">
        <v>0</v>
      </c>
      <c r="E241" s="39">
        <v>0</v>
      </c>
      <c r="F241" s="39">
        <v>0</v>
      </c>
      <c r="G241" s="39">
        <v>12079.514974011599</v>
      </c>
      <c r="H241" s="39">
        <v>66983.310630701497</v>
      </c>
      <c r="I241" s="39">
        <v>111268.625083338</v>
      </c>
      <c r="J241" s="39">
        <v>0</v>
      </c>
      <c r="K241" s="39">
        <v>15032.854395665699</v>
      </c>
      <c r="L241" s="39">
        <v>0</v>
      </c>
      <c r="M241" s="39">
        <v>1710.9930949513</v>
      </c>
      <c r="N241" s="39">
        <v>0</v>
      </c>
      <c r="O241" s="39">
        <v>0</v>
      </c>
      <c r="P241" s="39">
        <v>0</v>
      </c>
      <c r="Q241" s="39">
        <v>1972.39118582889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v>0</v>
      </c>
    </row>
    <row r="242" spans="1:30">
      <c r="A242" s="40" t="s">
        <v>307</v>
      </c>
    </row>
    <row r="243" spans="1:30">
      <c r="A243" s="40" t="s">
        <v>308</v>
      </c>
      <c r="B243" s="39">
        <v>353727.52887120802</v>
      </c>
      <c r="C243" s="39">
        <v>13686.3610897935</v>
      </c>
      <c r="D243" s="39">
        <v>189689.336922049</v>
      </c>
      <c r="E243" s="39">
        <v>1019375.9095774899</v>
      </c>
      <c r="F243" s="39">
        <v>8517.82486182088</v>
      </c>
      <c r="G243" s="39">
        <v>4053263.0124401199</v>
      </c>
      <c r="H243" s="39">
        <v>1645014.1908787801</v>
      </c>
      <c r="I243" s="39">
        <v>330640.92486868898</v>
      </c>
      <c r="J243" s="39">
        <v>22158.7506808752</v>
      </c>
      <c r="K243" s="39">
        <v>14527.4445980978</v>
      </c>
      <c r="L243" s="39">
        <v>3063.97925995684</v>
      </c>
      <c r="M243" s="39">
        <v>1653.4689115195399</v>
      </c>
      <c r="N243" s="39">
        <v>11071195.722947</v>
      </c>
      <c r="O243" s="39">
        <v>17951.577864611099</v>
      </c>
      <c r="P243" s="39">
        <v>3963.5047028632498</v>
      </c>
      <c r="Q243" s="39">
        <v>1906.0787075917699</v>
      </c>
      <c r="R243" s="39">
        <v>10889.8190704196</v>
      </c>
      <c r="S243" s="39">
        <v>0</v>
      </c>
      <c r="T243" s="39">
        <v>130885.394955838</v>
      </c>
      <c r="U243" s="39">
        <v>0</v>
      </c>
      <c r="V243" s="39">
        <v>0</v>
      </c>
      <c r="W243" s="39">
        <v>195730.97221620599</v>
      </c>
      <c r="X243" s="39">
        <v>664359.63947525597</v>
      </c>
      <c r="Y243" s="39">
        <v>0</v>
      </c>
      <c r="Z243" s="39">
        <v>9786.5486108103305</v>
      </c>
      <c r="AA243" s="39">
        <v>7339.9114581077401</v>
      </c>
      <c r="AB243" s="39">
        <v>3425.2920137836099</v>
      </c>
      <c r="AC243" s="39">
        <v>3099.0737267566001</v>
      </c>
      <c r="AD243" s="39">
        <v>0</v>
      </c>
    </row>
    <row r="244" spans="1:30">
      <c r="A244" s="40" t="s">
        <v>309</v>
      </c>
      <c r="B244" s="39">
        <v>0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39">
        <v>0</v>
      </c>
      <c r="M244" s="39">
        <v>0</v>
      </c>
      <c r="N244" s="39">
        <v>0</v>
      </c>
      <c r="O244" s="39">
        <v>0</v>
      </c>
      <c r="P244" s="39">
        <v>0</v>
      </c>
      <c r="Q244" s="39">
        <v>0</v>
      </c>
      <c r="R244" s="39">
        <v>0</v>
      </c>
      <c r="S244" s="39">
        <v>0</v>
      </c>
      <c r="T244" s="39">
        <v>0</v>
      </c>
      <c r="U244" s="39">
        <v>0</v>
      </c>
      <c r="V244" s="39">
        <v>0</v>
      </c>
      <c r="W244" s="39">
        <v>0</v>
      </c>
      <c r="X244" s="39">
        <v>0</v>
      </c>
      <c r="Y244" s="39">
        <v>0</v>
      </c>
      <c r="Z244" s="39">
        <v>0</v>
      </c>
      <c r="AA244" s="39">
        <v>0</v>
      </c>
      <c r="AB244" s="39">
        <v>0</v>
      </c>
      <c r="AC244" s="39">
        <v>0</v>
      </c>
      <c r="AD244" s="39">
        <v>0</v>
      </c>
    </row>
    <row r="245" spans="1:30" s="45" customFormat="1">
      <c r="A245" s="44" t="s">
        <v>310</v>
      </c>
      <c r="B245" s="45">
        <v>0.60787999999999998</v>
      </c>
      <c r="C245" s="45">
        <v>0.98572000000000004</v>
      </c>
      <c r="D245" s="45">
        <v>0</v>
      </c>
      <c r="E245" s="45">
        <v>1</v>
      </c>
      <c r="F245" s="45">
        <v>1</v>
      </c>
      <c r="G245" s="45">
        <v>0.99712000000000001</v>
      </c>
      <c r="H245" s="45">
        <v>0.96065</v>
      </c>
      <c r="I245" s="45">
        <v>0.67479</v>
      </c>
      <c r="J245" s="45">
        <v>0</v>
      </c>
      <c r="K245" s="45">
        <v>0</v>
      </c>
      <c r="L245" s="45">
        <v>1</v>
      </c>
      <c r="M245" s="45">
        <v>0</v>
      </c>
      <c r="N245" s="45">
        <v>1</v>
      </c>
      <c r="O245" s="45">
        <v>1</v>
      </c>
      <c r="P245" s="45">
        <v>1</v>
      </c>
      <c r="Q245" s="45">
        <v>0</v>
      </c>
      <c r="R245" s="45">
        <v>0</v>
      </c>
      <c r="S245" s="45">
        <v>0</v>
      </c>
      <c r="T245" s="45">
        <v>0</v>
      </c>
      <c r="U245" s="45">
        <v>0</v>
      </c>
      <c r="V245" s="45">
        <v>0</v>
      </c>
      <c r="W245" s="45">
        <v>0</v>
      </c>
      <c r="X245" s="45">
        <v>0</v>
      </c>
      <c r="Y245" s="45">
        <v>0</v>
      </c>
      <c r="Z245" s="45">
        <v>0</v>
      </c>
      <c r="AA245" s="45">
        <v>0</v>
      </c>
      <c r="AB245" s="45">
        <v>0</v>
      </c>
      <c r="AC245" s="45">
        <v>0</v>
      </c>
      <c r="AD245" s="45">
        <v>0</v>
      </c>
    </row>
    <row r="246" spans="1:30" s="45" customFormat="1">
      <c r="A246" s="44" t="s">
        <v>311</v>
      </c>
      <c r="B246" s="45">
        <v>1.0643100000000001</v>
      </c>
      <c r="C246" s="45">
        <v>1.0643100000000001</v>
      </c>
      <c r="D246" s="45">
        <v>1.0643100000000001</v>
      </c>
      <c r="E246" s="45">
        <v>1.0643100000000001</v>
      </c>
      <c r="F246" s="45">
        <v>1.0643100000000001</v>
      </c>
      <c r="G246" s="45">
        <v>1.0643100000000001</v>
      </c>
      <c r="H246" s="45">
        <v>1.0643100000000001</v>
      </c>
      <c r="I246" s="45">
        <v>1.0643100000000001</v>
      </c>
      <c r="J246" s="45">
        <v>1.0643100000000001</v>
      </c>
      <c r="K246" s="45">
        <v>1.0643100000000001</v>
      </c>
      <c r="L246" s="45">
        <v>1.0643100000000001</v>
      </c>
      <c r="M246" s="45">
        <v>1.0643100000000001</v>
      </c>
      <c r="N246" s="45">
        <v>1.0643100000000001</v>
      </c>
      <c r="O246" s="45">
        <v>1.0643100000000001</v>
      </c>
      <c r="P246" s="45">
        <v>1.0643100000000001</v>
      </c>
      <c r="Q246" s="45">
        <v>1.0643100000000001</v>
      </c>
      <c r="R246" s="45">
        <v>1.0643100000000001</v>
      </c>
      <c r="S246" s="45">
        <v>1.0643100000000001</v>
      </c>
      <c r="T246" s="45">
        <v>1.0643100000000001</v>
      </c>
      <c r="U246" s="45">
        <v>1.0643100000000001</v>
      </c>
      <c r="V246" s="45">
        <v>1.0643100000000001</v>
      </c>
      <c r="W246" s="45">
        <v>1.0643100000000001</v>
      </c>
      <c r="X246" s="45">
        <v>1.0643100000000001</v>
      </c>
      <c r="Y246" s="45">
        <v>1.0643100000000001</v>
      </c>
      <c r="Z246" s="45">
        <v>1.0643100000000001</v>
      </c>
      <c r="AA246" s="45">
        <v>1.0643100000000001</v>
      </c>
      <c r="AB246" s="45">
        <v>1.0643100000000001</v>
      </c>
      <c r="AC246" s="45">
        <v>1.0643100000000001</v>
      </c>
      <c r="AD246" s="45">
        <v>1.0643100000000001</v>
      </c>
    </row>
    <row r="247" spans="1:30">
      <c r="A247" s="40" t="s">
        <v>312</v>
      </c>
      <c r="B247" s="39">
        <v>228852.07663222199</v>
      </c>
      <c r="C247" s="39">
        <v>14358.520909205399</v>
      </c>
      <c r="D247" s="39">
        <v>0</v>
      </c>
      <c r="E247" s="39">
        <v>1084931.9743224101</v>
      </c>
      <c r="F247" s="39">
        <v>9065.6061786845894</v>
      </c>
      <c r="G247" s="39">
        <v>4301504.2431026502</v>
      </c>
      <c r="H247" s="39">
        <v>1681910.87463919</v>
      </c>
      <c r="I247" s="39">
        <v>237461.59892124499</v>
      </c>
      <c r="J247" s="39">
        <v>0</v>
      </c>
      <c r="K247" s="39">
        <v>0</v>
      </c>
      <c r="L247" s="39">
        <v>3261.0237661646602</v>
      </c>
      <c r="M247" s="39">
        <v>0</v>
      </c>
      <c r="N247" s="39">
        <v>11783184.3198897</v>
      </c>
      <c r="O247" s="39">
        <v>19106.0438370843</v>
      </c>
      <c r="P247" s="39">
        <v>4218.3976903043904</v>
      </c>
      <c r="Q247" s="39">
        <v>0</v>
      </c>
      <c r="R247" s="39">
        <v>0</v>
      </c>
      <c r="S247" s="39">
        <v>0</v>
      </c>
      <c r="T247" s="39">
        <v>0</v>
      </c>
      <c r="U247" s="39">
        <v>0</v>
      </c>
      <c r="V247" s="39">
        <v>0</v>
      </c>
      <c r="W247" s="39">
        <v>0</v>
      </c>
      <c r="X247" s="39">
        <v>0</v>
      </c>
      <c r="Y247" s="39">
        <v>0</v>
      </c>
      <c r="Z247" s="39">
        <v>0</v>
      </c>
      <c r="AA247" s="39">
        <v>0</v>
      </c>
      <c r="AB247" s="39">
        <v>0</v>
      </c>
      <c r="AC247" s="39">
        <v>0</v>
      </c>
      <c r="AD247" s="39">
        <v>0</v>
      </c>
    </row>
    <row r="248" spans="1:30">
      <c r="A248" s="51" t="s">
        <v>313</v>
      </c>
    </row>
    <row r="249" spans="1:30">
      <c r="A249" s="40" t="s">
        <v>314</v>
      </c>
      <c r="B249" s="39">
        <v>0</v>
      </c>
      <c r="C249" s="39">
        <v>0</v>
      </c>
      <c r="D249" s="39">
        <v>193826.46136031899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22642.0330332251</v>
      </c>
      <c r="K249" s="39">
        <v>0</v>
      </c>
      <c r="L249" s="39">
        <v>0</v>
      </c>
      <c r="M249" s="39">
        <v>0</v>
      </c>
      <c r="N249" s="39">
        <v>0</v>
      </c>
      <c r="O249" s="39">
        <v>0</v>
      </c>
      <c r="P249" s="39">
        <v>0</v>
      </c>
      <c r="Q249" s="39">
        <v>0</v>
      </c>
      <c r="R249" s="39">
        <v>11127.326024345501</v>
      </c>
      <c r="S249" s="39">
        <v>0</v>
      </c>
      <c r="T249" s="39">
        <v>133740.005419825</v>
      </c>
      <c r="U249" s="39">
        <v>0</v>
      </c>
      <c r="V249" s="39">
        <v>0</v>
      </c>
      <c r="W249" s="39">
        <v>199999.86472024099</v>
      </c>
      <c r="X249" s="39">
        <v>678849.32321221102</v>
      </c>
      <c r="Y249" s="39">
        <v>0</v>
      </c>
      <c r="Z249" s="39">
        <v>9999.9932360121002</v>
      </c>
      <c r="AA249" s="39">
        <v>7499.9949270090701</v>
      </c>
      <c r="AB249" s="39">
        <v>3499.9976326042301</v>
      </c>
      <c r="AC249" s="39">
        <v>3166.6645247371598</v>
      </c>
      <c r="AD249" s="39">
        <v>0</v>
      </c>
    </row>
    <row r="250" spans="1:30">
      <c r="A250" s="40" t="s">
        <v>315</v>
      </c>
      <c r="B250" s="39">
        <v>143529.138208602</v>
      </c>
      <c r="C250" s="39">
        <v>202.240636975294</v>
      </c>
      <c r="D250" s="39">
        <v>0</v>
      </c>
      <c r="E250" s="39">
        <v>0</v>
      </c>
      <c r="F250" s="39">
        <v>0</v>
      </c>
      <c r="G250" s="39">
        <v>12079.514974011599</v>
      </c>
      <c r="H250" s="39">
        <v>66983.310630701497</v>
      </c>
      <c r="I250" s="39">
        <v>111268.625083338</v>
      </c>
      <c r="J250" s="39">
        <v>0</v>
      </c>
      <c r="K250" s="39">
        <v>15032.854395665699</v>
      </c>
      <c r="L250" s="39">
        <v>0</v>
      </c>
      <c r="M250" s="39">
        <v>1710.9930949513</v>
      </c>
      <c r="N250" s="39">
        <v>0</v>
      </c>
      <c r="O250" s="39">
        <v>0</v>
      </c>
      <c r="P250" s="39">
        <v>0</v>
      </c>
      <c r="Q250" s="39">
        <v>1972.39118582889</v>
      </c>
      <c r="R250" s="39">
        <v>0</v>
      </c>
      <c r="S250" s="39">
        <v>0</v>
      </c>
      <c r="T250" s="39">
        <v>0</v>
      </c>
      <c r="U250" s="39">
        <v>0</v>
      </c>
      <c r="V250" s="39">
        <v>0</v>
      </c>
      <c r="W250" s="39">
        <v>0</v>
      </c>
      <c r="X250" s="39">
        <v>0</v>
      </c>
      <c r="Y250" s="39">
        <v>0</v>
      </c>
      <c r="Z250" s="39">
        <v>0</v>
      </c>
      <c r="AA250" s="39">
        <v>0</v>
      </c>
      <c r="AB250" s="39">
        <v>0</v>
      </c>
      <c r="AC250" s="39">
        <v>0</v>
      </c>
      <c r="AD250" s="39">
        <v>0</v>
      </c>
    </row>
    <row r="251" spans="1:30">
      <c r="A251" s="40" t="s">
        <v>316</v>
      </c>
      <c r="B251" s="39">
        <v>228852.07663222199</v>
      </c>
      <c r="C251" s="39">
        <v>14358.520909205399</v>
      </c>
      <c r="D251" s="39">
        <v>0</v>
      </c>
      <c r="E251" s="39">
        <v>1084931.9743224101</v>
      </c>
      <c r="F251" s="39">
        <v>9065.6061786845894</v>
      </c>
      <c r="G251" s="39">
        <v>4301504.2431026502</v>
      </c>
      <c r="H251" s="39">
        <v>1681910.87463919</v>
      </c>
      <c r="I251" s="39">
        <v>237461.59892124499</v>
      </c>
      <c r="J251" s="39">
        <v>0</v>
      </c>
      <c r="K251" s="39">
        <v>0</v>
      </c>
      <c r="L251" s="39">
        <v>3261.0237661646602</v>
      </c>
      <c r="M251" s="39">
        <v>0</v>
      </c>
      <c r="N251" s="39">
        <v>11783184.3198897</v>
      </c>
      <c r="O251" s="39">
        <v>19106.0438370843</v>
      </c>
      <c r="P251" s="39">
        <v>4218.3976903043904</v>
      </c>
      <c r="Q251" s="39">
        <v>0</v>
      </c>
      <c r="R251" s="39">
        <v>0</v>
      </c>
      <c r="S251" s="39">
        <v>0</v>
      </c>
      <c r="T251" s="39">
        <v>0</v>
      </c>
      <c r="U251" s="39">
        <v>0</v>
      </c>
      <c r="V251" s="39">
        <v>0</v>
      </c>
      <c r="W251" s="39">
        <v>0</v>
      </c>
      <c r="X251" s="39">
        <v>0</v>
      </c>
      <c r="Y251" s="39">
        <v>0</v>
      </c>
      <c r="Z251" s="39">
        <v>0</v>
      </c>
      <c r="AA251" s="39">
        <v>0</v>
      </c>
      <c r="AB251" s="39">
        <v>0</v>
      </c>
      <c r="AC251" s="39">
        <v>0</v>
      </c>
      <c r="AD251" s="39">
        <v>0</v>
      </c>
    </row>
    <row r="252" spans="1:30">
      <c r="A252" s="40" t="s">
        <v>317</v>
      </c>
      <c r="B252" s="39">
        <v>372381.21484082501</v>
      </c>
      <c r="C252" s="39">
        <v>14560.7615461807</v>
      </c>
      <c r="D252" s="39">
        <v>193826.46136031899</v>
      </c>
      <c r="E252" s="39">
        <v>1084931.9743224101</v>
      </c>
      <c r="F252" s="39">
        <v>9065.6061786845894</v>
      </c>
      <c r="G252" s="39">
        <v>4313583.7580766603</v>
      </c>
      <c r="H252" s="39">
        <v>1748894.1852698999</v>
      </c>
      <c r="I252" s="39">
        <v>348730.22400458303</v>
      </c>
      <c r="J252" s="39">
        <v>22642.0330332251</v>
      </c>
      <c r="K252" s="39">
        <v>15032.854395665699</v>
      </c>
      <c r="L252" s="39">
        <v>3261.0237661646602</v>
      </c>
      <c r="M252" s="39">
        <v>1710.9930949513</v>
      </c>
      <c r="N252" s="39">
        <v>11783184.3198897</v>
      </c>
      <c r="O252" s="39">
        <v>19106.0438370843</v>
      </c>
      <c r="P252" s="39">
        <v>4218.3976903043904</v>
      </c>
      <c r="Q252" s="39">
        <v>1972.39118582889</v>
      </c>
      <c r="R252" s="39">
        <v>11127.326024345501</v>
      </c>
      <c r="S252" s="39">
        <v>0</v>
      </c>
      <c r="T252" s="39">
        <v>133740.005419825</v>
      </c>
      <c r="U252" s="39">
        <v>0</v>
      </c>
      <c r="V252" s="39">
        <v>0</v>
      </c>
      <c r="W252" s="39">
        <v>199999.86472024099</v>
      </c>
      <c r="X252" s="39">
        <v>678849.32321221102</v>
      </c>
      <c r="Y252" s="39">
        <v>0</v>
      </c>
      <c r="Z252" s="39">
        <v>9999.9932360121002</v>
      </c>
      <c r="AA252" s="39">
        <v>7499.9949270090701</v>
      </c>
      <c r="AB252" s="39">
        <v>3499.9976326042301</v>
      </c>
      <c r="AC252" s="39">
        <v>3166.6645247371598</v>
      </c>
      <c r="AD252" s="39">
        <v>0</v>
      </c>
    </row>
    <row r="253" spans="1:30" hidden="1" outlineLevel="1">
      <c r="A253" s="40" t="s">
        <v>213</v>
      </c>
      <c r="B253" s="39">
        <v>372381.21484082501</v>
      </c>
      <c r="C253" s="39">
        <v>372381.21484082501</v>
      </c>
      <c r="D253" s="39">
        <v>372381.21484082501</v>
      </c>
      <c r="E253" s="39">
        <v>372381.21484082501</v>
      </c>
      <c r="F253" s="39">
        <v>372381.21484082501</v>
      </c>
      <c r="G253" s="39">
        <v>372381.21484082501</v>
      </c>
      <c r="H253" s="39">
        <v>372381.21484082501</v>
      </c>
      <c r="I253" s="39">
        <v>372381.21484082501</v>
      </c>
      <c r="J253" s="39">
        <v>372381.21484082501</v>
      </c>
      <c r="K253" s="39">
        <v>372381.21484082501</v>
      </c>
      <c r="L253" s="39">
        <v>372381.21484082501</v>
      </c>
      <c r="M253" s="39">
        <v>372381.21484082501</v>
      </c>
      <c r="N253" s="39">
        <v>372381.21484082501</v>
      </c>
      <c r="O253" s="39">
        <v>372381.21484082501</v>
      </c>
      <c r="P253" s="39">
        <v>372381.21484082501</v>
      </c>
      <c r="Q253" s="39">
        <v>372381.21484082501</v>
      </c>
      <c r="R253" s="39">
        <v>372381.21484082501</v>
      </c>
    </row>
    <row r="254" spans="1:30" hidden="1" outlineLevel="1">
      <c r="A254" s="40" t="s">
        <v>214</v>
      </c>
      <c r="B254" s="39">
        <v>14560.7615461807</v>
      </c>
      <c r="C254" s="39">
        <v>14560.7615461807</v>
      </c>
      <c r="D254" s="39">
        <v>14560.7615461807</v>
      </c>
      <c r="E254" s="39">
        <v>14560.7615461807</v>
      </c>
      <c r="F254" s="39">
        <v>14560.7615461807</v>
      </c>
      <c r="G254" s="39">
        <v>14560.7615461807</v>
      </c>
      <c r="H254" s="39">
        <v>14560.7615461807</v>
      </c>
      <c r="I254" s="39">
        <v>14560.7615461807</v>
      </c>
      <c r="J254" s="39">
        <v>14560.7615461807</v>
      </c>
      <c r="K254" s="39">
        <v>14560.7615461807</v>
      </c>
      <c r="L254" s="39">
        <v>14560.7615461807</v>
      </c>
      <c r="M254" s="39">
        <v>14560.7615461807</v>
      </c>
      <c r="N254" s="39">
        <v>14560.7615461807</v>
      </c>
      <c r="O254" s="39">
        <v>14560.7615461807</v>
      </c>
      <c r="P254" s="39">
        <v>14560.7615461807</v>
      </c>
      <c r="Q254" s="39">
        <v>14560.7615461807</v>
      </c>
      <c r="R254" s="39">
        <v>14560.7615461807</v>
      </c>
    </row>
    <row r="255" spans="1:30" hidden="1" outlineLevel="1">
      <c r="A255" s="40" t="s">
        <v>215</v>
      </c>
      <c r="B255" s="39">
        <v>193826.46136031899</v>
      </c>
      <c r="C255" s="39">
        <v>193826.46136031899</v>
      </c>
      <c r="D255" s="39">
        <v>193826.46136031899</v>
      </c>
      <c r="E255" s="39">
        <v>193826.46136031899</v>
      </c>
      <c r="F255" s="39">
        <v>193826.46136031899</v>
      </c>
      <c r="G255" s="39">
        <v>193826.46136031899</v>
      </c>
      <c r="H255" s="39">
        <v>193826.46136031899</v>
      </c>
      <c r="I255" s="39">
        <v>193826.46136031899</v>
      </c>
      <c r="J255" s="39">
        <v>193826.46136031899</v>
      </c>
      <c r="K255" s="39">
        <v>193826.46136031899</v>
      </c>
      <c r="L255" s="39">
        <v>193826.46136031899</v>
      </c>
      <c r="M255" s="39">
        <v>193826.46136031899</v>
      </c>
      <c r="N255" s="39">
        <v>193826.46136031899</v>
      </c>
      <c r="O255" s="39">
        <v>193826.46136031899</v>
      </c>
      <c r="P255" s="39">
        <v>193826.46136031899</v>
      </c>
      <c r="Q255" s="39">
        <v>193826.46136031899</v>
      </c>
      <c r="R255" s="39">
        <v>193826.46136031899</v>
      </c>
    </row>
    <row r="256" spans="1:30" hidden="1" outlineLevel="1">
      <c r="A256" s="40" t="s">
        <v>216</v>
      </c>
      <c r="B256" s="39">
        <v>1084931.9743224101</v>
      </c>
      <c r="C256" s="39">
        <v>1084931.9743224101</v>
      </c>
      <c r="D256" s="39">
        <v>1084931.9743224101</v>
      </c>
      <c r="E256" s="39">
        <v>1084931.9743224101</v>
      </c>
      <c r="F256" s="39">
        <v>1084931.9743224101</v>
      </c>
      <c r="G256" s="39">
        <v>1084931.9743224101</v>
      </c>
      <c r="H256" s="39">
        <v>1084931.9743224101</v>
      </c>
      <c r="I256" s="39">
        <v>1084931.9743224101</v>
      </c>
      <c r="J256" s="39">
        <v>1084931.9743224101</v>
      </c>
      <c r="K256" s="39">
        <v>1084931.9743224101</v>
      </c>
      <c r="L256" s="39">
        <v>1084931.9743224101</v>
      </c>
      <c r="M256" s="39">
        <v>1084931.9743224101</v>
      </c>
      <c r="N256" s="39">
        <v>1084931.9743224101</v>
      </c>
      <c r="O256" s="39">
        <v>1084931.9743224101</v>
      </c>
      <c r="P256" s="39">
        <v>1084931.9743224101</v>
      </c>
      <c r="Q256" s="39">
        <v>1084931.9743224101</v>
      </c>
      <c r="R256" s="39">
        <v>1084931.9743224101</v>
      </c>
    </row>
    <row r="257" spans="1:30" hidden="1" outlineLevel="1">
      <c r="A257" s="40" t="s">
        <v>217</v>
      </c>
      <c r="B257" s="39">
        <v>9065.6061786845894</v>
      </c>
      <c r="C257" s="39">
        <v>9065.6061786845894</v>
      </c>
      <c r="D257" s="39">
        <v>9065.6061786845894</v>
      </c>
      <c r="E257" s="39">
        <v>9065.6061786845894</v>
      </c>
      <c r="F257" s="39">
        <v>9065.6061786845894</v>
      </c>
      <c r="G257" s="39">
        <v>9065.6061786845894</v>
      </c>
      <c r="H257" s="39">
        <v>9065.6061786845894</v>
      </c>
      <c r="I257" s="39">
        <v>9065.6061786845894</v>
      </c>
      <c r="J257" s="39">
        <v>9065.6061786845894</v>
      </c>
      <c r="K257" s="39">
        <v>9065.6061786845894</v>
      </c>
      <c r="L257" s="39">
        <v>9065.6061786845894</v>
      </c>
      <c r="M257" s="39">
        <v>9065.6061786845894</v>
      </c>
      <c r="N257" s="39">
        <v>9065.6061786845894</v>
      </c>
      <c r="O257" s="39">
        <v>9065.6061786845894</v>
      </c>
      <c r="P257" s="39">
        <v>9065.6061786845894</v>
      </c>
      <c r="Q257" s="39">
        <v>9065.6061786845894</v>
      </c>
      <c r="R257" s="39">
        <v>9065.6061786845894</v>
      </c>
    </row>
    <row r="258" spans="1:30" hidden="1" outlineLevel="1">
      <c r="A258" s="40" t="s">
        <v>218</v>
      </c>
      <c r="B258" s="39">
        <v>4313583.7580766603</v>
      </c>
      <c r="C258" s="39">
        <v>4313583.7580766603</v>
      </c>
      <c r="D258" s="39">
        <v>4313583.7580766603</v>
      </c>
      <c r="E258" s="39">
        <v>4313583.7580766603</v>
      </c>
      <c r="F258" s="39">
        <v>4313583.7580766603</v>
      </c>
      <c r="G258" s="39">
        <v>4313583.7580766603</v>
      </c>
      <c r="H258" s="39">
        <v>4313583.7580766603</v>
      </c>
      <c r="I258" s="39">
        <v>4313583.7580766603</v>
      </c>
      <c r="J258" s="39">
        <v>4313583.7580766603</v>
      </c>
      <c r="K258" s="39">
        <v>4313583.7580766603</v>
      </c>
      <c r="L258" s="39">
        <v>4313583.7580766603</v>
      </c>
      <c r="M258" s="39">
        <v>4313583.7580766603</v>
      </c>
      <c r="N258" s="39">
        <v>4313583.7580766603</v>
      </c>
      <c r="O258" s="39">
        <v>4313583.7580766603</v>
      </c>
      <c r="P258" s="39">
        <v>4313583.7580766603</v>
      </c>
      <c r="Q258" s="39">
        <v>4313583.7580766603</v>
      </c>
      <c r="R258" s="39">
        <v>4313583.7580766603</v>
      </c>
    </row>
    <row r="259" spans="1:30" hidden="1" outlineLevel="1">
      <c r="A259" s="40" t="s">
        <v>219</v>
      </c>
      <c r="B259" s="39">
        <v>1748894.1852698999</v>
      </c>
      <c r="C259" s="39">
        <v>1748894.1852698999</v>
      </c>
      <c r="D259" s="39">
        <v>1748894.1852698999</v>
      </c>
      <c r="E259" s="39">
        <v>1748894.1852698999</v>
      </c>
      <c r="F259" s="39">
        <v>1748894.1852698999</v>
      </c>
      <c r="G259" s="39">
        <v>1748894.1852698999</v>
      </c>
      <c r="H259" s="39">
        <v>1748894.1852698999</v>
      </c>
      <c r="I259" s="39">
        <v>1748894.1852698999</v>
      </c>
      <c r="J259" s="39">
        <v>1748894.1852698999</v>
      </c>
      <c r="K259" s="39">
        <v>1748894.1852698999</v>
      </c>
      <c r="L259" s="39">
        <v>1748894.1852698999</v>
      </c>
      <c r="M259" s="39">
        <v>1748894.1852698999</v>
      </c>
      <c r="N259" s="39">
        <v>1748894.1852698999</v>
      </c>
      <c r="O259" s="39">
        <v>1748894.1852698999</v>
      </c>
      <c r="P259" s="39">
        <v>1748894.1852698999</v>
      </c>
      <c r="Q259" s="39">
        <v>1748894.1852698999</v>
      </c>
      <c r="R259" s="39">
        <v>1748894.1852698999</v>
      </c>
    </row>
    <row r="260" spans="1:30" hidden="1" outlineLevel="1">
      <c r="A260" s="40" t="s">
        <v>220</v>
      </c>
      <c r="B260" s="39">
        <v>348730.22400458303</v>
      </c>
      <c r="C260" s="39">
        <v>348730.22400458303</v>
      </c>
      <c r="D260" s="39">
        <v>348730.22400458303</v>
      </c>
      <c r="E260" s="39">
        <v>348730.22400458303</v>
      </c>
      <c r="F260" s="39">
        <v>348730.22400458303</v>
      </c>
      <c r="G260" s="39">
        <v>348730.22400458303</v>
      </c>
      <c r="H260" s="39">
        <v>348730.22400458303</v>
      </c>
      <c r="I260" s="39">
        <v>348730.22400458303</v>
      </c>
      <c r="J260" s="39">
        <v>348730.22400458303</v>
      </c>
      <c r="K260" s="39">
        <v>348730.22400458303</v>
      </c>
      <c r="L260" s="39">
        <v>348730.22400458303</v>
      </c>
      <c r="M260" s="39">
        <v>348730.22400458303</v>
      </c>
      <c r="N260" s="39">
        <v>348730.22400458303</v>
      </c>
      <c r="O260" s="39">
        <v>348730.22400458303</v>
      </c>
      <c r="P260" s="39">
        <v>348730.22400458303</v>
      </c>
      <c r="Q260" s="39">
        <v>348730.22400458303</v>
      </c>
      <c r="R260" s="39">
        <v>348730.22400458303</v>
      </c>
    </row>
    <row r="261" spans="1:30" hidden="1" outlineLevel="1">
      <c r="A261" s="40" t="s">
        <v>221</v>
      </c>
      <c r="B261" s="39">
        <v>22642.0330332251</v>
      </c>
      <c r="C261" s="39">
        <v>22642.0330332251</v>
      </c>
      <c r="D261" s="39">
        <v>22642.0330332251</v>
      </c>
      <c r="E261" s="39">
        <v>22642.0330332251</v>
      </c>
      <c r="F261" s="39">
        <v>22642.0330332251</v>
      </c>
      <c r="G261" s="39">
        <v>22642.0330332251</v>
      </c>
      <c r="H261" s="39">
        <v>22642.0330332251</v>
      </c>
      <c r="I261" s="39">
        <v>22642.0330332251</v>
      </c>
      <c r="J261" s="39">
        <v>22642.0330332251</v>
      </c>
      <c r="K261" s="39">
        <v>22642.0330332251</v>
      </c>
      <c r="L261" s="39">
        <v>22642.0330332251</v>
      </c>
      <c r="M261" s="39">
        <v>22642.0330332251</v>
      </c>
      <c r="N261" s="39">
        <v>22642.0330332251</v>
      </c>
      <c r="O261" s="39">
        <v>22642.0330332251</v>
      </c>
      <c r="P261" s="39">
        <v>22642.0330332251</v>
      </c>
      <c r="Q261" s="39">
        <v>22642.0330332251</v>
      </c>
      <c r="R261" s="39">
        <v>22642.0330332251</v>
      </c>
    </row>
    <row r="262" spans="1:30" hidden="1" outlineLevel="1">
      <c r="A262" s="40" t="s">
        <v>222</v>
      </c>
      <c r="B262" s="39">
        <v>15032.854395665699</v>
      </c>
      <c r="C262" s="39">
        <v>15032.854395665699</v>
      </c>
      <c r="D262" s="39">
        <v>15032.854395665699</v>
      </c>
      <c r="E262" s="39">
        <v>15032.854395665699</v>
      </c>
      <c r="F262" s="39">
        <v>15032.854395665699</v>
      </c>
      <c r="G262" s="39">
        <v>15032.854395665699</v>
      </c>
      <c r="H262" s="39">
        <v>15032.854395665699</v>
      </c>
      <c r="I262" s="39">
        <v>15032.854395665699</v>
      </c>
      <c r="J262" s="39">
        <v>15032.854395665699</v>
      </c>
      <c r="K262" s="39">
        <v>15032.854395665699</v>
      </c>
      <c r="L262" s="39">
        <v>15032.854395665699</v>
      </c>
      <c r="M262" s="39">
        <v>15032.854395665699</v>
      </c>
      <c r="N262" s="39">
        <v>15032.854395665699</v>
      </c>
      <c r="O262" s="39">
        <v>15032.854395665699</v>
      </c>
      <c r="P262" s="39">
        <v>15032.854395665699</v>
      </c>
      <c r="Q262" s="39">
        <v>15032.854395665699</v>
      </c>
      <c r="R262" s="39">
        <v>15032.854395665699</v>
      </c>
    </row>
    <row r="263" spans="1:30" hidden="1" outlineLevel="1">
      <c r="A263" s="40" t="s">
        <v>223</v>
      </c>
      <c r="B263" s="39">
        <v>3261.0237661646602</v>
      </c>
      <c r="C263" s="39">
        <v>3261.0237661646602</v>
      </c>
      <c r="D263" s="39">
        <v>3261.0237661646602</v>
      </c>
      <c r="E263" s="39">
        <v>3261.0237661646602</v>
      </c>
      <c r="F263" s="39">
        <v>3261.0237661646602</v>
      </c>
      <c r="G263" s="39">
        <v>3261.0237661646602</v>
      </c>
      <c r="H263" s="39">
        <v>3261.0237661646602</v>
      </c>
      <c r="I263" s="39">
        <v>3261.0237661646602</v>
      </c>
      <c r="J263" s="39">
        <v>3261.0237661646602</v>
      </c>
      <c r="K263" s="39">
        <v>3261.0237661646602</v>
      </c>
      <c r="L263" s="39">
        <v>3261.0237661646602</v>
      </c>
      <c r="M263" s="39">
        <v>3261.0237661646602</v>
      </c>
      <c r="N263" s="39">
        <v>3261.0237661646602</v>
      </c>
      <c r="O263" s="39">
        <v>3261.0237661646602</v>
      </c>
      <c r="P263" s="39">
        <v>3261.0237661646602</v>
      </c>
      <c r="Q263" s="39">
        <v>3261.0237661646602</v>
      </c>
      <c r="R263" s="39">
        <v>3261.0237661646602</v>
      </c>
    </row>
    <row r="264" spans="1:30" hidden="1" outlineLevel="1">
      <c r="A264" s="40" t="s">
        <v>224</v>
      </c>
      <c r="B264" s="39">
        <v>1710.9930949513</v>
      </c>
      <c r="C264" s="39">
        <v>1710.9930949513</v>
      </c>
      <c r="D264" s="39">
        <v>1710.9930949513</v>
      </c>
      <c r="E264" s="39">
        <v>1710.9930949513</v>
      </c>
      <c r="F264" s="39">
        <v>1710.9930949513</v>
      </c>
      <c r="G264" s="39">
        <v>1710.9930949513</v>
      </c>
      <c r="H264" s="39">
        <v>1710.9930949513</v>
      </c>
      <c r="I264" s="39">
        <v>1710.9930949513</v>
      </c>
      <c r="J264" s="39">
        <v>1710.9930949513</v>
      </c>
      <c r="K264" s="39">
        <v>1710.9930949513</v>
      </c>
      <c r="L264" s="39">
        <v>1710.9930949513</v>
      </c>
      <c r="M264" s="39">
        <v>1710.9930949513</v>
      </c>
      <c r="N264" s="39">
        <v>1710.9930949513</v>
      </c>
      <c r="O264" s="39">
        <v>1710.9930949513</v>
      </c>
      <c r="P264" s="39">
        <v>1710.9930949513</v>
      </c>
      <c r="Q264" s="39">
        <v>1710.9930949513</v>
      </c>
      <c r="R264" s="39">
        <v>1710.9930949513</v>
      </c>
    </row>
    <row r="265" spans="1:30" hidden="1" outlineLevel="1">
      <c r="A265" s="40" t="s">
        <v>225</v>
      </c>
      <c r="B265" s="39">
        <v>11783184.3198897</v>
      </c>
      <c r="C265" s="39">
        <v>11783184.3198897</v>
      </c>
      <c r="D265" s="39">
        <v>11783184.3198897</v>
      </c>
      <c r="E265" s="39">
        <v>11783184.3198897</v>
      </c>
      <c r="F265" s="39">
        <v>11783184.3198897</v>
      </c>
      <c r="G265" s="39">
        <v>11783184.3198897</v>
      </c>
      <c r="H265" s="39">
        <v>11783184.3198897</v>
      </c>
      <c r="I265" s="39">
        <v>11783184.3198897</v>
      </c>
      <c r="J265" s="39">
        <v>11783184.3198897</v>
      </c>
      <c r="K265" s="39">
        <v>11783184.3198897</v>
      </c>
      <c r="L265" s="39">
        <v>11783184.3198897</v>
      </c>
      <c r="M265" s="39">
        <v>11783184.3198897</v>
      </c>
      <c r="N265" s="39">
        <v>11783184.3198897</v>
      </c>
      <c r="O265" s="39">
        <v>11783184.3198897</v>
      </c>
      <c r="P265" s="39">
        <v>11783184.3198897</v>
      </c>
      <c r="Q265" s="39">
        <v>11783184.3198897</v>
      </c>
      <c r="R265" s="39">
        <v>11783184.3198897</v>
      </c>
    </row>
    <row r="266" spans="1:30" hidden="1" outlineLevel="1">
      <c r="A266" s="40" t="s">
        <v>226</v>
      </c>
      <c r="B266" s="39">
        <v>19106.0438370843</v>
      </c>
      <c r="C266" s="39">
        <v>19106.0438370843</v>
      </c>
      <c r="D266" s="39">
        <v>19106.0438370843</v>
      </c>
      <c r="E266" s="39">
        <v>19106.0438370843</v>
      </c>
      <c r="F266" s="39">
        <v>19106.0438370843</v>
      </c>
      <c r="G266" s="39">
        <v>19106.0438370843</v>
      </c>
      <c r="H266" s="39">
        <v>19106.0438370843</v>
      </c>
      <c r="I266" s="39">
        <v>19106.0438370843</v>
      </c>
      <c r="J266" s="39">
        <v>19106.0438370843</v>
      </c>
      <c r="K266" s="39">
        <v>19106.0438370843</v>
      </c>
      <c r="L266" s="39">
        <v>19106.0438370843</v>
      </c>
      <c r="M266" s="39">
        <v>19106.0438370843</v>
      </c>
      <c r="N266" s="39">
        <v>19106.0438370843</v>
      </c>
      <c r="O266" s="39">
        <v>19106.0438370843</v>
      </c>
      <c r="P266" s="39">
        <v>19106.0438370843</v>
      </c>
      <c r="Q266" s="39">
        <v>19106.0438370843</v>
      </c>
      <c r="R266" s="39">
        <v>19106.0438370843</v>
      </c>
    </row>
    <row r="267" spans="1:30" hidden="1" outlineLevel="1">
      <c r="A267" s="40" t="s">
        <v>227</v>
      </c>
      <c r="B267" s="39">
        <v>4218.3976903043904</v>
      </c>
      <c r="C267" s="39">
        <v>4218.3976903043904</v>
      </c>
      <c r="D267" s="39">
        <v>4218.3976903043904</v>
      </c>
      <c r="E267" s="39">
        <v>4218.3976903043904</v>
      </c>
      <c r="F267" s="39">
        <v>4218.3976903043904</v>
      </c>
      <c r="G267" s="39">
        <v>4218.3976903043904</v>
      </c>
      <c r="H267" s="39">
        <v>4218.3976903043904</v>
      </c>
      <c r="I267" s="39">
        <v>4218.3976903043904</v>
      </c>
      <c r="J267" s="39">
        <v>4218.3976903043904</v>
      </c>
      <c r="K267" s="39">
        <v>4218.3976903043904</v>
      </c>
      <c r="L267" s="39">
        <v>4218.3976903043904</v>
      </c>
      <c r="M267" s="39">
        <v>4218.3976903043904</v>
      </c>
      <c r="N267" s="39">
        <v>4218.3976903043904</v>
      </c>
      <c r="O267" s="39">
        <v>4218.3976903043904</v>
      </c>
      <c r="P267" s="39">
        <v>4218.3976903043904</v>
      </c>
      <c r="Q267" s="39">
        <v>4218.3976903043904</v>
      </c>
      <c r="R267" s="39">
        <v>4218.3976903043904</v>
      </c>
    </row>
    <row r="268" spans="1:30" hidden="1" outlineLevel="1">
      <c r="A268" s="40" t="s">
        <v>228</v>
      </c>
      <c r="B268" s="39">
        <v>1972.39118582889</v>
      </c>
      <c r="C268" s="39">
        <v>1972.39118582889</v>
      </c>
      <c r="D268" s="39">
        <v>1972.39118582889</v>
      </c>
      <c r="E268" s="39">
        <v>1972.39118582889</v>
      </c>
      <c r="F268" s="39">
        <v>1972.39118582889</v>
      </c>
      <c r="G268" s="39">
        <v>1972.39118582889</v>
      </c>
      <c r="H268" s="39">
        <v>1972.39118582889</v>
      </c>
      <c r="I268" s="39">
        <v>1972.39118582889</v>
      </c>
      <c r="J268" s="39">
        <v>1972.39118582889</v>
      </c>
      <c r="K268" s="39">
        <v>1972.39118582889</v>
      </c>
      <c r="L268" s="39">
        <v>1972.39118582889</v>
      </c>
      <c r="M268" s="39">
        <v>1972.39118582889</v>
      </c>
      <c r="N268" s="39">
        <v>1972.39118582889</v>
      </c>
      <c r="O268" s="39">
        <v>1972.39118582889</v>
      </c>
      <c r="P268" s="39">
        <v>1972.39118582889</v>
      </c>
      <c r="Q268" s="39">
        <v>1972.39118582889</v>
      </c>
      <c r="R268" s="39">
        <v>1972.39118582889</v>
      </c>
    </row>
    <row r="269" spans="1:30" hidden="1" outlineLevel="1">
      <c r="A269" s="40" t="s">
        <v>229</v>
      </c>
      <c r="B269" s="39">
        <v>11127.326024345501</v>
      </c>
      <c r="C269" s="39">
        <v>11127.326024345501</v>
      </c>
      <c r="D269" s="39">
        <v>11127.326024345501</v>
      </c>
      <c r="E269" s="39">
        <v>11127.326024345501</v>
      </c>
      <c r="F269" s="39">
        <v>11127.326024345501</v>
      </c>
      <c r="G269" s="39">
        <v>11127.326024345501</v>
      </c>
      <c r="H269" s="39">
        <v>11127.326024345501</v>
      </c>
      <c r="I269" s="39">
        <v>11127.326024345501</v>
      </c>
      <c r="J269" s="39">
        <v>11127.326024345501</v>
      </c>
      <c r="K269" s="39">
        <v>11127.326024345501</v>
      </c>
      <c r="L269" s="39">
        <v>11127.326024345501</v>
      </c>
      <c r="M269" s="39">
        <v>11127.326024345501</v>
      </c>
      <c r="N269" s="39">
        <v>11127.326024345501</v>
      </c>
      <c r="O269" s="39">
        <v>11127.326024345501</v>
      </c>
      <c r="P269" s="39">
        <v>11127.326024345501</v>
      </c>
      <c r="Q269" s="39">
        <v>11127.326024345501</v>
      </c>
      <c r="R269" s="39">
        <v>11127.326024345501</v>
      </c>
    </row>
    <row r="270" spans="1:30" hidden="1" outlineLevel="1">
      <c r="A270" s="40" t="s">
        <v>230</v>
      </c>
      <c r="S270" s="39">
        <v>133740.005419825</v>
      </c>
      <c r="T270" s="39">
        <v>133740.005419825</v>
      </c>
      <c r="U270" s="39">
        <v>133740.005419825</v>
      </c>
      <c r="V270" s="39">
        <v>133740.005419825</v>
      </c>
      <c r="W270" s="39">
        <v>133740.005419825</v>
      </c>
      <c r="X270" s="39">
        <v>133740.005419825</v>
      </c>
      <c r="Y270" s="39">
        <v>133740.005419825</v>
      </c>
      <c r="Z270" s="39">
        <v>133740.005419825</v>
      </c>
      <c r="AA270" s="39">
        <v>133740.005419825</v>
      </c>
      <c r="AB270" s="39">
        <v>133740.005419825</v>
      </c>
      <c r="AC270" s="39">
        <v>133740.005419825</v>
      </c>
      <c r="AD270" s="39">
        <v>133740.005419825</v>
      </c>
    </row>
    <row r="271" spans="1:30" hidden="1" outlineLevel="1">
      <c r="A271" s="40" t="s">
        <v>231</v>
      </c>
      <c r="S271" s="39">
        <v>199999.86472024099</v>
      </c>
      <c r="T271" s="39">
        <v>199999.86472024099</v>
      </c>
      <c r="U271" s="39">
        <v>199999.86472024099</v>
      </c>
      <c r="V271" s="39">
        <v>199999.86472024099</v>
      </c>
      <c r="W271" s="39">
        <v>199999.86472024099</v>
      </c>
      <c r="X271" s="39">
        <v>199999.86472024099</v>
      </c>
      <c r="Y271" s="39">
        <v>199999.86472024099</v>
      </c>
      <c r="Z271" s="39">
        <v>199999.86472024099</v>
      </c>
      <c r="AA271" s="39">
        <v>199999.86472024099</v>
      </c>
      <c r="AB271" s="39">
        <v>199999.86472024099</v>
      </c>
      <c r="AC271" s="39">
        <v>199999.86472024099</v>
      </c>
      <c r="AD271" s="39">
        <v>199999.86472024099</v>
      </c>
    </row>
    <row r="272" spans="1:30" hidden="1" outlineLevel="1">
      <c r="A272" s="40" t="s">
        <v>232</v>
      </c>
      <c r="S272" s="39">
        <v>678849.32321221102</v>
      </c>
      <c r="T272" s="39">
        <v>678849.32321221102</v>
      </c>
      <c r="U272" s="39">
        <v>678849.32321221102</v>
      </c>
      <c r="V272" s="39">
        <v>678849.32321221102</v>
      </c>
      <c r="W272" s="39">
        <v>678849.32321221102</v>
      </c>
      <c r="X272" s="39">
        <v>678849.32321221102</v>
      </c>
      <c r="Y272" s="39">
        <v>678849.32321221102</v>
      </c>
      <c r="Z272" s="39">
        <v>678849.32321221102</v>
      </c>
      <c r="AA272" s="39">
        <v>678849.32321221102</v>
      </c>
      <c r="AB272" s="39">
        <v>678849.32321221102</v>
      </c>
      <c r="AC272" s="39">
        <v>678849.32321221102</v>
      </c>
      <c r="AD272" s="39">
        <v>678849.32321221102</v>
      </c>
    </row>
    <row r="273" spans="1:30" hidden="1" outlineLevel="1">
      <c r="A273" s="40" t="s">
        <v>233</v>
      </c>
      <c r="S273" s="39">
        <v>9999.9932360121002</v>
      </c>
      <c r="T273" s="39">
        <v>9999.9932360121002</v>
      </c>
      <c r="U273" s="39">
        <v>9999.9932360121002</v>
      </c>
      <c r="V273" s="39">
        <v>9999.9932360121002</v>
      </c>
      <c r="W273" s="39">
        <v>9999.9932360121002</v>
      </c>
      <c r="X273" s="39">
        <v>9999.9932360121002</v>
      </c>
      <c r="Y273" s="39">
        <v>9999.9932360121002</v>
      </c>
      <c r="Z273" s="39">
        <v>9999.9932360121002</v>
      </c>
      <c r="AA273" s="39">
        <v>9999.9932360121002</v>
      </c>
      <c r="AB273" s="39">
        <v>9999.9932360121002</v>
      </c>
      <c r="AC273" s="39">
        <v>9999.9932360121002</v>
      </c>
      <c r="AD273" s="39">
        <v>9999.9932360121002</v>
      </c>
    </row>
    <row r="274" spans="1:30" hidden="1" outlineLevel="1">
      <c r="A274" s="40" t="s">
        <v>234</v>
      </c>
      <c r="S274" s="39">
        <v>7499.9949270090701</v>
      </c>
      <c r="T274" s="39">
        <v>7499.9949270090701</v>
      </c>
      <c r="U274" s="39">
        <v>7499.9949270090701</v>
      </c>
      <c r="V274" s="39">
        <v>7499.9949270090701</v>
      </c>
      <c r="W274" s="39">
        <v>7499.9949270090701</v>
      </c>
      <c r="X274" s="39">
        <v>7499.9949270090701</v>
      </c>
      <c r="Y274" s="39">
        <v>7499.9949270090701</v>
      </c>
      <c r="Z274" s="39">
        <v>7499.9949270090701</v>
      </c>
      <c r="AA274" s="39">
        <v>7499.9949270090701</v>
      </c>
      <c r="AB274" s="39">
        <v>7499.9949270090701</v>
      </c>
      <c r="AC274" s="39">
        <v>7499.9949270090701</v>
      </c>
      <c r="AD274" s="39">
        <v>7499.9949270090701</v>
      </c>
    </row>
    <row r="275" spans="1:30" hidden="1" outlineLevel="1">
      <c r="A275" s="40" t="s">
        <v>235</v>
      </c>
      <c r="S275" s="39">
        <v>3499.9976326042301</v>
      </c>
      <c r="T275" s="39">
        <v>3499.9976326042301</v>
      </c>
      <c r="U275" s="39">
        <v>3499.9976326042301</v>
      </c>
      <c r="V275" s="39">
        <v>3499.9976326042301</v>
      </c>
      <c r="W275" s="39">
        <v>3499.9976326042301</v>
      </c>
      <c r="X275" s="39">
        <v>3499.9976326042301</v>
      </c>
      <c r="Y275" s="39">
        <v>3499.9976326042301</v>
      </c>
      <c r="Z275" s="39">
        <v>3499.9976326042301</v>
      </c>
      <c r="AA275" s="39">
        <v>3499.9976326042301</v>
      </c>
      <c r="AB275" s="39">
        <v>3499.9976326042301</v>
      </c>
      <c r="AC275" s="39">
        <v>3499.9976326042301</v>
      </c>
      <c r="AD275" s="39">
        <v>3499.9976326042301</v>
      </c>
    </row>
    <row r="276" spans="1:30" hidden="1" outlineLevel="1">
      <c r="A276" s="40" t="s">
        <v>236</v>
      </c>
      <c r="S276" s="39">
        <v>3166.6645247371598</v>
      </c>
      <c r="T276" s="39">
        <v>3166.6645247371598</v>
      </c>
      <c r="U276" s="39">
        <v>3166.6645247371598</v>
      </c>
      <c r="V276" s="39">
        <v>3166.6645247371598</v>
      </c>
      <c r="W276" s="39">
        <v>3166.6645247371598</v>
      </c>
      <c r="X276" s="39">
        <v>3166.6645247371598</v>
      </c>
      <c r="Y276" s="39">
        <v>3166.6645247371598</v>
      </c>
      <c r="Z276" s="39">
        <v>3166.6645247371598</v>
      </c>
      <c r="AA276" s="39">
        <v>3166.6645247371598</v>
      </c>
      <c r="AB276" s="39">
        <v>3166.6645247371598</v>
      </c>
      <c r="AC276" s="39">
        <v>3166.6645247371598</v>
      </c>
      <c r="AD276" s="39">
        <v>3166.6645247371598</v>
      </c>
    </row>
    <row r="277" spans="1:30" collapsed="1">
      <c r="A277" s="40" t="s">
        <v>318</v>
      </c>
      <c r="B277" s="39">
        <v>19948229.568516899</v>
      </c>
      <c r="C277" s="39">
        <v>19948229.568516899</v>
      </c>
      <c r="D277" s="39">
        <v>19948229.568516899</v>
      </c>
      <c r="E277" s="39">
        <v>19948229.568516899</v>
      </c>
      <c r="F277" s="39">
        <v>19948229.568516899</v>
      </c>
      <c r="G277" s="39">
        <v>19948229.568516899</v>
      </c>
      <c r="H277" s="39">
        <v>19948229.568516899</v>
      </c>
      <c r="I277" s="39">
        <v>19948229.568516899</v>
      </c>
      <c r="J277" s="39">
        <v>19948229.568516899</v>
      </c>
      <c r="K277" s="39">
        <v>19948229.568516899</v>
      </c>
      <c r="L277" s="39">
        <v>19948229.568516899</v>
      </c>
      <c r="M277" s="39">
        <v>19948229.568516899</v>
      </c>
      <c r="N277" s="39">
        <v>19948229.568516899</v>
      </c>
      <c r="O277" s="39">
        <v>19948229.568516899</v>
      </c>
      <c r="P277" s="39">
        <v>19948229.568516899</v>
      </c>
      <c r="Q277" s="39">
        <v>19948229.568516899</v>
      </c>
      <c r="R277" s="39">
        <v>19948229.568516899</v>
      </c>
      <c r="S277" s="39">
        <v>1036755.84367264</v>
      </c>
      <c r="T277" s="39">
        <v>1036755.84367264</v>
      </c>
      <c r="U277" s="39">
        <v>1036755.84367264</v>
      </c>
      <c r="V277" s="39">
        <v>1036755.84367264</v>
      </c>
      <c r="W277" s="39">
        <v>1036755.84367264</v>
      </c>
      <c r="X277" s="39">
        <v>1036755.84367264</v>
      </c>
      <c r="Y277" s="39">
        <v>1036755.84367264</v>
      </c>
      <c r="Z277" s="39">
        <v>1036755.84367264</v>
      </c>
      <c r="AA277" s="39">
        <v>1036755.84367264</v>
      </c>
      <c r="AB277" s="39">
        <v>1036755.84367264</v>
      </c>
      <c r="AC277" s="39">
        <v>1036755.84367264</v>
      </c>
      <c r="AD277" s="39">
        <v>1036755.84367264</v>
      </c>
    </row>
    <row r="278" spans="1:30" hidden="1" outlineLevel="1">
      <c r="A278" s="40" t="s">
        <v>213</v>
      </c>
      <c r="B278" s="39">
        <v>372381.21484082501</v>
      </c>
      <c r="C278" s="39">
        <v>372381.21484082501</v>
      </c>
      <c r="D278" s="39">
        <v>372381.21484082501</v>
      </c>
      <c r="E278" s="39">
        <v>372381.21484082501</v>
      </c>
      <c r="F278" s="39">
        <v>372381.21484082501</v>
      </c>
      <c r="G278" s="39">
        <v>372381.21484082501</v>
      </c>
      <c r="H278" s="39">
        <v>372381.21484082501</v>
      </c>
      <c r="I278" s="39">
        <v>372381.21484082501</v>
      </c>
      <c r="J278" s="39">
        <v>372381.21484082501</v>
      </c>
      <c r="K278" s="39">
        <v>372381.21484082501</v>
      </c>
      <c r="L278" s="39">
        <v>372381.21484082501</v>
      </c>
      <c r="M278" s="39">
        <v>372381.21484082501</v>
      </c>
      <c r="N278" s="39">
        <v>372381.21484082501</v>
      </c>
      <c r="O278" s="39">
        <v>372381.21484082501</v>
      </c>
      <c r="P278" s="39">
        <v>372381.21484082501</v>
      </c>
      <c r="Q278" s="39">
        <v>372381.21484082501</v>
      </c>
      <c r="R278" s="39">
        <v>372381.21484082501</v>
      </c>
      <c r="S278" s="39">
        <v>372381.21484082501</v>
      </c>
      <c r="T278" s="39">
        <v>372381.21484082501</v>
      </c>
      <c r="U278" s="39">
        <v>372381.21484082501</v>
      </c>
      <c r="V278" s="39">
        <v>372381.21484082501</v>
      </c>
      <c r="W278" s="39">
        <v>372381.21484082501</v>
      </c>
      <c r="X278" s="39">
        <v>372381.21484082501</v>
      </c>
      <c r="Y278" s="39">
        <v>372381.21484082501</v>
      </c>
      <c r="Z278" s="39">
        <v>372381.21484082501</v>
      </c>
      <c r="AA278" s="39">
        <v>372381.21484082501</v>
      </c>
      <c r="AB278" s="39">
        <v>372381.21484082501</v>
      </c>
      <c r="AC278" s="39">
        <v>372381.21484082501</v>
      </c>
      <c r="AD278" s="39">
        <v>372381.21484082501</v>
      </c>
    </row>
    <row r="279" spans="1:30" hidden="1" outlineLevel="1">
      <c r="A279" s="40" t="s">
        <v>214</v>
      </c>
      <c r="B279" s="39">
        <v>14560.7615461807</v>
      </c>
      <c r="C279" s="39">
        <v>14560.7615461807</v>
      </c>
      <c r="D279" s="39">
        <v>14560.7615461807</v>
      </c>
      <c r="E279" s="39">
        <v>14560.7615461807</v>
      </c>
      <c r="F279" s="39">
        <v>14560.7615461807</v>
      </c>
      <c r="G279" s="39">
        <v>14560.7615461807</v>
      </c>
      <c r="H279" s="39">
        <v>14560.7615461807</v>
      </c>
      <c r="I279" s="39">
        <v>14560.7615461807</v>
      </c>
      <c r="J279" s="39">
        <v>14560.7615461807</v>
      </c>
      <c r="K279" s="39">
        <v>14560.7615461807</v>
      </c>
      <c r="L279" s="39">
        <v>14560.7615461807</v>
      </c>
      <c r="M279" s="39">
        <v>14560.7615461807</v>
      </c>
      <c r="N279" s="39">
        <v>14560.7615461807</v>
      </c>
      <c r="O279" s="39">
        <v>14560.7615461807</v>
      </c>
      <c r="P279" s="39">
        <v>14560.7615461807</v>
      </c>
      <c r="Q279" s="39">
        <v>14560.7615461807</v>
      </c>
      <c r="R279" s="39">
        <v>14560.7615461807</v>
      </c>
      <c r="S279" s="39">
        <v>14560.7615461807</v>
      </c>
      <c r="T279" s="39">
        <v>14560.7615461807</v>
      </c>
      <c r="U279" s="39">
        <v>14560.7615461807</v>
      </c>
      <c r="V279" s="39">
        <v>14560.7615461807</v>
      </c>
      <c r="W279" s="39">
        <v>14560.7615461807</v>
      </c>
      <c r="X279" s="39">
        <v>14560.7615461807</v>
      </c>
      <c r="Y279" s="39">
        <v>14560.7615461807</v>
      </c>
      <c r="Z279" s="39">
        <v>14560.7615461807</v>
      </c>
      <c r="AA279" s="39">
        <v>14560.7615461807</v>
      </c>
      <c r="AB279" s="39">
        <v>14560.7615461807</v>
      </c>
      <c r="AC279" s="39">
        <v>14560.7615461807</v>
      </c>
      <c r="AD279" s="39">
        <v>14560.7615461807</v>
      </c>
    </row>
    <row r="280" spans="1:30" hidden="1" outlineLevel="1">
      <c r="A280" s="40" t="s">
        <v>215</v>
      </c>
      <c r="B280" s="39">
        <v>193826.46136031899</v>
      </c>
      <c r="C280" s="39">
        <v>193826.46136031899</v>
      </c>
      <c r="D280" s="39">
        <v>193826.46136031899</v>
      </c>
      <c r="E280" s="39">
        <v>193826.46136031899</v>
      </c>
      <c r="F280" s="39">
        <v>193826.46136031899</v>
      </c>
      <c r="G280" s="39">
        <v>193826.46136031899</v>
      </c>
      <c r="H280" s="39">
        <v>193826.46136031899</v>
      </c>
      <c r="I280" s="39">
        <v>193826.46136031899</v>
      </c>
      <c r="J280" s="39">
        <v>193826.46136031899</v>
      </c>
      <c r="K280" s="39">
        <v>193826.46136031899</v>
      </c>
      <c r="L280" s="39">
        <v>193826.46136031899</v>
      </c>
      <c r="M280" s="39">
        <v>193826.46136031899</v>
      </c>
      <c r="N280" s="39">
        <v>193826.46136031899</v>
      </c>
      <c r="O280" s="39">
        <v>193826.46136031899</v>
      </c>
      <c r="P280" s="39">
        <v>193826.46136031899</v>
      </c>
      <c r="Q280" s="39">
        <v>193826.46136031899</v>
      </c>
      <c r="R280" s="39">
        <v>193826.46136031899</v>
      </c>
      <c r="S280" s="39">
        <v>193826.46136031899</v>
      </c>
      <c r="T280" s="39">
        <v>193826.46136031899</v>
      </c>
      <c r="U280" s="39">
        <v>193826.46136031899</v>
      </c>
      <c r="V280" s="39">
        <v>193826.46136031899</v>
      </c>
      <c r="W280" s="39">
        <v>193826.46136031899</v>
      </c>
      <c r="X280" s="39">
        <v>193826.46136031899</v>
      </c>
      <c r="Y280" s="39">
        <v>193826.46136031899</v>
      </c>
      <c r="Z280" s="39">
        <v>193826.46136031899</v>
      </c>
      <c r="AA280" s="39">
        <v>193826.46136031899</v>
      </c>
      <c r="AB280" s="39">
        <v>193826.46136031899</v>
      </c>
      <c r="AC280" s="39">
        <v>193826.46136031899</v>
      </c>
      <c r="AD280" s="39">
        <v>193826.46136031899</v>
      </c>
    </row>
    <row r="281" spans="1:30" hidden="1" outlineLevel="1">
      <c r="A281" s="40" t="s">
        <v>216</v>
      </c>
      <c r="B281" s="39">
        <v>1084931.9743224101</v>
      </c>
      <c r="C281" s="39">
        <v>1084931.9743224101</v>
      </c>
      <c r="D281" s="39">
        <v>1084931.9743224101</v>
      </c>
      <c r="E281" s="39">
        <v>1084931.9743224101</v>
      </c>
      <c r="F281" s="39">
        <v>1084931.9743224101</v>
      </c>
      <c r="G281" s="39">
        <v>1084931.9743224101</v>
      </c>
      <c r="H281" s="39">
        <v>1084931.9743224101</v>
      </c>
      <c r="I281" s="39">
        <v>1084931.9743224101</v>
      </c>
      <c r="J281" s="39">
        <v>1084931.9743224101</v>
      </c>
      <c r="K281" s="39">
        <v>1084931.9743224101</v>
      </c>
      <c r="L281" s="39">
        <v>1084931.9743224101</v>
      </c>
      <c r="M281" s="39">
        <v>1084931.9743224101</v>
      </c>
      <c r="N281" s="39">
        <v>1084931.9743224101</v>
      </c>
      <c r="O281" s="39">
        <v>1084931.9743224101</v>
      </c>
      <c r="P281" s="39">
        <v>1084931.9743224101</v>
      </c>
      <c r="Q281" s="39">
        <v>1084931.9743224101</v>
      </c>
      <c r="R281" s="39">
        <v>1084931.9743224101</v>
      </c>
      <c r="S281" s="39">
        <v>1084931.9743224101</v>
      </c>
      <c r="T281" s="39">
        <v>1084931.9743224101</v>
      </c>
      <c r="U281" s="39">
        <v>1084931.9743224101</v>
      </c>
      <c r="V281" s="39">
        <v>1084931.9743224101</v>
      </c>
      <c r="W281" s="39">
        <v>1084931.9743224101</v>
      </c>
      <c r="X281" s="39">
        <v>1084931.9743224101</v>
      </c>
      <c r="Y281" s="39">
        <v>1084931.9743224101</v>
      </c>
      <c r="Z281" s="39">
        <v>1084931.9743224101</v>
      </c>
      <c r="AA281" s="39">
        <v>1084931.9743224101</v>
      </c>
      <c r="AB281" s="39">
        <v>1084931.9743224101</v>
      </c>
      <c r="AC281" s="39">
        <v>1084931.9743224101</v>
      </c>
      <c r="AD281" s="39">
        <v>1084931.9743224101</v>
      </c>
    </row>
    <row r="282" spans="1:30" hidden="1" outlineLevel="1">
      <c r="A282" s="40" t="s">
        <v>217</v>
      </c>
      <c r="B282" s="39">
        <v>9065.6061786845894</v>
      </c>
      <c r="C282" s="39">
        <v>9065.6061786845894</v>
      </c>
      <c r="D282" s="39">
        <v>9065.6061786845894</v>
      </c>
      <c r="E282" s="39">
        <v>9065.6061786845894</v>
      </c>
      <c r="F282" s="39">
        <v>9065.6061786845894</v>
      </c>
      <c r="G282" s="39">
        <v>9065.6061786845894</v>
      </c>
      <c r="H282" s="39">
        <v>9065.6061786845894</v>
      </c>
      <c r="I282" s="39">
        <v>9065.6061786845894</v>
      </c>
      <c r="J282" s="39">
        <v>9065.6061786845894</v>
      </c>
      <c r="K282" s="39">
        <v>9065.6061786845894</v>
      </c>
      <c r="L282" s="39">
        <v>9065.6061786845894</v>
      </c>
      <c r="M282" s="39">
        <v>9065.6061786845894</v>
      </c>
      <c r="N282" s="39">
        <v>9065.6061786845894</v>
      </c>
      <c r="O282" s="39">
        <v>9065.6061786845894</v>
      </c>
      <c r="P282" s="39">
        <v>9065.6061786845894</v>
      </c>
      <c r="Q282" s="39">
        <v>9065.6061786845894</v>
      </c>
      <c r="R282" s="39">
        <v>9065.6061786845894</v>
      </c>
      <c r="S282" s="39">
        <v>9065.6061786845894</v>
      </c>
      <c r="T282" s="39">
        <v>9065.6061786845894</v>
      </c>
      <c r="U282" s="39">
        <v>9065.6061786845894</v>
      </c>
      <c r="V282" s="39">
        <v>9065.6061786845894</v>
      </c>
      <c r="W282" s="39">
        <v>9065.6061786845894</v>
      </c>
      <c r="X282" s="39">
        <v>9065.6061786845894</v>
      </c>
      <c r="Y282" s="39">
        <v>9065.6061786845894</v>
      </c>
      <c r="Z282" s="39">
        <v>9065.6061786845894</v>
      </c>
      <c r="AA282" s="39">
        <v>9065.6061786845894</v>
      </c>
      <c r="AB282" s="39">
        <v>9065.6061786845894</v>
      </c>
      <c r="AC282" s="39">
        <v>9065.6061786845894</v>
      </c>
      <c r="AD282" s="39">
        <v>9065.6061786845894</v>
      </c>
    </row>
    <row r="283" spans="1:30" hidden="1" outlineLevel="1">
      <c r="A283" s="40" t="s">
        <v>218</v>
      </c>
      <c r="B283" s="39">
        <v>4313583.7580766603</v>
      </c>
      <c r="C283" s="39">
        <v>4313583.7580766603</v>
      </c>
      <c r="D283" s="39">
        <v>4313583.7580766603</v>
      </c>
      <c r="E283" s="39">
        <v>4313583.7580766603</v>
      </c>
      <c r="F283" s="39">
        <v>4313583.7580766603</v>
      </c>
      <c r="G283" s="39">
        <v>4313583.7580766603</v>
      </c>
      <c r="H283" s="39">
        <v>4313583.7580766603</v>
      </c>
      <c r="I283" s="39">
        <v>4313583.7580766603</v>
      </c>
      <c r="J283" s="39">
        <v>4313583.7580766603</v>
      </c>
      <c r="K283" s="39">
        <v>4313583.7580766603</v>
      </c>
      <c r="L283" s="39">
        <v>4313583.7580766603</v>
      </c>
      <c r="M283" s="39">
        <v>4313583.7580766603</v>
      </c>
      <c r="N283" s="39">
        <v>4313583.7580766603</v>
      </c>
      <c r="O283" s="39">
        <v>4313583.7580766603</v>
      </c>
      <c r="P283" s="39">
        <v>4313583.7580766603</v>
      </c>
      <c r="Q283" s="39">
        <v>4313583.7580766603</v>
      </c>
      <c r="R283" s="39">
        <v>4313583.7580766603</v>
      </c>
      <c r="S283" s="39">
        <v>4313583.7580766603</v>
      </c>
      <c r="T283" s="39">
        <v>4313583.7580766603</v>
      </c>
      <c r="U283" s="39">
        <v>4313583.7580766603</v>
      </c>
      <c r="V283" s="39">
        <v>4313583.7580766603</v>
      </c>
      <c r="W283" s="39">
        <v>4313583.7580766603</v>
      </c>
      <c r="X283" s="39">
        <v>4313583.7580766603</v>
      </c>
      <c r="Y283" s="39">
        <v>4313583.7580766603</v>
      </c>
      <c r="Z283" s="39">
        <v>4313583.7580766603</v>
      </c>
      <c r="AA283" s="39">
        <v>4313583.7580766603</v>
      </c>
      <c r="AB283" s="39">
        <v>4313583.7580766603</v>
      </c>
      <c r="AC283" s="39">
        <v>4313583.7580766603</v>
      </c>
      <c r="AD283" s="39">
        <v>4313583.7580766603</v>
      </c>
    </row>
    <row r="284" spans="1:30" hidden="1" outlineLevel="1">
      <c r="A284" s="40" t="s">
        <v>219</v>
      </c>
      <c r="B284" s="39">
        <v>1748894.1852698999</v>
      </c>
      <c r="C284" s="39">
        <v>1748894.1852698999</v>
      </c>
      <c r="D284" s="39">
        <v>1748894.1852698999</v>
      </c>
      <c r="E284" s="39">
        <v>1748894.1852698999</v>
      </c>
      <c r="F284" s="39">
        <v>1748894.1852698999</v>
      </c>
      <c r="G284" s="39">
        <v>1748894.1852698999</v>
      </c>
      <c r="H284" s="39">
        <v>1748894.1852698999</v>
      </c>
      <c r="I284" s="39">
        <v>1748894.1852698999</v>
      </c>
      <c r="J284" s="39">
        <v>1748894.1852698999</v>
      </c>
      <c r="K284" s="39">
        <v>1748894.1852698999</v>
      </c>
      <c r="L284" s="39">
        <v>1748894.1852698999</v>
      </c>
      <c r="M284" s="39">
        <v>1748894.1852698999</v>
      </c>
      <c r="N284" s="39">
        <v>1748894.1852698999</v>
      </c>
      <c r="O284" s="39">
        <v>1748894.1852698999</v>
      </c>
      <c r="P284" s="39">
        <v>1748894.1852698999</v>
      </c>
      <c r="Q284" s="39">
        <v>1748894.1852698999</v>
      </c>
      <c r="R284" s="39">
        <v>1748894.1852698999</v>
      </c>
      <c r="S284" s="39">
        <v>1748894.1852698999</v>
      </c>
      <c r="T284" s="39">
        <v>1748894.1852698999</v>
      </c>
      <c r="U284" s="39">
        <v>1748894.1852698999</v>
      </c>
      <c r="V284" s="39">
        <v>1748894.1852698999</v>
      </c>
      <c r="W284" s="39">
        <v>1748894.1852698999</v>
      </c>
      <c r="X284" s="39">
        <v>1748894.1852698999</v>
      </c>
      <c r="Y284" s="39">
        <v>1748894.1852698999</v>
      </c>
      <c r="Z284" s="39">
        <v>1748894.1852698999</v>
      </c>
      <c r="AA284" s="39">
        <v>1748894.1852698999</v>
      </c>
      <c r="AB284" s="39">
        <v>1748894.1852698999</v>
      </c>
      <c r="AC284" s="39">
        <v>1748894.1852698999</v>
      </c>
      <c r="AD284" s="39">
        <v>1748894.1852698999</v>
      </c>
    </row>
    <row r="285" spans="1:30" hidden="1" outlineLevel="1">
      <c r="A285" s="40" t="s">
        <v>220</v>
      </c>
      <c r="B285" s="39">
        <v>348730.22400458303</v>
      </c>
      <c r="C285" s="39">
        <v>348730.22400458303</v>
      </c>
      <c r="D285" s="39">
        <v>348730.22400458303</v>
      </c>
      <c r="E285" s="39">
        <v>348730.22400458303</v>
      </c>
      <c r="F285" s="39">
        <v>348730.22400458303</v>
      </c>
      <c r="G285" s="39">
        <v>348730.22400458303</v>
      </c>
      <c r="H285" s="39">
        <v>348730.22400458303</v>
      </c>
      <c r="I285" s="39">
        <v>348730.22400458303</v>
      </c>
      <c r="J285" s="39">
        <v>348730.22400458303</v>
      </c>
      <c r="K285" s="39">
        <v>348730.22400458303</v>
      </c>
      <c r="L285" s="39">
        <v>348730.22400458303</v>
      </c>
      <c r="M285" s="39">
        <v>348730.22400458303</v>
      </c>
      <c r="N285" s="39">
        <v>348730.22400458303</v>
      </c>
      <c r="O285" s="39">
        <v>348730.22400458303</v>
      </c>
      <c r="P285" s="39">
        <v>348730.22400458303</v>
      </c>
      <c r="Q285" s="39">
        <v>348730.22400458303</v>
      </c>
      <c r="R285" s="39">
        <v>348730.22400458303</v>
      </c>
      <c r="S285" s="39">
        <v>348730.22400458303</v>
      </c>
      <c r="T285" s="39">
        <v>348730.22400458303</v>
      </c>
      <c r="U285" s="39">
        <v>348730.22400458303</v>
      </c>
      <c r="V285" s="39">
        <v>348730.22400458303</v>
      </c>
      <c r="W285" s="39">
        <v>348730.22400458303</v>
      </c>
      <c r="X285" s="39">
        <v>348730.22400458303</v>
      </c>
      <c r="Y285" s="39">
        <v>348730.22400458303</v>
      </c>
      <c r="Z285" s="39">
        <v>348730.22400458303</v>
      </c>
      <c r="AA285" s="39">
        <v>348730.22400458303</v>
      </c>
      <c r="AB285" s="39">
        <v>348730.22400458303</v>
      </c>
      <c r="AC285" s="39">
        <v>348730.22400458303</v>
      </c>
      <c r="AD285" s="39">
        <v>348730.22400458303</v>
      </c>
    </row>
    <row r="286" spans="1:30" hidden="1" outlineLevel="1">
      <c r="A286" s="40" t="s">
        <v>221</v>
      </c>
      <c r="B286" s="39">
        <v>22642.0330332251</v>
      </c>
      <c r="C286" s="39">
        <v>22642.0330332251</v>
      </c>
      <c r="D286" s="39">
        <v>22642.0330332251</v>
      </c>
      <c r="E286" s="39">
        <v>22642.0330332251</v>
      </c>
      <c r="F286" s="39">
        <v>22642.0330332251</v>
      </c>
      <c r="G286" s="39">
        <v>22642.0330332251</v>
      </c>
      <c r="H286" s="39">
        <v>22642.0330332251</v>
      </c>
      <c r="I286" s="39">
        <v>22642.0330332251</v>
      </c>
      <c r="J286" s="39">
        <v>22642.0330332251</v>
      </c>
      <c r="K286" s="39">
        <v>22642.0330332251</v>
      </c>
      <c r="L286" s="39">
        <v>22642.0330332251</v>
      </c>
      <c r="M286" s="39">
        <v>22642.0330332251</v>
      </c>
      <c r="N286" s="39">
        <v>22642.0330332251</v>
      </c>
      <c r="O286" s="39">
        <v>22642.0330332251</v>
      </c>
      <c r="P286" s="39">
        <v>22642.0330332251</v>
      </c>
      <c r="Q286" s="39">
        <v>22642.0330332251</v>
      </c>
      <c r="R286" s="39">
        <v>22642.0330332251</v>
      </c>
      <c r="S286" s="39">
        <v>22642.0330332251</v>
      </c>
      <c r="T286" s="39">
        <v>22642.0330332251</v>
      </c>
      <c r="U286" s="39">
        <v>22642.0330332251</v>
      </c>
      <c r="V286" s="39">
        <v>22642.0330332251</v>
      </c>
      <c r="W286" s="39">
        <v>22642.0330332251</v>
      </c>
      <c r="X286" s="39">
        <v>22642.0330332251</v>
      </c>
      <c r="Y286" s="39">
        <v>22642.0330332251</v>
      </c>
      <c r="Z286" s="39">
        <v>22642.0330332251</v>
      </c>
      <c r="AA286" s="39">
        <v>22642.0330332251</v>
      </c>
      <c r="AB286" s="39">
        <v>22642.0330332251</v>
      </c>
      <c r="AC286" s="39">
        <v>22642.0330332251</v>
      </c>
      <c r="AD286" s="39">
        <v>22642.0330332251</v>
      </c>
    </row>
    <row r="287" spans="1:30" hidden="1" outlineLevel="1">
      <c r="A287" s="40" t="s">
        <v>222</v>
      </c>
      <c r="B287" s="39">
        <v>15032.854395665699</v>
      </c>
      <c r="C287" s="39">
        <v>15032.854395665699</v>
      </c>
      <c r="D287" s="39">
        <v>15032.854395665699</v>
      </c>
      <c r="E287" s="39">
        <v>15032.854395665699</v>
      </c>
      <c r="F287" s="39">
        <v>15032.854395665699</v>
      </c>
      <c r="G287" s="39">
        <v>15032.854395665699</v>
      </c>
      <c r="H287" s="39">
        <v>15032.854395665699</v>
      </c>
      <c r="I287" s="39">
        <v>15032.854395665699</v>
      </c>
      <c r="J287" s="39">
        <v>15032.854395665699</v>
      </c>
      <c r="K287" s="39">
        <v>15032.854395665699</v>
      </c>
      <c r="L287" s="39">
        <v>15032.854395665699</v>
      </c>
      <c r="M287" s="39">
        <v>15032.854395665699</v>
      </c>
      <c r="N287" s="39">
        <v>15032.854395665699</v>
      </c>
      <c r="O287" s="39">
        <v>15032.854395665699</v>
      </c>
      <c r="P287" s="39">
        <v>15032.854395665699</v>
      </c>
      <c r="Q287" s="39">
        <v>15032.854395665699</v>
      </c>
      <c r="R287" s="39">
        <v>15032.854395665699</v>
      </c>
      <c r="S287" s="39">
        <v>15032.854395665699</v>
      </c>
      <c r="T287" s="39">
        <v>15032.854395665699</v>
      </c>
      <c r="U287" s="39">
        <v>15032.854395665699</v>
      </c>
      <c r="V287" s="39">
        <v>15032.854395665699</v>
      </c>
      <c r="W287" s="39">
        <v>15032.854395665699</v>
      </c>
      <c r="X287" s="39">
        <v>15032.854395665699</v>
      </c>
      <c r="Y287" s="39">
        <v>15032.854395665699</v>
      </c>
      <c r="Z287" s="39">
        <v>15032.854395665699</v>
      </c>
      <c r="AA287" s="39">
        <v>15032.854395665699</v>
      </c>
      <c r="AB287" s="39">
        <v>15032.854395665699</v>
      </c>
      <c r="AC287" s="39">
        <v>15032.854395665699</v>
      </c>
      <c r="AD287" s="39">
        <v>15032.854395665699</v>
      </c>
    </row>
    <row r="288" spans="1:30" hidden="1" outlineLevel="1">
      <c r="A288" s="40" t="s">
        <v>223</v>
      </c>
      <c r="B288" s="39">
        <v>3261.0237661646602</v>
      </c>
      <c r="C288" s="39">
        <v>3261.0237661646602</v>
      </c>
      <c r="D288" s="39">
        <v>3261.0237661646602</v>
      </c>
      <c r="E288" s="39">
        <v>3261.0237661646602</v>
      </c>
      <c r="F288" s="39">
        <v>3261.0237661646602</v>
      </c>
      <c r="G288" s="39">
        <v>3261.0237661646602</v>
      </c>
      <c r="H288" s="39">
        <v>3261.0237661646602</v>
      </c>
      <c r="I288" s="39">
        <v>3261.0237661646602</v>
      </c>
      <c r="J288" s="39">
        <v>3261.0237661646602</v>
      </c>
      <c r="K288" s="39">
        <v>3261.0237661646602</v>
      </c>
      <c r="L288" s="39">
        <v>3261.0237661646602</v>
      </c>
      <c r="M288" s="39">
        <v>3261.0237661646602</v>
      </c>
      <c r="N288" s="39">
        <v>3261.0237661646602</v>
      </c>
      <c r="O288" s="39">
        <v>3261.0237661646602</v>
      </c>
      <c r="P288" s="39">
        <v>3261.0237661646602</v>
      </c>
      <c r="Q288" s="39">
        <v>3261.0237661646602</v>
      </c>
      <c r="R288" s="39">
        <v>3261.0237661646602</v>
      </c>
      <c r="S288" s="39">
        <v>3261.0237661646602</v>
      </c>
      <c r="T288" s="39">
        <v>3261.0237661646602</v>
      </c>
      <c r="U288" s="39">
        <v>3261.0237661646602</v>
      </c>
      <c r="V288" s="39">
        <v>3261.0237661646602</v>
      </c>
      <c r="W288" s="39">
        <v>3261.0237661646602</v>
      </c>
      <c r="X288" s="39">
        <v>3261.0237661646602</v>
      </c>
      <c r="Y288" s="39">
        <v>3261.0237661646602</v>
      </c>
      <c r="Z288" s="39">
        <v>3261.0237661646602</v>
      </c>
      <c r="AA288" s="39">
        <v>3261.0237661646602</v>
      </c>
      <c r="AB288" s="39">
        <v>3261.0237661646602</v>
      </c>
      <c r="AC288" s="39">
        <v>3261.0237661646602</v>
      </c>
      <c r="AD288" s="39">
        <v>3261.0237661646602</v>
      </c>
    </row>
    <row r="289" spans="1:30" hidden="1" outlineLevel="1">
      <c r="A289" s="40" t="s">
        <v>224</v>
      </c>
      <c r="B289" s="39">
        <v>1710.9930949513</v>
      </c>
      <c r="C289" s="39">
        <v>1710.9930949513</v>
      </c>
      <c r="D289" s="39">
        <v>1710.9930949513</v>
      </c>
      <c r="E289" s="39">
        <v>1710.9930949513</v>
      </c>
      <c r="F289" s="39">
        <v>1710.9930949513</v>
      </c>
      <c r="G289" s="39">
        <v>1710.9930949513</v>
      </c>
      <c r="H289" s="39">
        <v>1710.9930949513</v>
      </c>
      <c r="I289" s="39">
        <v>1710.9930949513</v>
      </c>
      <c r="J289" s="39">
        <v>1710.9930949513</v>
      </c>
      <c r="K289" s="39">
        <v>1710.9930949513</v>
      </c>
      <c r="L289" s="39">
        <v>1710.9930949513</v>
      </c>
      <c r="M289" s="39">
        <v>1710.9930949513</v>
      </c>
      <c r="N289" s="39">
        <v>1710.9930949513</v>
      </c>
      <c r="O289" s="39">
        <v>1710.9930949513</v>
      </c>
      <c r="P289" s="39">
        <v>1710.9930949513</v>
      </c>
      <c r="Q289" s="39">
        <v>1710.9930949513</v>
      </c>
      <c r="R289" s="39">
        <v>1710.9930949513</v>
      </c>
      <c r="S289" s="39">
        <v>1710.9930949513</v>
      </c>
      <c r="T289" s="39">
        <v>1710.9930949513</v>
      </c>
      <c r="U289" s="39">
        <v>1710.9930949513</v>
      </c>
      <c r="V289" s="39">
        <v>1710.9930949513</v>
      </c>
      <c r="W289" s="39">
        <v>1710.9930949513</v>
      </c>
      <c r="X289" s="39">
        <v>1710.9930949513</v>
      </c>
      <c r="Y289" s="39">
        <v>1710.9930949513</v>
      </c>
      <c r="Z289" s="39">
        <v>1710.9930949513</v>
      </c>
      <c r="AA289" s="39">
        <v>1710.9930949513</v>
      </c>
      <c r="AB289" s="39">
        <v>1710.9930949513</v>
      </c>
      <c r="AC289" s="39">
        <v>1710.9930949513</v>
      </c>
      <c r="AD289" s="39">
        <v>1710.9930949513</v>
      </c>
    </row>
    <row r="290" spans="1:30" hidden="1" outlineLevel="1">
      <c r="A290" s="40" t="s">
        <v>225</v>
      </c>
      <c r="B290" s="39">
        <v>11783184.3198897</v>
      </c>
      <c r="C290" s="39">
        <v>11783184.3198897</v>
      </c>
      <c r="D290" s="39">
        <v>11783184.3198897</v>
      </c>
      <c r="E290" s="39">
        <v>11783184.3198897</v>
      </c>
      <c r="F290" s="39">
        <v>11783184.3198897</v>
      </c>
      <c r="G290" s="39">
        <v>11783184.3198897</v>
      </c>
      <c r="H290" s="39">
        <v>11783184.3198897</v>
      </c>
      <c r="I290" s="39">
        <v>11783184.3198897</v>
      </c>
      <c r="J290" s="39">
        <v>11783184.3198897</v>
      </c>
      <c r="K290" s="39">
        <v>11783184.3198897</v>
      </c>
      <c r="L290" s="39">
        <v>11783184.3198897</v>
      </c>
      <c r="M290" s="39">
        <v>11783184.3198897</v>
      </c>
      <c r="N290" s="39">
        <v>11783184.3198897</v>
      </c>
      <c r="O290" s="39">
        <v>11783184.3198897</v>
      </c>
      <c r="P290" s="39">
        <v>11783184.3198897</v>
      </c>
      <c r="Q290" s="39">
        <v>11783184.3198897</v>
      </c>
      <c r="R290" s="39">
        <v>11783184.3198897</v>
      </c>
      <c r="S290" s="39">
        <v>11783184.3198897</v>
      </c>
      <c r="T290" s="39">
        <v>11783184.3198897</v>
      </c>
      <c r="U290" s="39">
        <v>11783184.3198897</v>
      </c>
      <c r="V290" s="39">
        <v>11783184.3198897</v>
      </c>
      <c r="W290" s="39">
        <v>11783184.3198897</v>
      </c>
      <c r="X290" s="39">
        <v>11783184.3198897</v>
      </c>
      <c r="Y290" s="39">
        <v>11783184.3198897</v>
      </c>
      <c r="Z290" s="39">
        <v>11783184.3198897</v>
      </c>
      <c r="AA290" s="39">
        <v>11783184.3198897</v>
      </c>
      <c r="AB290" s="39">
        <v>11783184.3198897</v>
      </c>
      <c r="AC290" s="39">
        <v>11783184.3198897</v>
      </c>
      <c r="AD290" s="39">
        <v>11783184.3198897</v>
      </c>
    </row>
    <row r="291" spans="1:30" hidden="1" outlineLevel="1">
      <c r="A291" s="40" t="s">
        <v>226</v>
      </c>
      <c r="B291" s="39">
        <v>19106.0438370843</v>
      </c>
      <c r="C291" s="39">
        <v>19106.0438370843</v>
      </c>
      <c r="D291" s="39">
        <v>19106.0438370843</v>
      </c>
      <c r="E291" s="39">
        <v>19106.0438370843</v>
      </c>
      <c r="F291" s="39">
        <v>19106.0438370843</v>
      </c>
      <c r="G291" s="39">
        <v>19106.0438370843</v>
      </c>
      <c r="H291" s="39">
        <v>19106.0438370843</v>
      </c>
      <c r="I291" s="39">
        <v>19106.0438370843</v>
      </c>
      <c r="J291" s="39">
        <v>19106.0438370843</v>
      </c>
      <c r="K291" s="39">
        <v>19106.0438370843</v>
      </c>
      <c r="L291" s="39">
        <v>19106.0438370843</v>
      </c>
      <c r="M291" s="39">
        <v>19106.0438370843</v>
      </c>
      <c r="N291" s="39">
        <v>19106.0438370843</v>
      </c>
      <c r="O291" s="39">
        <v>19106.0438370843</v>
      </c>
      <c r="P291" s="39">
        <v>19106.0438370843</v>
      </c>
      <c r="Q291" s="39">
        <v>19106.0438370843</v>
      </c>
      <c r="R291" s="39">
        <v>19106.0438370843</v>
      </c>
      <c r="S291" s="39">
        <v>19106.0438370843</v>
      </c>
      <c r="T291" s="39">
        <v>19106.0438370843</v>
      </c>
      <c r="U291" s="39">
        <v>19106.0438370843</v>
      </c>
      <c r="V291" s="39">
        <v>19106.0438370843</v>
      </c>
      <c r="W291" s="39">
        <v>19106.0438370843</v>
      </c>
      <c r="X291" s="39">
        <v>19106.0438370843</v>
      </c>
      <c r="Y291" s="39">
        <v>19106.0438370843</v>
      </c>
      <c r="Z291" s="39">
        <v>19106.0438370843</v>
      </c>
      <c r="AA291" s="39">
        <v>19106.0438370843</v>
      </c>
      <c r="AB291" s="39">
        <v>19106.0438370843</v>
      </c>
      <c r="AC291" s="39">
        <v>19106.0438370843</v>
      </c>
      <c r="AD291" s="39">
        <v>19106.0438370843</v>
      </c>
    </row>
    <row r="292" spans="1:30" hidden="1" outlineLevel="1">
      <c r="A292" s="40" t="s">
        <v>227</v>
      </c>
      <c r="B292" s="39">
        <v>4218.3976903043904</v>
      </c>
      <c r="C292" s="39">
        <v>4218.3976903043904</v>
      </c>
      <c r="D292" s="39">
        <v>4218.3976903043904</v>
      </c>
      <c r="E292" s="39">
        <v>4218.3976903043904</v>
      </c>
      <c r="F292" s="39">
        <v>4218.3976903043904</v>
      </c>
      <c r="G292" s="39">
        <v>4218.3976903043904</v>
      </c>
      <c r="H292" s="39">
        <v>4218.3976903043904</v>
      </c>
      <c r="I292" s="39">
        <v>4218.3976903043904</v>
      </c>
      <c r="J292" s="39">
        <v>4218.3976903043904</v>
      </c>
      <c r="K292" s="39">
        <v>4218.3976903043904</v>
      </c>
      <c r="L292" s="39">
        <v>4218.3976903043904</v>
      </c>
      <c r="M292" s="39">
        <v>4218.3976903043904</v>
      </c>
      <c r="N292" s="39">
        <v>4218.3976903043904</v>
      </c>
      <c r="O292" s="39">
        <v>4218.3976903043904</v>
      </c>
      <c r="P292" s="39">
        <v>4218.3976903043904</v>
      </c>
      <c r="Q292" s="39">
        <v>4218.3976903043904</v>
      </c>
      <c r="R292" s="39">
        <v>4218.3976903043904</v>
      </c>
      <c r="S292" s="39">
        <v>4218.3976903043904</v>
      </c>
      <c r="T292" s="39">
        <v>4218.3976903043904</v>
      </c>
      <c r="U292" s="39">
        <v>4218.3976903043904</v>
      </c>
      <c r="V292" s="39">
        <v>4218.3976903043904</v>
      </c>
      <c r="W292" s="39">
        <v>4218.3976903043904</v>
      </c>
      <c r="X292" s="39">
        <v>4218.3976903043904</v>
      </c>
      <c r="Y292" s="39">
        <v>4218.3976903043904</v>
      </c>
      <c r="Z292" s="39">
        <v>4218.3976903043904</v>
      </c>
      <c r="AA292" s="39">
        <v>4218.3976903043904</v>
      </c>
      <c r="AB292" s="39">
        <v>4218.3976903043904</v>
      </c>
      <c r="AC292" s="39">
        <v>4218.3976903043904</v>
      </c>
      <c r="AD292" s="39">
        <v>4218.3976903043904</v>
      </c>
    </row>
    <row r="293" spans="1:30" hidden="1" outlineLevel="1">
      <c r="A293" s="40" t="s">
        <v>228</v>
      </c>
      <c r="B293" s="39">
        <v>1972.39118582889</v>
      </c>
      <c r="C293" s="39">
        <v>1972.39118582889</v>
      </c>
      <c r="D293" s="39">
        <v>1972.39118582889</v>
      </c>
      <c r="E293" s="39">
        <v>1972.39118582889</v>
      </c>
      <c r="F293" s="39">
        <v>1972.39118582889</v>
      </c>
      <c r="G293" s="39">
        <v>1972.39118582889</v>
      </c>
      <c r="H293" s="39">
        <v>1972.39118582889</v>
      </c>
      <c r="I293" s="39">
        <v>1972.39118582889</v>
      </c>
      <c r="J293" s="39">
        <v>1972.39118582889</v>
      </c>
      <c r="K293" s="39">
        <v>1972.39118582889</v>
      </c>
      <c r="L293" s="39">
        <v>1972.39118582889</v>
      </c>
      <c r="M293" s="39">
        <v>1972.39118582889</v>
      </c>
      <c r="N293" s="39">
        <v>1972.39118582889</v>
      </c>
      <c r="O293" s="39">
        <v>1972.39118582889</v>
      </c>
      <c r="P293" s="39">
        <v>1972.39118582889</v>
      </c>
      <c r="Q293" s="39">
        <v>1972.39118582889</v>
      </c>
      <c r="R293" s="39">
        <v>1972.39118582889</v>
      </c>
      <c r="S293" s="39">
        <v>1972.39118582889</v>
      </c>
      <c r="T293" s="39">
        <v>1972.39118582889</v>
      </c>
      <c r="U293" s="39">
        <v>1972.39118582889</v>
      </c>
      <c r="V293" s="39">
        <v>1972.39118582889</v>
      </c>
      <c r="W293" s="39">
        <v>1972.39118582889</v>
      </c>
      <c r="X293" s="39">
        <v>1972.39118582889</v>
      </c>
      <c r="Y293" s="39">
        <v>1972.39118582889</v>
      </c>
      <c r="Z293" s="39">
        <v>1972.39118582889</v>
      </c>
      <c r="AA293" s="39">
        <v>1972.39118582889</v>
      </c>
      <c r="AB293" s="39">
        <v>1972.39118582889</v>
      </c>
      <c r="AC293" s="39">
        <v>1972.39118582889</v>
      </c>
      <c r="AD293" s="39">
        <v>1972.39118582889</v>
      </c>
    </row>
    <row r="294" spans="1:30" hidden="1" outlineLevel="1">
      <c r="A294" s="40" t="s">
        <v>229</v>
      </c>
      <c r="B294" s="39">
        <v>11127.326024345501</v>
      </c>
      <c r="C294" s="39">
        <v>11127.326024345501</v>
      </c>
      <c r="D294" s="39">
        <v>11127.326024345501</v>
      </c>
      <c r="E294" s="39">
        <v>11127.326024345501</v>
      </c>
      <c r="F294" s="39">
        <v>11127.326024345501</v>
      </c>
      <c r="G294" s="39">
        <v>11127.326024345501</v>
      </c>
      <c r="H294" s="39">
        <v>11127.326024345501</v>
      </c>
      <c r="I294" s="39">
        <v>11127.326024345501</v>
      </c>
      <c r="J294" s="39">
        <v>11127.326024345501</v>
      </c>
      <c r="K294" s="39">
        <v>11127.326024345501</v>
      </c>
      <c r="L294" s="39">
        <v>11127.326024345501</v>
      </c>
      <c r="M294" s="39">
        <v>11127.326024345501</v>
      </c>
      <c r="N294" s="39">
        <v>11127.326024345501</v>
      </c>
      <c r="O294" s="39">
        <v>11127.326024345501</v>
      </c>
      <c r="P294" s="39">
        <v>11127.326024345501</v>
      </c>
      <c r="Q294" s="39">
        <v>11127.326024345501</v>
      </c>
      <c r="R294" s="39">
        <v>11127.326024345501</v>
      </c>
      <c r="S294" s="39">
        <v>11127.326024345501</v>
      </c>
      <c r="T294" s="39">
        <v>11127.326024345501</v>
      </c>
      <c r="U294" s="39">
        <v>11127.326024345501</v>
      </c>
      <c r="V294" s="39">
        <v>11127.326024345501</v>
      </c>
      <c r="W294" s="39">
        <v>11127.326024345501</v>
      </c>
      <c r="X294" s="39">
        <v>11127.326024345501</v>
      </c>
      <c r="Y294" s="39">
        <v>11127.326024345501</v>
      </c>
      <c r="Z294" s="39">
        <v>11127.326024345501</v>
      </c>
      <c r="AA294" s="39">
        <v>11127.326024345501</v>
      </c>
      <c r="AB294" s="39">
        <v>11127.326024345501</v>
      </c>
      <c r="AC294" s="39">
        <v>11127.326024345501</v>
      </c>
      <c r="AD294" s="39">
        <v>11127.326024345501</v>
      </c>
    </row>
    <row r="295" spans="1:30" hidden="1" outlineLevel="1">
      <c r="A295" s="40" t="s">
        <v>230</v>
      </c>
      <c r="B295" s="39">
        <v>133740.005419825</v>
      </c>
      <c r="C295" s="39">
        <v>133740.005419825</v>
      </c>
      <c r="D295" s="39">
        <v>133740.005419825</v>
      </c>
      <c r="E295" s="39">
        <v>133740.005419825</v>
      </c>
      <c r="F295" s="39">
        <v>133740.005419825</v>
      </c>
      <c r="G295" s="39">
        <v>133740.005419825</v>
      </c>
      <c r="H295" s="39">
        <v>133740.005419825</v>
      </c>
      <c r="I295" s="39">
        <v>133740.005419825</v>
      </c>
      <c r="J295" s="39">
        <v>133740.005419825</v>
      </c>
      <c r="K295" s="39">
        <v>133740.005419825</v>
      </c>
      <c r="L295" s="39">
        <v>133740.005419825</v>
      </c>
      <c r="M295" s="39">
        <v>133740.005419825</v>
      </c>
      <c r="N295" s="39">
        <v>133740.005419825</v>
      </c>
      <c r="O295" s="39">
        <v>133740.005419825</v>
      </c>
      <c r="P295" s="39">
        <v>133740.005419825</v>
      </c>
      <c r="Q295" s="39">
        <v>133740.005419825</v>
      </c>
      <c r="R295" s="39">
        <v>133740.005419825</v>
      </c>
      <c r="S295" s="39">
        <v>133740.005419825</v>
      </c>
      <c r="T295" s="39">
        <v>133740.005419825</v>
      </c>
      <c r="U295" s="39">
        <v>133740.005419825</v>
      </c>
      <c r="V295" s="39">
        <v>133740.005419825</v>
      </c>
      <c r="W295" s="39">
        <v>133740.005419825</v>
      </c>
      <c r="X295" s="39">
        <v>133740.005419825</v>
      </c>
      <c r="Y295" s="39">
        <v>133740.005419825</v>
      </c>
      <c r="Z295" s="39">
        <v>133740.005419825</v>
      </c>
      <c r="AA295" s="39">
        <v>133740.005419825</v>
      </c>
      <c r="AB295" s="39">
        <v>133740.005419825</v>
      </c>
      <c r="AC295" s="39">
        <v>133740.005419825</v>
      </c>
      <c r="AD295" s="39">
        <v>133740.005419825</v>
      </c>
    </row>
    <row r="296" spans="1:30" hidden="1" outlineLevel="1">
      <c r="A296" s="40" t="s">
        <v>231</v>
      </c>
      <c r="B296" s="39">
        <v>199999.86472024099</v>
      </c>
      <c r="C296" s="39">
        <v>199999.86472024099</v>
      </c>
      <c r="D296" s="39">
        <v>199999.86472024099</v>
      </c>
      <c r="E296" s="39">
        <v>199999.86472024099</v>
      </c>
      <c r="F296" s="39">
        <v>199999.86472024099</v>
      </c>
      <c r="G296" s="39">
        <v>199999.86472024099</v>
      </c>
      <c r="H296" s="39">
        <v>199999.86472024099</v>
      </c>
      <c r="I296" s="39">
        <v>199999.86472024099</v>
      </c>
      <c r="J296" s="39">
        <v>199999.86472024099</v>
      </c>
      <c r="K296" s="39">
        <v>199999.86472024099</v>
      </c>
      <c r="L296" s="39">
        <v>199999.86472024099</v>
      </c>
      <c r="M296" s="39">
        <v>199999.86472024099</v>
      </c>
      <c r="N296" s="39">
        <v>199999.86472024099</v>
      </c>
      <c r="O296" s="39">
        <v>199999.86472024099</v>
      </c>
      <c r="P296" s="39">
        <v>199999.86472024099</v>
      </c>
      <c r="Q296" s="39">
        <v>199999.86472024099</v>
      </c>
      <c r="R296" s="39">
        <v>199999.86472024099</v>
      </c>
      <c r="S296" s="39">
        <v>199999.86472024099</v>
      </c>
      <c r="T296" s="39">
        <v>199999.86472024099</v>
      </c>
      <c r="U296" s="39">
        <v>199999.86472024099</v>
      </c>
      <c r="V296" s="39">
        <v>199999.86472024099</v>
      </c>
      <c r="W296" s="39">
        <v>199999.86472024099</v>
      </c>
      <c r="X296" s="39">
        <v>199999.86472024099</v>
      </c>
      <c r="Y296" s="39">
        <v>199999.86472024099</v>
      </c>
      <c r="Z296" s="39">
        <v>199999.86472024099</v>
      </c>
      <c r="AA296" s="39">
        <v>199999.86472024099</v>
      </c>
      <c r="AB296" s="39">
        <v>199999.86472024099</v>
      </c>
      <c r="AC296" s="39">
        <v>199999.86472024099</v>
      </c>
      <c r="AD296" s="39">
        <v>199999.86472024099</v>
      </c>
    </row>
    <row r="297" spans="1:30" hidden="1" outlineLevel="1">
      <c r="A297" s="40" t="s">
        <v>232</v>
      </c>
      <c r="B297" s="39">
        <v>678849.32321221102</v>
      </c>
      <c r="C297" s="39">
        <v>678849.32321221102</v>
      </c>
      <c r="D297" s="39">
        <v>678849.32321221102</v>
      </c>
      <c r="E297" s="39">
        <v>678849.32321221102</v>
      </c>
      <c r="F297" s="39">
        <v>678849.32321221102</v>
      </c>
      <c r="G297" s="39">
        <v>678849.32321221102</v>
      </c>
      <c r="H297" s="39">
        <v>678849.32321221102</v>
      </c>
      <c r="I297" s="39">
        <v>678849.32321221102</v>
      </c>
      <c r="J297" s="39">
        <v>678849.32321221102</v>
      </c>
      <c r="K297" s="39">
        <v>678849.32321221102</v>
      </c>
      <c r="L297" s="39">
        <v>678849.32321221102</v>
      </c>
      <c r="M297" s="39">
        <v>678849.32321221102</v>
      </c>
      <c r="N297" s="39">
        <v>678849.32321221102</v>
      </c>
      <c r="O297" s="39">
        <v>678849.32321221102</v>
      </c>
      <c r="P297" s="39">
        <v>678849.32321221102</v>
      </c>
      <c r="Q297" s="39">
        <v>678849.32321221102</v>
      </c>
      <c r="R297" s="39">
        <v>678849.32321221102</v>
      </c>
      <c r="S297" s="39">
        <v>678849.32321221102</v>
      </c>
      <c r="T297" s="39">
        <v>678849.32321221102</v>
      </c>
      <c r="U297" s="39">
        <v>678849.32321221102</v>
      </c>
      <c r="V297" s="39">
        <v>678849.32321221102</v>
      </c>
      <c r="W297" s="39">
        <v>678849.32321221102</v>
      </c>
      <c r="X297" s="39">
        <v>678849.32321221102</v>
      </c>
      <c r="Y297" s="39">
        <v>678849.32321221102</v>
      </c>
      <c r="Z297" s="39">
        <v>678849.32321221102</v>
      </c>
      <c r="AA297" s="39">
        <v>678849.32321221102</v>
      </c>
      <c r="AB297" s="39">
        <v>678849.32321221102</v>
      </c>
      <c r="AC297" s="39">
        <v>678849.32321221102</v>
      </c>
      <c r="AD297" s="39">
        <v>678849.32321221102</v>
      </c>
    </row>
    <row r="298" spans="1:30" hidden="1" outlineLevel="1">
      <c r="A298" s="40" t="s">
        <v>233</v>
      </c>
      <c r="B298" s="39">
        <v>9999.9932360121002</v>
      </c>
      <c r="C298" s="39">
        <v>9999.9932360121002</v>
      </c>
      <c r="D298" s="39">
        <v>9999.9932360121002</v>
      </c>
      <c r="E298" s="39">
        <v>9999.9932360121002</v>
      </c>
      <c r="F298" s="39">
        <v>9999.9932360121002</v>
      </c>
      <c r="G298" s="39">
        <v>9999.9932360121002</v>
      </c>
      <c r="H298" s="39">
        <v>9999.9932360121002</v>
      </c>
      <c r="I298" s="39">
        <v>9999.9932360121002</v>
      </c>
      <c r="J298" s="39">
        <v>9999.9932360121002</v>
      </c>
      <c r="K298" s="39">
        <v>9999.9932360121002</v>
      </c>
      <c r="L298" s="39">
        <v>9999.9932360121002</v>
      </c>
      <c r="M298" s="39">
        <v>9999.9932360121002</v>
      </c>
      <c r="N298" s="39">
        <v>9999.9932360121002</v>
      </c>
      <c r="O298" s="39">
        <v>9999.9932360121002</v>
      </c>
      <c r="P298" s="39">
        <v>9999.9932360121002</v>
      </c>
      <c r="Q298" s="39">
        <v>9999.9932360121002</v>
      </c>
      <c r="R298" s="39">
        <v>9999.9932360121002</v>
      </c>
      <c r="S298" s="39">
        <v>9999.9932360121002</v>
      </c>
      <c r="T298" s="39">
        <v>9999.9932360121002</v>
      </c>
      <c r="U298" s="39">
        <v>9999.9932360121002</v>
      </c>
      <c r="V298" s="39">
        <v>9999.9932360121002</v>
      </c>
      <c r="W298" s="39">
        <v>9999.9932360121002</v>
      </c>
      <c r="X298" s="39">
        <v>9999.9932360121002</v>
      </c>
      <c r="Y298" s="39">
        <v>9999.9932360121002</v>
      </c>
      <c r="Z298" s="39">
        <v>9999.9932360121002</v>
      </c>
      <c r="AA298" s="39">
        <v>9999.9932360121002</v>
      </c>
      <c r="AB298" s="39">
        <v>9999.9932360121002</v>
      </c>
      <c r="AC298" s="39">
        <v>9999.9932360121002</v>
      </c>
      <c r="AD298" s="39">
        <v>9999.9932360121002</v>
      </c>
    </row>
    <row r="299" spans="1:30" hidden="1" outlineLevel="1">
      <c r="A299" s="40" t="s">
        <v>234</v>
      </c>
      <c r="B299" s="39">
        <v>7499.9949270090701</v>
      </c>
      <c r="C299" s="39">
        <v>7499.9949270090701</v>
      </c>
      <c r="D299" s="39">
        <v>7499.9949270090701</v>
      </c>
      <c r="E299" s="39">
        <v>7499.9949270090701</v>
      </c>
      <c r="F299" s="39">
        <v>7499.9949270090701</v>
      </c>
      <c r="G299" s="39">
        <v>7499.9949270090701</v>
      </c>
      <c r="H299" s="39">
        <v>7499.9949270090701</v>
      </c>
      <c r="I299" s="39">
        <v>7499.9949270090701</v>
      </c>
      <c r="J299" s="39">
        <v>7499.9949270090701</v>
      </c>
      <c r="K299" s="39">
        <v>7499.9949270090701</v>
      </c>
      <c r="L299" s="39">
        <v>7499.9949270090701</v>
      </c>
      <c r="M299" s="39">
        <v>7499.9949270090701</v>
      </c>
      <c r="N299" s="39">
        <v>7499.9949270090701</v>
      </c>
      <c r="O299" s="39">
        <v>7499.9949270090701</v>
      </c>
      <c r="P299" s="39">
        <v>7499.9949270090701</v>
      </c>
      <c r="Q299" s="39">
        <v>7499.9949270090701</v>
      </c>
      <c r="R299" s="39">
        <v>7499.9949270090701</v>
      </c>
      <c r="S299" s="39">
        <v>7499.9949270090701</v>
      </c>
      <c r="T299" s="39">
        <v>7499.9949270090701</v>
      </c>
      <c r="U299" s="39">
        <v>7499.9949270090701</v>
      </c>
      <c r="V299" s="39">
        <v>7499.9949270090701</v>
      </c>
      <c r="W299" s="39">
        <v>7499.9949270090701</v>
      </c>
      <c r="X299" s="39">
        <v>7499.9949270090701</v>
      </c>
      <c r="Y299" s="39">
        <v>7499.9949270090701</v>
      </c>
      <c r="Z299" s="39">
        <v>7499.9949270090701</v>
      </c>
      <c r="AA299" s="39">
        <v>7499.9949270090701</v>
      </c>
      <c r="AB299" s="39">
        <v>7499.9949270090701</v>
      </c>
      <c r="AC299" s="39">
        <v>7499.9949270090701</v>
      </c>
      <c r="AD299" s="39">
        <v>7499.9949270090701</v>
      </c>
    </row>
    <row r="300" spans="1:30" hidden="1" outlineLevel="1">
      <c r="A300" s="40" t="s">
        <v>235</v>
      </c>
      <c r="B300" s="39">
        <v>3499.9976326042301</v>
      </c>
      <c r="C300" s="39">
        <v>3499.9976326042301</v>
      </c>
      <c r="D300" s="39">
        <v>3499.9976326042301</v>
      </c>
      <c r="E300" s="39">
        <v>3499.9976326042301</v>
      </c>
      <c r="F300" s="39">
        <v>3499.9976326042301</v>
      </c>
      <c r="G300" s="39">
        <v>3499.9976326042301</v>
      </c>
      <c r="H300" s="39">
        <v>3499.9976326042301</v>
      </c>
      <c r="I300" s="39">
        <v>3499.9976326042301</v>
      </c>
      <c r="J300" s="39">
        <v>3499.9976326042301</v>
      </c>
      <c r="K300" s="39">
        <v>3499.9976326042301</v>
      </c>
      <c r="L300" s="39">
        <v>3499.9976326042301</v>
      </c>
      <c r="M300" s="39">
        <v>3499.9976326042301</v>
      </c>
      <c r="N300" s="39">
        <v>3499.9976326042301</v>
      </c>
      <c r="O300" s="39">
        <v>3499.9976326042301</v>
      </c>
      <c r="P300" s="39">
        <v>3499.9976326042301</v>
      </c>
      <c r="Q300" s="39">
        <v>3499.9976326042301</v>
      </c>
      <c r="R300" s="39">
        <v>3499.9976326042301</v>
      </c>
      <c r="S300" s="39">
        <v>3499.9976326042301</v>
      </c>
      <c r="T300" s="39">
        <v>3499.9976326042301</v>
      </c>
      <c r="U300" s="39">
        <v>3499.9976326042301</v>
      </c>
      <c r="V300" s="39">
        <v>3499.9976326042301</v>
      </c>
      <c r="W300" s="39">
        <v>3499.9976326042301</v>
      </c>
      <c r="X300" s="39">
        <v>3499.9976326042301</v>
      </c>
      <c r="Y300" s="39">
        <v>3499.9976326042301</v>
      </c>
      <c r="Z300" s="39">
        <v>3499.9976326042301</v>
      </c>
      <c r="AA300" s="39">
        <v>3499.9976326042301</v>
      </c>
      <c r="AB300" s="39">
        <v>3499.9976326042301</v>
      </c>
      <c r="AC300" s="39">
        <v>3499.9976326042301</v>
      </c>
      <c r="AD300" s="39">
        <v>3499.9976326042301</v>
      </c>
    </row>
    <row r="301" spans="1:30" hidden="1" outlineLevel="1">
      <c r="A301" s="40" t="s">
        <v>236</v>
      </c>
      <c r="B301" s="39">
        <v>3166.6645247371598</v>
      </c>
      <c r="C301" s="39">
        <v>3166.6645247371598</v>
      </c>
      <c r="D301" s="39">
        <v>3166.6645247371598</v>
      </c>
      <c r="E301" s="39">
        <v>3166.6645247371598</v>
      </c>
      <c r="F301" s="39">
        <v>3166.6645247371598</v>
      </c>
      <c r="G301" s="39">
        <v>3166.6645247371598</v>
      </c>
      <c r="H301" s="39">
        <v>3166.6645247371598</v>
      </c>
      <c r="I301" s="39">
        <v>3166.6645247371598</v>
      </c>
      <c r="J301" s="39">
        <v>3166.6645247371598</v>
      </c>
      <c r="K301" s="39">
        <v>3166.6645247371598</v>
      </c>
      <c r="L301" s="39">
        <v>3166.6645247371598</v>
      </c>
      <c r="M301" s="39">
        <v>3166.6645247371598</v>
      </c>
      <c r="N301" s="39">
        <v>3166.6645247371598</v>
      </c>
      <c r="O301" s="39">
        <v>3166.6645247371598</v>
      </c>
      <c r="P301" s="39">
        <v>3166.6645247371598</v>
      </c>
      <c r="Q301" s="39">
        <v>3166.6645247371598</v>
      </c>
      <c r="R301" s="39">
        <v>3166.6645247371598</v>
      </c>
      <c r="S301" s="39">
        <v>3166.6645247371598</v>
      </c>
      <c r="T301" s="39">
        <v>3166.6645247371598</v>
      </c>
      <c r="U301" s="39">
        <v>3166.6645247371598</v>
      </c>
      <c r="V301" s="39">
        <v>3166.6645247371598</v>
      </c>
      <c r="W301" s="39">
        <v>3166.6645247371598</v>
      </c>
      <c r="X301" s="39">
        <v>3166.6645247371598</v>
      </c>
      <c r="Y301" s="39">
        <v>3166.6645247371598</v>
      </c>
      <c r="Z301" s="39">
        <v>3166.6645247371598</v>
      </c>
      <c r="AA301" s="39">
        <v>3166.6645247371598</v>
      </c>
      <c r="AB301" s="39">
        <v>3166.6645247371598</v>
      </c>
      <c r="AC301" s="39">
        <v>3166.6645247371598</v>
      </c>
      <c r="AD301" s="39">
        <v>3166.6645247371598</v>
      </c>
    </row>
    <row r="302" spans="1:30" collapsed="1">
      <c r="A302" s="40" t="s">
        <v>319</v>
      </c>
      <c r="B302" s="39">
        <v>20984985.412189499</v>
      </c>
      <c r="C302" s="39">
        <v>20984985.412189499</v>
      </c>
      <c r="D302" s="39">
        <v>20984985.412189499</v>
      </c>
      <c r="E302" s="39">
        <v>20984985.412189499</v>
      </c>
      <c r="F302" s="39">
        <v>20984985.412189499</v>
      </c>
      <c r="G302" s="39">
        <v>20984985.412189499</v>
      </c>
      <c r="H302" s="39">
        <v>20984985.412189499</v>
      </c>
      <c r="I302" s="39">
        <v>20984985.412189499</v>
      </c>
      <c r="J302" s="39">
        <v>20984985.412189499</v>
      </c>
      <c r="K302" s="39">
        <v>20984985.412189499</v>
      </c>
      <c r="L302" s="39">
        <v>20984985.412189499</v>
      </c>
      <c r="M302" s="39">
        <v>20984985.412189499</v>
      </c>
      <c r="N302" s="39">
        <v>20984985.412189499</v>
      </c>
      <c r="O302" s="39">
        <v>20984985.412189499</v>
      </c>
      <c r="P302" s="39">
        <v>20984985.412189499</v>
      </c>
      <c r="Q302" s="39">
        <v>20984985.412189499</v>
      </c>
      <c r="R302" s="39">
        <v>20984985.412189499</v>
      </c>
      <c r="S302" s="39">
        <v>20984985.412189499</v>
      </c>
      <c r="T302" s="39">
        <v>20984985.412189499</v>
      </c>
      <c r="U302" s="39">
        <v>20984985.412189499</v>
      </c>
      <c r="V302" s="39">
        <v>20984985.412189499</v>
      </c>
      <c r="W302" s="39">
        <v>20984985.412189499</v>
      </c>
      <c r="X302" s="39">
        <v>20984985.412189499</v>
      </c>
      <c r="Y302" s="39">
        <v>20984985.412189499</v>
      </c>
      <c r="Z302" s="39">
        <v>20984985.412189499</v>
      </c>
      <c r="AA302" s="39">
        <v>20984985.412189499</v>
      </c>
      <c r="AB302" s="39">
        <v>20984985.412189499</v>
      </c>
      <c r="AC302" s="39">
        <v>20984985.412189499</v>
      </c>
      <c r="AD302" s="39">
        <v>20984985.412189499</v>
      </c>
    </row>
    <row r="303" spans="1:30">
      <c r="A303" s="51" t="s">
        <v>320</v>
      </c>
    </row>
    <row r="304" spans="1:30">
      <c r="A304" s="40" t="s">
        <v>321</v>
      </c>
      <c r="B304" s="39">
        <v>0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39">
        <v>0</v>
      </c>
      <c r="M304" s="39">
        <v>0</v>
      </c>
      <c r="N304" s="39">
        <v>0</v>
      </c>
      <c r="O304" s="39">
        <v>0</v>
      </c>
      <c r="P304" s="39">
        <v>0</v>
      </c>
      <c r="Q304" s="39">
        <v>0</v>
      </c>
      <c r="R304" s="39">
        <v>0</v>
      </c>
      <c r="S304" s="39">
        <v>0</v>
      </c>
      <c r="T304" s="39">
        <v>0</v>
      </c>
      <c r="U304" s="39">
        <v>0</v>
      </c>
      <c r="V304" s="39">
        <v>0</v>
      </c>
      <c r="W304" s="39">
        <v>0</v>
      </c>
      <c r="X304" s="39">
        <v>0</v>
      </c>
      <c r="Y304" s="39">
        <v>0</v>
      </c>
      <c r="Z304" s="39">
        <v>0</v>
      </c>
      <c r="AA304" s="39">
        <v>0</v>
      </c>
      <c r="AB304" s="39">
        <v>0</v>
      </c>
      <c r="AC304" s="39">
        <v>0</v>
      </c>
      <c r="AD304" s="39">
        <v>0</v>
      </c>
    </row>
    <row r="305" spans="1:30">
      <c r="A305" s="40" t="s">
        <v>322</v>
      </c>
      <c r="B305" s="39">
        <v>0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0</v>
      </c>
      <c r="I305" s="39">
        <v>0</v>
      </c>
      <c r="J305" s="39">
        <v>0</v>
      </c>
      <c r="K305" s="39">
        <v>0</v>
      </c>
      <c r="L305" s="39">
        <v>0</v>
      </c>
      <c r="M305" s="39">
        <v>0</v>
      </c>
      <c r="N305" s="39">
        <v>0</v>
      </c>
      <c r="O305" s="39">
        <v>0</v>
      </c>
      <c r="P305" s="39">
        <v>0</v>
      </c>
      <c r="Q305" s="39">
        <v>0</v>
      </c>
      <c r="R305" s="39">
        <v>0</v>
      </c>
      <c r="S305" s="39">
        <v>0</v>
      </c>
      <c r="T305" s="39">
        <v>0</v>
      </c>
      <c r="U305" s="39">
        <v>0</v>
      </c>
      <c r="V305" s="39">
        <v>0</v>
      </c>
      <c r="W305" s="39">
        <v>0</v>
      </c>
      <c r="X305" s="39">
        <v>0</v>
      </c>
      <c r="Y305" s="39">
        <v>0</v>
      </c>
      <c r="Z305" s="39">
        <v>0</v>
      </c>
      <c r="AA305" s="39">
        <v>0</v>
      </c>
      <c r="AB305" s="39">
        <v>0</v>
      </c>
      <c r="AC305" s="39">
        <v>0</v>
      </c>
      <c r="AD305" s="39">
        <v>0</v>
      </c>
    </row>
    <row r="306" spans="1:30">
      <c r="A306" s="40" t="s">
        <v>323</v>
      </c>
      <c r="B306" s="39">
        <v>1</v>
      </c>
      <c r="C306" s="39">
        <v>1</v>
      </c>
      <c r="D306" s="39">
        <v>1</v>
      </c>
      <c r="E306" s="39">
        <v>1</v>
      </c>
      <c r="F306" s="39">
        <v>1</v>
      </c>
      <c r="G306" s="39">
        <v>1</v>
      </c>
      <c r="H306" s="39">
        <v>1</v>
      </c>
      <c r="I306" s="39">
        <v>1</v>
      </c>
      <c r="J306" s="39">
        <v>1</v>
      </c>
      <c r="K306" s="39">
        <v>1</v>
      </c>
      <c r="L306" s="39">
        <v>1</v>
      </c>
      <c r="M306" s="39">
        <v>1</v>
      </c>
      <c r="N306" s="39">
        <v>1</v>
      </c>
      <c r="O306" s="39">
        <v>1</v>
      </c>
      <c r="P306" s="39">
        <v>1</v>
      </c>
      <c r="Q306" s="39">
        <v>1</v>
      </c>
      <c r="R306" s="39">
        <v>1</v>
      </c>
      <c r="S306" s="39">
        <v>1</v>
      </c>
      <c r="T306" s="39">
        <v>1</v>
      </c>
      <c r="U306" s="39">
        <v>1</v>
      </c>
      <c r="V306" s="39">
        <v>1</v>
      </c>
      <c r="W306" s="39">
        <v>1</v>
      </c>
      <c r="X306" s="39">
        <v>1</v>
      </c>
      <c r="Y306" s="39">
        <v>1</v>
      </c>
      <c r="Z306" s="39">
        <v>1</v>
      </c>
      <c r="AA306" s="39">
        <v>1</v>
      </c>
      <c r="AB306" s="39">
        <v>1</v>
      </c>
      <c r="AC306" s="39">
        <v>1</v>
      </c>
      <c r="AD306" s="39">
        <v>1</v>
      </c>
    </row>
    <row r="307" spans="1:30">
      <c r="A307" s="40" t="s">
        <v>324</v>
      </c>
      <c r="B307" s="39">
        <v>0</v>
      </c>
      <c r="C307" s="39">
        <v>0</v>
      </c>
      <c r="D307" s="39">
        <v>193826.46136031899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22642.0330332251</v>
      </c>
      <c r="K307" s="39">
        <v>0</v>
      </c>
      <c r="L307" s="39">
        <v>0</v>
      </c>
      <c r="M307" s="39">
        <v>0</v>
      </c>
      <c r="N307" s="39">
        <v>0</v>
      </c>
      <c r="O307" s="39">
        <v>0</v>
      </c>
      <c r="P307" s="39">
        <v>0</v>
      </c>
      <c r="Q307" s="39">
        <v>0</v>
      </c>
      <c r="R307" s="39">
        <v>11127.326024345501</v>
      </c>
      <c r="S307" s="39">
        <v>0</v>
      </c>
      <c r="T307" s="39">
        <v>133740.005419825</v>
      </c>
      <c r="U307" s="39">
        <v>0</v>
      </c>
      <c r="V307" s="39">
        <v>0</v>
      </c>
      <c r="W307" s="39">
        <v>199999.86472024099</v>
      </c>
      <c r="X307" s="39">
        <v>678849.32321221102</v>
      </c>
      <c r="Y307" s="39">
        <v>0</v>
      </c>
      <c r="Z307" s="39">
        <v>9999.9932360121002</v>
      </c>
      <c r="AA307" s="39">
        <v>7499.9949270090701</v>
      </c>
      <c r="AB307" s="39">
        <v>3499.9976326042301</v>
      </c>
      <c r="AC307" s="39">
        <v>3166.6645247371598</v>
      </c>
      <c r="AD307" s="39">
        <v>0</v>
      </c>
    </row>
    <row r="308" spans="1:30">
      <c r="A308" s="40" t="s">
        <v>325</v>
      </c>
      <c r="B308" s="39">
        <v>0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39">
        <v>0</v>
      </c>
      <c r="M308" s="39">
        <v>0</v>
      </c>
      <c r="N308" s="39">
        <v>0</v>
      </c>
      <c r="O308" s="39">
        <v>0</v>
      </c>
      <c r="P308" s="39">
        <v>0</v>
      </c>
      <c r="Q308" s="39">
        <v>0</v>
      </c>
      <c r="R308" s="39">
        <v>0</v>
      </c>
      <c r="S308" s="39">
        <v>0</v>
      </c>
      <c r="T308" s="39">
        <v>0</v>
      </c>
      <c r="U308" s="39">
        <v>0</v>
      </c>
      <c r="V308" s="39">
        <v>0</v>
      </c>
      <c r="W308" s="39">
        <v>0</v>
      </c>
      <c r="X308" s="39">
        <v>0</v>
      </c>
      <c r="Y308" s="39">
        <v>0</v>
      </c>
      <c r="Z308" s="39">
        <v>0</v>
      </c>
      <c r="AA308" s="39">
        <v>0</v>
      </c>
      <c r="AB308" s="39">
        <v>0</v>
      </c>
      <c r="AC308" s="39">
        <v>0</v>
      </c>
      <c r="AD308" s="39">
        <v>0</v>
      </c>
    </row>
    <row r="309" spans="1:30">
      <c r="A309" s="40" t="s">
        <v>326</v>
      </c>
      <c r="B309" s="39">
        <v>143529.138208602</v>
      </c>
      <c r="C309" s="39">
        <v>202.240636975294</v>
      </c>
      <c r="D309" s="39">
        <v>0</v>
      </c>
      <c r="E309" s="39">
        <v>0</v>
      </c>
      <c r="F309" s="39">
        <v>0</v>
      </c>
      <c r="G309" s="39">
        <v>12079.514974011599</v>
      </c>
      <c r="H309" s="39">
        <v>66983.310630701497</v>
      </c>
      <c r="I309" s="39">
        <v>111268.625083338</v>
      </c>
      <c r="J309" s="39">
        <v>0</v>
      </c>
      <c r="K309" s="39">
        <v>15032.854395665699</v>
      </c>
      <c r="L309" s="39">
        <v>0</v>
      </c>
      <c r="M309" s="39">
        <v>1710.9930949513</v>
      </c>
      <c r="N309" s="39">
        <v>0</v>
      </c>
      <c r="O309" s="39">
        <v>0</v>
      </c>
      <c r="P309" s="39">
        <v>0</v>
      </c>
      <c r="Q309" s="39">
        <v>1972.39118582889</v>
      </c>
      <c r="R309" s="39">
        <v>0</v>
      </c>
      <c r="S309" s="39">
        <v>0</v>
      </c>
      <c r="T309" s="39">
        <v>0</v>
      </c>
      <c r="U309" s="39">
        <v>0</v>
      </c>
      <c r="V309" s="39">
        <v>0</v>
      </c>
      <c r="W309" s="39">
        <v>0</v>
      </c>
      <c r="X309" s="39">
        <v>0</v>
      </c>
      <c r="Y309" s="39">
        <v>0</v>
      </c>
      <c r="Z309" s="39">
        <v>0</v>
      </c>
      <c r="AA309" s="39">
        <v>0</v>
      </c>
      <c r="AB309" s="39">
        <v>0</v>
      </c>
      <c r="AC309" s="39">
        <v>0</v>
      </c>
      <c r="AD309" s="39">
        <v>0</v>
      </c>
    </row>
    <row r="310" spans="1:30">
      <c r="A310" s="40" t="s">
        <v>327</v>
      </c>
      <c r="B310" s="39">
        <v>228852.07663222199</v>
      </c>
      <c r="C310" s="39">
        <v>14358.520909205399</v>
      </c>
      <c r="D310" s="39">
        <v>0</v>
      </c>
      <c r="E310" s="39">
        <v>1084931.9743224101</v>
      </c>
      <c r="F310" s="39">
        <v>9065.6061786845894</v>
      </c>
      <c r="G310" s="39">
        <v>4301504.2431026502</v>
      </c>
      <c r="H310" s="39">
        <v>1681910.87463919</v>
      </c>
      <c r="I310" s="39">
        <v>237461.59892124499</v>
      </c>
      <c r="J310" s="39">
        <v>0</v>
      </c>
      <c r="K310" s="39">
        <v>0</v>
      </c>
      <c r="L310" s="39">
        <v>3261.0237661646602</v>
      </c>
      <c r="M310" s="39">
        <v>0</v>
      </c>
      <c r="N310" s="39">
        <v>11783184.3198897</v>
      </c>
      <c r="O310" s="39">
        <v>19106.0438370843</v>
      </c>
      <c r="P310" s="39">
        <v>4218.3976903043904</v>
      </c>
      <c r="Q310" s="39">
        <v>0</v>
      </c>
      <c r="R310" s="39">
        <v>0</v>
      </c>
      <c r="S310" s="39">
        <v>0</v>
      </c>
      <c r="T310" s="39">
        <v>0</v>
      </c>
      <c r="U310" s="39">
        <v>0</v>
      </c>
      <c r="V310" s="39">
        <v>0</v>
      </c>
      <c r="W310" s="39">
        <v>0</v>
      </c>
      <c r="X310" s="39">
        <v>0</v>
      </c>
      <c r="Y310" s="39">
        <v>0</v>
      </c>
      <c r="Z310" s="39">
        <v>0</v>
      </c>
      <c r="AA310" s="39">
        <v>0</v>
      </c>
      <c r="AB310" s="39">
        <v>0</v>
      </c>
      <c r="AC310" s="39">
        <v>0</v>
      </c>
      <c r="AD310" s="39">
        <v>0</v>
      </c>
    </row>
    <row r="311" spans="1:30">
      <c r="A311" s="43" t="s">
        <v>328</v>
      </c>
      <c r="B311" s="46">
        <v>372381.21484082501</v>
      </c>
      <c r="C311" s="46">
        <v>14560.7615461807</v>
      </c>
      <c r="D311" s="46">
        <v>193826.46136031899</v>
      </c>
      <c r="E311" s="46">
        <v>1084931.9743224101</v>
      </c>
      <c r="F311" s="46">
        <v>9065.6061786845894</v>
      </c>
      <c r="G311" s="46">
        <v>4313583.7580766603</v>
      </c>
      <c r="H311" s="46">
        <v>1748894.1852698999</v>
      </c>
      <c r="I311" s="46">
        <v>348730.22400458303</v>
      </c>
      <c r="J311" s="46">
        <v>22642.0330332251</v>
      </c>
      <c r="K311" s="46">
        <v>15032.854395665699</v>
      </c>
      <c r="L311" s="46">
        <v>3261.0237661646602</v>
      </c>
      <c r="M311" s="46">
        <v>1710.9930949513</v>
      </c>
      <c r="N311" s="46">
        <v>11783184.3198897</v>
      </c>
      <c r="O311" s="46">
        <v>19106.0438370843</v>
      </c>
      <c r="P311" s="46">
        <v>4218.3976903043904</v>
      </c>
      <c r="Q311" s="46">
        <v>1972.39118582889</v>
      </c>
      <c r="R311" s="46">
        <v>11127.326024345501</v>
      </c>
      <c r="S311" s="46">
        <v>0</v>
      </c>
      <c r="T311" s="46">
        <v>133740.005419825</v>
      </c>
      <c r="U311" s="46">
        <v>0</v>
      </c>
      <c r="V311" s="46">
        <v>0</v>
      </c>
      <c r="W311" s="46">
        <v>199999.86472024099</v>
      </c>
      <c r="X311" s="46">
        <v>678849.32321221102</v>
      </c>
      <c r="Y311" s="46">
        <v>0</v>
      </c>
      <c r="Z311" s="46">
        <v>9999.9932360121002</v>
      </c>
      <c r="AA311" s="46">
        <v>7499.9949270090701</v>
      </c>
      <c r="AB311" s="46">
        <v>3499.9976326042301</v>
      </c>
      <c r="AC311" s="46">
        <v>3166.6645247371598</v>
      </c>
      <c r="AD311" s="46">
        <v>0</v>
      </c>
    </row>
    <row r="312" spans="1:30" hidden="1" outlineLevel="1">
      <c r="A312" s="40" t="s">
        <v>213</v>
      </c>
      <c r="B312" s="39">
        <v>372381.21484082501</v>
      </c>
      <c r="C312" s="39">
        <v>372381.21484082501</v>
      </c>
      <c r="D312" s="39">
        <v>372381.21484082501</v>
      </c>
      <c r="E312" s="39">
        <v>372381.21484082501</v>
      </c>
      <c r="F312" s="39">
        <v>372381.21484082501</v>
      </c>
      <c r="G312" s="39">
        <v>372381.21484082501</v>
      </c>
      <c r="H312" s="39">
        <v>372381.21484082501</v>
      </c>
      <c r="I312" s="39">
        <v>372381.21484082501</v>
      </c>
      <c r="J312" s="39">
        <v>372381.21484082501</v>
      </c>
      <c r="K312" s="39">
        <v>372381.21484082501</v>
      </c>
      <c r="L312" s="39">
        <v>372381.21484082501</v>
      </c>
      <c r="M312" s="39">
        <v>372381.21484082501</v>
      </c>
      <c r="N312" s="39">
        <v>372381.21484082501</v>
      </c>
      <c r="O312" s="39">
        <v>372381.21484082501</v>
      </c>
      <c r="P312" s="39">
        <v>372381.21484082501</v>
      </c>
      <c r="Q312" s="39">
        <v>372381.21484082501</v>
      </c>
      <c r="R312" s="39">
        <v>372381.21484082501</v>
      </c>
    </row>
    <row r="313" spans="1:30" hidden="1" outlineLevel="1">
      <c r="A313" s="40" t="s">
        <v>214</v>
      </c>
      <c r="B313" s="39">
        <v>14560.7615461807</v>
      </c>
      <c r="C313" s="39">
        <v>14560.7615461807</v>
      </c>
      <c r="D313" s="39">
        <v>14560.7615461807</v>
      </c>
      <c r="E313" s="39">
        <v>14560.7615461807</v>
      </c>
      <c r="F313" s="39">
        <v>14560.7615461807</v>
      </c>
      <c r="G313" s="39">
        <v>14560.7615461807</v>
      </c>
      <c r="H313" s="39">
        <v>14560.7615461807</v>
      </c>
      <c r="I313" s="39">
        <v>14560.7615461807</v>
      </c>
      <c r="J313" s="39">
        <v>14560.7615461807</v>
      </c>
      <c r="K313" s="39">
        <v>14560.7615461807</v>
      </c>
      <c r="L313" s="39">
        <v>14560.7615461807</v>
      </c>
      <c r="M313" s="39">
        <v>14560.7615461807</v>
      </c>
      <c r="N313" s="39">
        <v>14560.7615461807</v>
      </c>
      <c r="O313" s="39">
        <v>14560.7615461807</v>
      </c>
      <c r="P313" s="39">
        <v>14560.7615461807</v>
      </c>
      <c r="Q313" s="39">
        <v>14560.7615461807</v>
      </c>
      <c r="R313" s="39">
        <v>14560.7615461807</v>
      </c>
    </row>
    <row r="314" spans="1:30" hidden="1" outlineLevel="1">
      <c r="A314" s="40" t="s">
        <v>215</v>
      </c>
      <c r="B314" s="39">
        <v>193826.46136031899</v>
      </c>
      <c r="C314" s="39">
        <v>193826.46136031899</v>
      </c>
      <c r="D314" s="39">
        <v>193826.46136031899</v>
      </c>
      <c r="E314" s="39">
        <v>193826.46136031899</v>
      </c>
      <c r="F314" s="39">
        <v>193826.46136031899</v>
      </c>
      <c r="G314" s="39">
        <v>193826.46136031899</v>
      </c>
      <c r="H314" s="39">
        <v>193826.46136031899</v>
      </c>
      <c r="I314" s="39">
        <v>193826.46136031899</v>
      </c>
      <c r="J314" s="39">
        <v>193826.46136031899</v>
      </c>
      <c r="K314" s="39">
        <v>193826.46136031899</v>
      </c>
      <c r="L314" s="39">
        <v>193826.46136031899</v>
      </c>
      <c r="M314" s="39">
        <v>193826.46136031899</v>
      </c>
      <c r="N314" s="39">
        <v>193826.46136031899</v>
      </c>
      <c r="O314" s="39">
        <v>193826.46136031899</v>
      </c>
      <c r="P314" s="39">
        <v>193826.46136031899</v>
      </c>
      <c r="Q314" s="39">
        <v>193826.46136031899</v>
      </c>
      <c r="R314" s="39">
        <v>193826.46136031899</v>
      </c>
    </row>
    <row r="315" spans="1:30" hidden="1" outlineLevel="1">
      <c r="A315" s="40" t="s">
        <v>216</v>
      </c>
      <c r="B315" s="39">
        <v>1084931.9743224101</v>
      </c>
      <c r="C315" s="39">
        <v>1084931.9743224101</v>
      </c>
      <c r="D315" s="39">
        <v>1084931.9743224101</v>
      </c>
      <c r="E315" s="39">
        <v>1084931.9743224101</v>
      </c>
      <c r="F315" s="39">
        <v>1084931.9743224101</v>
      </c>
      <c r="G315" s="39">
        <v>1084931.9743224101</v>
      </c>
      <c r="H315" s="39">
        <v>1084931.9743224101</v>
      </c>
      <c r="I315" s="39">
        <v>1084931.9743224101</v>
      </c>
      <c r="J315" s="39">
        <v>1084931.9743224101</v>
      </c>
      <c r="K315" s="39">
        <v>1084931.9743224101</v>
      </c>
      <c r="L315" s="39">
        <v>1084931.9743224101</v>
      </c>
      <c r="M315" s="39">
        <v>1084931.9743224101</v>
      </c>
      <c r="N315" s="39">
        <v>1084931.9743224101</v>
      </c>
      <c r="O315" s="39">
        <v>1084931.9743224101</v>
      </c>
      <c r="P315" s="39">
        <v>1084931.9743224101</v>
      </c>
      <c r="Q315" s="39">
        <v>1084931.9743224101</v>
      </c>
      <c r="R315" s="39">
        <v>1084931.9743224101</v>
      </c>
    </row>
    <row r="316" spans="1:30" hidden="1" outlineLevel="1">
      <c r="A316" s="40" t="s">
        <v>217</v>
      </c>
      <c r="B316" s="39">
        <v>9065.6061786845894</v>
      </c>
      <c r="C316" s="39">
        <v>9065.6061786845894</v>
      </c>
      <c r="D316" s="39">
        <v>9065.6061786845894</v>
      </c>
      <c r="E316" s="39">
        <v>9065.6061786845894</v>
      </c>
      <c r="F316" s="39">
        <v>9065.6061786845894</v>
      </c>
      <c r="G316" s="39">
        <v>9065.6061786845894</v>
      </c>
      <c r="H316" s="39">
        <v>9065.6061786845894</v>
      </c>
      <c r="I316" s="39">
        <v>9065.6061786845894</v>
      </c>
      <c r="J316" s="39">
        <v>9065.6061786845894</v>
      </c>
      <c r="K316" s="39">
        <v>9065.6061786845894</v>
      </c>
      <c r="L316" s="39">
        <v>9065.6061786845894</v>
      </c>
      <c r="M316" s="39">
        <v>9065.6061786845894</v>
      </c>
      <c r="N316" s="39">
        <v>9065.6061786845894</v>
      </c>
      <c r="O316" s="39">
        <v>9065.6061786845894</v>
      </c>
      <c r="P316" s="39">
        <v>9065.6061786845894</v>
      </c>
      <c r="Q316" s="39">
        <v>9065.6061786845894</v>
      </c>
      <c r="R316" s="39">
        <v>9065.6061786845894</v>
      </c>
    </row>
    <row r="317" spans="1:30" hidden="1" outlineLevel="1">
      <c r="A317" s="40" t="s">
        <v>218</v>
      </c>
      <c r="B317" s="39">
        <v>4313583.7580766603</v>
      </c>
      <c r="C317" s="39">
        <v>4313583.7580766603</v>
      </c>
      <c r="D317" s="39">
        <v>4313583.7580766603</v>
      </c>
      <c r="E317" s="39">
        <v>4313583.7580766603</v>
      </c>
      <c r="F317" s="39">
        <v>4313583.7580766603</v>
      </c>
      <c r="G317" s="39">
        <v>4313583.7580766603</v>
      </c>
      <c r="H317" s="39">
        <v>4313583.7580766603</v>
      </c>
      <c r="I317" s="39">
        <v>4313583.7580766603</v>
      </c>
      <c r="J317" s="39">
        <v>4313583.7580766603</v>
      </c>
      <c r="K317" s="39">
        <v>4313583.7580766603</v>
      </c>
      <c r="L317" s="39">
        <v>4313583.7580766603</v>
      </c>
      <c r="M317" s="39">
        <v>4313583.7580766603</v>
      </c>
      <c r="N317" s="39">
        <v>4313583.7580766603</v>
      </c>
      <c r="O317" s="39">
        <v>4313583.7580766603</v>
      </c>
      <c r="P317" s="39">
        <v>4313583.7580766603</v>
      </c>
      <c r="Q317" s="39">
        <v>4313583.7580766603</v>
      </c>
      <c r="R317" s="39">
        <v>4313583.7580766603</v>
      </c>
    </row>
    <row r="318" spans="1:30" hidden="1" outlineLevel="1">
      <c r="A318" s="40" t="s">
        <v>219</v>
      </c>
      <c r="B318" s="39">
        <v>1748894.1852698999</v>
      </c>
      <c r="C318" s="39">
        <v>1748894.1852698999</v>
      </c>
      <c r="D318" s="39">
        <v>1748894.1852698999</v>
      </c>
      <c r="E318" s="39">
        <v>1748894.1852698999</v>
      </c>
      <c r="F318" s="39">
        <v>1748894.1852698999</v>
      </c>
      <c r="G318" s="39">
        <v>1748894.1852698999</v>
      </c>
      <c r="H318" s="39">
        <v>1748894.1852698999</v>
      </c>
      <c r="I318" s="39">
        <v>1748894.1852698999</v>
      </c>
      <c r="J318" s="39">
        <v>1748894.1852698999</v>
      </c>
      <c r="K318" s="39">
        <v>1748894.1852698999</v>
      </c>
      <c r="L318" s="39">
        <v>1748894.1852698999</v>
      </c>
      <c r="M318" s="39">
        <v>1748894.1852698999</v>
      </c>
      <c r="N318" s="39">
        <v>1748894.1852698999</v>
      </c>
      <c r="O318" s="39">
        <v>1748894.1852698999</v>
      </c>
      <c r="P318" s="39">
        <v>1748894.1852698999</v>
      </c>
      <c r="Q318" s="39">
        <v>1748894.1852698999</v>
      </c>
      <c r="R318" s="39">
        <v>1748894.1852698999</v>
      </c>
    </row>
    <row r="319" spans="1:30" hidden="1" outlineLevel="1">
      <c r="A319" s="40" t="s">
        <v>220</v>
      </c>
      <c r="B319" s="39">
        <v>348730.22400458303</v>
      </c>
      <c r="C319" s="39">
        <v>348730.22400458303</v>
      </c>
      <c r="D319" s="39">
        <v>348730.22400458303</v>
      </c>
      <c r="E319" s="39">
        <v>348730.22400458303</v>
      </c>
      <c r="F319" s="39">
        <v>348730.22400458303</v>
      </c>
      <c r="G319" s="39">
        <v>348730.22400458303</v>
      </c>
      <c r="H319" s="39">
        <v>348730.22400458303</v>
      </c>
      <c r="I319" s="39">
        <v>348730.22400458303</v>
      </c>
      <c r="J319" s="39">
        <v>348730.22400458303</v>
      </c>
      <c r="K319" s="39">
        <v>348730.22400458303</v>
      </c>
      <c r="L319" s="39">
        <v>348730.22400458303</v>
      </c>
      <c r="M319" s="39">
        <v>348730.22400458303</v>
      </c>
      <c r="N319" s="39">
        <v>348730.22400458303</v>
      </c>
      <c r="O319" s="39">
        <v>348730.22400458303</v>
      </c>
      <c r="P319" s="39">
        <v>348730.22400458303</v>
      </c>
      <c r="Q319" s="39">
        <v>348730.22400458303</v>
      </c>
      <c r="R319" s="39">
        <v>348730.22400458303</v>
      </c>
    </row>
    <row r="320" spans="1:30" hidden="1" outlineLevel="1">
      <c r="A320" s="40" t="s">
        <v>221</v>
      </c>
      <c r="B320" s="39">
        <v>22642.0330332251</v>
      </c>
      <c r="C320" s="39">
        <v>22642.0330332251</v>
      </c>
      <c r="D320" s="39">
        <v>22642.0330332251</v>
      </c>
      <c r="E320" s="39">
        <v>22642.0330332251</v>
      </c>
      <c r="F320" s="39">
        <v>22642.0330332251</v>
      </c>
      <c r="G320" s="39">
        <v>22642.0330332251</v>
      </c>
      <c r="H320" s="39">
        <v>22642.0330332251</v>
      </c>
      <c r="I320" s="39">
        <v>22642.0330332251</v>
      </c>
      <c r="J320" s="39">
        <v>22642.0330332251</v>
      </c>
      <c r="K320" s="39">
        <v>22642.0330332251</v>
      </c>
      <c r="L320" s="39">
        <v>22642.0330332251</v>
      </c>
      <c r="M320" s="39">
        <v>22642.0330332251</v>
      </c>
      <c r="N320" s="39">
        <v>22642.0330332251</v>
      </c>
      <c r="O320" s="39">
        <v>22642.0330332251</v>
      </c>
      <c r="P320" s="39">
        <v>22642.0330332251</v>
      </c>
      <c r="Q320" s="39">
        <v>22642.0330332251</v>
      </c>
      <c r="R320" s="39">
        <v>22642.0330332251</v>
      </c>
    </row>
    <row r="321" spans="1:30" hidden="1" outlineLevel="1">
      <c r="A321" s="40" t="s">
        <v>222</v>
      </c>
      <c r="B321" s="39">
        <v>15032.854395665699</v>
      </c>
      <c r="C321" s="39">
        <v>15032.854395665699</v>
      </c>
      <c r="D321" s="39">
        <v>15032.854395665699</v>
      </c>
      <c r="E321" s="39">
        <v>15032.854395665699</v>
      </c>
      <c r="F321" s="39">
        <v>15032.854395665699</v>
      </c>
      <c r="G321" s="39">
        <v>15032.854395665699</v>
      </c>
      <c r="H321" s="39">
        <v>15032.854395665699</v>
      </c>
      <c r="I321" s="39">
        <v>15032.854395665699</v>
      </c>
      <c r="J321" s="39">
        <v>15032.854395665699</v>
      </c>
      <c r="K321" s="39">
        <v>15032.854395665699</v>
      </c>
      <c r="L321" s="39">
        <v>15032.854395665699</v>
      </c>
      <c r="M321" s="39">
        <v>15032.854395665699</v>
      </c>
      <c r="N321" s="39">
        <v>15032.854395665699</v>
      </c>
      <c r="O321" s="39">
        <v>15032.854395665699</v>
      </c>
      <c r="P321" s="39">
        <v>15032.854395665699</v>
      </c>
      <c r="Q321" s="39">
        <v>15032.854395665699</v>
      </c>
      <c r="R321" s="39">
        <v>15032.854395665699</v>
      </c>
    </row>
    <row r="322" spans="1:30" hidden="1" outlineLevel="1">
      <c r="A322" s="40" t="s">
        <v>223</v>
      </c>
      <c r="B322" s="39">
        <v>3261.0237661646602</v>
      </c>
      <c r="C322" s="39">
        <v>3261.0237661646602</v>
      </c>
      <c r="D322" s="39">
        <v>3261.0237661646602</v>
      </c>
      <c r="E322" s="39">
        <v>3261.0237661646602</v>
      </c>
      <c r="F322" s="39">
        <v>3261.0237661646602</v>
      </c>
      <c r="G322" s="39">
        <v>3261.0237661646602</v>
      </c>
      <c r="H322" s="39">
        <v>3261.0237661646602</v>
      </c>
      <c r="I322" s="39">
        <v>3261.0237661646602</v>
      </c>
      <c r="J322" s="39">
        <v>3261.0237661646602</v>
      </c>
      <c r="K322" s="39">
        <v>3261.0237661646602</v>
      </c>
      <c r="L322" s="39">
        <v>3261.0237661646602</v>
      </c>
      <c r="M322" s="39">
        <v>3261.0237661646602</v>
      </c>
      <c r="N322" s="39">
        <v>3261.0237661646602</v>
      </c>
      <c r="O322" s="39">
        <v>3261.0237661646602</v>
      </c>
      <c r="P322" s="39">
        <v>3261.0237661646602</v>
      </c>
      <c r="Q322" s="39">
        <v>3261.0237661646602</v>
      </c>
      <c r="R322" s="39">
        <v>3261.0237661646602</v>
      </c>
    </row>
    <row r="323" spans="1:30" hidden="1" outlineLevel="1">
      <c r="A323" s="40" t="s">
        <v>224</v>
      </c>
      <c r="B323" s="39">
        <v>1710.9930949513</v>
      </c>
      <c r="C323" s="39">
        <v>1710.9930949513</v>
      </c>
      <c r="D323" s="39">
        <v>1710.9930949513</v>
      </c>
      <c r="E323" s="39">
        <v>1710.9930949513</v>
      </c>
      <c r="F323" s="39">
        <v>1710.9930949513</v>
      </c>
      <c r="G323" s="39">
        <v>1710.9930949513</v>
      </c>
      <c r="H323" s="39">
        <v>1710.9930949513</v>
      </c>
      <c r="I323" s="39">
        <v>1710.9930949513</v>
      </c>
      <c r="J323" s="39">
        <v>1710.9930949513</v>
      </c>
      <c r="K323" s="39">
        <v>1710.9930949513</v>
      </c>
      <c r="L323" s="39">
        <v>1710.9930949513</v>
      </c>
      <c r="M323" s="39">
        <v>1710.9930949513</v>
      </c>
      <c r="N323" s="39">
        <v>1710.9930949513</v>
      </c>
      <c r="O323" s="39">
        <v>1710.9930949513</v>
      </c>
      <c r="P323" s="39">
        <v>1710.9930949513</v>
      </c>
      <c r="Q323" s="39">
        <v>1710.9930949513</v>
      </c>
      <c r="R323" s="39">
        <v>1710.9930949513</v>
      </c>
    </row>
    <row r="324" spans="1:30" hidden="1" outlineLevel="1">
      <c r="A324" s="40" t="s">
        <v>225</v>
      </c>
      <c r="B324" s="39">
        <v>11783184.3198897</v>
      </c>
      <c r="C324" s="39">
        <v>11783184.3198897</v>
      </c>
      <c r="D324" s="39">
        <v>11783184.3198897</v>
      </c>
      <c r="E324" s="39">
        <v>11783184.3198897</v>
      </c>
      <c r="F324" s="39">
        <v>11783184.3198897</v>
      </c>
      <c r="G324" s="39">
        <v>11783184.3198897</v>
      </c>
      <c r="H324" s="39">
        <v>11783184.3198897</v>
      </c>
      <c r="I324" s="39">
        <v>11783184.3198897</v>
      </c>
      <c r="J324" s="39">
        <v>11783184.3198897</v>
      </c>
      <c r="K324" s="39">
        <v>11783184.3198897</v>
      </c>
      <c r="L324" s="39">
        <v>11783184.3198897</v>
      </c>
      <c r="M324" s="39">
        <v>11783184.3198897</v>
      </c>
      <c r="N324" s="39">
        <v>11783184.3198897</v>
      </c>
      <c r="O324" s="39">
        <v>11783184.3198897</v>
      </c>
      <c r="P324" s="39">
        <v>11783184.3198897</v>
      </c>
      <c r="Q324" s="39">
        <v>11783184.3198897</v>
      </c>
      <c r="R324" s="39">
        <v>11783184.3198897</v>
      </c>
    </row>
    <row r="325" spans="1:30" hidden="1" outlineLevel="1">
      <c r="A325" s="40" t="s">
        <v>226</v>
      </c>
      <c r="B325" s="39">
        <v>19106.0438370843</v>
      </c>
      <c r="C325" s="39">
        <v>19106.0438370843</v>
      </c>
      <c r="D325" s="39">
        <v>19106.0438370843</v>
      </c>
      <c r="E325" s="39">
        <v>19106.0438370843</v>
      </c>
      <c r="F325" s="39">
        <v>19106.0438370843</v>
      </c>
      <c r="G325" s="39">
        <v>19106.0438370843</v>
      </c>
      <c r="H325" s="39">
        <v>19106.0438370843</v>
      </c>
      <c r="I325" s="39">
        <v>19106.0438370843</v>
      </c>
      <c r="J325" s="39">
        <v>19106.0438370843</v>
      </c>
      <c r="K325" s="39">
        <v>19106.0438370843</v>
      </c>
      <c r="L325" s="39">
        <v>19106.0438370843</v>
      </c>
      <c r="M325" s="39">
        <v>19106.0438370843</v>
      </c>
      <c r="N325" s="39">
        <v>19106.0438370843</v>
      </c>
      <c r="O325" s="39">
        <v>19106.0438370843</v>
      </c>
      <c r="P325" s="39">
        <v>19106.0438370843</v>
      </c>
      <c r="Q325" s="39">
        <v>19106.0438370843</v>
      </c>
      <c r="R325" s="39">
        <v>19106.0438370843</v>
      </c>
    </row>
    <row r="326" spans="1:30" hidden="1" outlineLevel="1">
      <c r="A326" s="40" t="s">
        <v>227</v>
      </c>
      <c r="B326" s="39">
        <v>4218.3976903043904</v>
      </c>
      <c r="C326" s="39">
        <v>4218.3976903043904</v>
      </c>
      <c r="D326" s="39">
        <v>4218.3976903043904</v>
      </c>
      <c r="E326" s="39">
        <v>4218.3976903043904</v>
      </c>
      <c r="F326" s="39">
        <v>4218.3976903043904</v>
      </c>
      <c r="G326" s="39">
        <v>4218.3976903043904</v>
      </c>
      <c r="H326" s="39">
        <v>4218.3976903043904</v>
      </c>
      <c r="I326" s="39">
        <v>4218.3976903043904</v>
      </c>
      <c r="J326" s="39">
        <v>4218.3976903043904</v>
      </c>
      <c r="K326" s="39">
        <v>4218.3976903043904</v>
      </c>
      <c r="L326" s="39">
        <v>4218.3976903043904</v>
      </c>
      <c r="M326" s="39">
        <v>4218.3976903043904</v>
      </c>
      <c r="N326" s="39">
        <v>4218.3976903043904</v>
      </c>
      <c r="O326" s="39">
        <v>4218.3976903043904</v>
      </c>
      <c r="P326" s="39">
        <v>4218.3976903043904</v>
      </c>
      <c r="Q326" s="39">
        <v>4218.3976903043904</v>
      </c>
      <c r="R326" s="39">
        <v>4218.3976903043904</v>
      </c>
    </row>
    <row r="327" spans="1:30" hidden="1" outlineLevel="1">
      <c r="A327" s="40" t="s">
        <v>228</v>
      </c>
      <c r="B327" s="39">
        <v>1972.39118582889</v>
      </c>
      <c r="C327" s="39">
        <v>1972.39118582889</v>
      </c>
      <c r="D327" s="39">
        <v>1972.39118582889</v>
      </c>
      <c r="E327" s="39">
        <v>1972.39118582889</v>
      </c>
      <c r="F327" s="39">
        <v>1972.39118582889</v>
      </c>
      <c r="G327" s="39">
        <v>1972.39118582889</v>
      </c>
      <c r="H327" s="39">
        <v>1972.39118582889</v>
      </c>
      <c r="I327" s="39">
        <v>1972.39118582889</v>
      </c>
      <c r="J327" s="39">
        <v>1972.39118582889</v>
      </c>
      <c r="K327" s="39">
        <v>1972.39118582889</v>
      </c>
      <c r="L327" s="39">
        <v>1972.39118582889</v>
      </c>
      <c r="M327" s="39">
        <v>1972.39118582889</v>
      </c>
      <c r="N327" s="39">
        <v>1972.39118582889</v>
      </c>
      <c r="O327" s="39">
        <v>1972.39118582889</v>
      </c>
      <c r="P327" s="39">
        <v>1972.39118582889</v>
      </c>
      <c r="Q327" s="39">
        <v>1972.39118582889</v>
      </c>
      <c r="R327" s="39">
        <v>1972.39118582889</v>
      </c>
    </row>
    <row r="328" spans="1:30" hidden="1" outlineLevel="1">
      <c r="A328" s="40" t="s">
        <v>229</v>
      </c>
      <c r="B328" s="39">
        <v>11127.326024345501</v>
      </c>
      <c r="C328" s="39">
        <v>11127.326024345501</v>
      </c>
      <c r="D328" s="39">
        <v>11127.326024345501</v>
      </c>
      <c r="E328" s="39">
        <v>11127.326024345501</v>
      </c>
      <c r="F328" s="39">
        <v>11127.326024345501</v>
      </c>
      <c r="G328" s="39">
        <v>11127.326024345501</v>
      </c>
      <c r="H328" s="39">
        <v>11127.326024345501</v>
      </c>
      <c r="I328" s="39">
        <v>11127.326024345501</v>
      </c>
      <c r="J328" s="39">
        <v>11127.326024345501</v>
      </c>
      <c r="K328" s="39">
        <v>11127.326024345501</v>
      </c>
      <c r="L328" s="39">
        <v>11127.326024345501</v>
      </c>
      <c r="M328" s="39">
        <v>11127.326024345501</v>
      </c>
      <c r="N328" s="39">
        <v>11127.326024345501</v>
      </c>
      <c r="O328" s="39">
        <v>11127.326024345501</v>
      </c>
      <c r="P328" s="39">
        <v>11127.326024345501</v>
      </c>
      <c r="Q328" s="39">
        <v>11127.326024345501</v>
      </c>
      <c r="R328" s="39">
        <v>11127.326024345501</v>
      </c>
    </row>
    <row r="329" spans="1:30" hidden="1" outlineLevel="1">
      <c r="A329" s="40" t="s">
        <v>230</v>
      </c>
      <c r="S329" s="39">
        <v>133740.005419825</v>
      </c>
      <c r="T329" s="39">
        <v>133740.005419825</v>
      </c>
      <c r="U329" s="39">
        <v>133740.005419825</v>
      </c>
      <c r="V329" s="39">
        <v>133740.005419825</v>
      </c>
      <c r="W329" s="39">
        <v>133740.005419825</v>
      </c>
      <c r="X329" s="39">
        <v>133740.005419825</v>
      </c>
      <c r="Y329" s="39">
        <v>133740.005419825</v>
      </c>
      <c r="Z329" s="39">
        <v>133740.005419825</v>
      </c>
      <c r="AA329" s="39">
        <v>133740.005419825</v>
      </c>
      <c r="AB329" s="39">
        <v>133740.005419825</v>
      </c>
      <c r="AC329" s="39">
        <v>133740.005419825</v>
      </c>
      <c r="AD329" s="39">
        <v>133740.005419825</v>
      </c>
    </row>
    <row r="330" spans="1:30" hidden="1" outlineLevel="1">
      <c r="A330" s="40" t="s">
        <v>231</v>
      </c>
      <c r="S330" s="39">
        <v>199999.86472024099</v>
      </c>
      <c r="T330" s="39">
        <v>199999.86472024099</v>
      </c>
      <c r="U330" s="39">
        <v>199999.86472024099</v>
      </c>
      <c r="V330" s="39">
        <v>199999.86472024099</v>
      </c>
      <c r="W330" s="39">
        <v>199999.86472024099</v>
      </c>
      <c r="X330" s="39">
        <v>199999.86472024099</v>
      </c>
      <c r="Y330" s="39">
        <v>199999.86472024099</v>
      </c>
      <c r="Z330" s="39">
        <v>199999.86472024099</v>
      </c>
      <c r="AA330" s="39">
        <v>199999.86472024099</v>
      </c>
      <c r="AB330" s="39">
        <v>199999.86472024099</v>
      </c>
      <c r="AC330" s="39">
        <v>199999.86472024099</v>
      </c>
      <c r="AD330" s="39">
        <v>199999.86472024099</v>
      </c>
    </row>
    <row r="331" spans="1:30" hidden="1" outlineLevel="1">
      <c r="A331" s="40" t="s">
        <v>232</v>
      </c>
      <c r="S331" s="39">
        <v>678849.32321221102</v>
      </c>
      <c r="T331" s="39">
        <v>678849.32321221102</v>
      </c>
      <c r="U331" s="39">
        <v>678849.32321221102</v>
      </c>
      <c r="V331" s="39">
        <v>678849.32321221102</v>
      </c>
      <c r="W331" s="39">
        <v>678849.32321221102</v>
      </c>
      <c r="X331" s="39">
        <v>678849.32321221102</v>
      </c>
      <c r="Y331" s="39">
        <v>678849.32321221102</v>
      </c>
      <c r="Z331" s="39">
        <v>678849.32321221102</v>
      </c>
      <c r="AA331" s="39">
        <v>678849.32321221102</v>
      </c>
      <c r="AB331" s="39">
        <v>678849.32321221102</v>
      </c>
      <c r="AC331" s="39">
        <v>678849.32321221102</v>
      </c>
      <c r="AD331" s="39">
        <v>678849.32321221102</v>
      </c>
    </row>
    <row r="332" spans="1:30" hidden="1" outlineLevel="1">
      <c r="A332" s="40" t="s">
        <v>233</v>
      </c>
      <c r="S332" s="39">
        <v>9999.9932360121002</v>
      </c>
      <c r="T332" s="39">
        <v>9999.9932360121002</v>
      </c>
      <c r="U332" s="39">
        <v>9999.9932360121002</v>
      </c>
      <c r="V332" s="39">
        <v>9999.9932360121002</v>
      </c>
      <c r="W332" s="39">
        <v>9999.9932360121002</v>
      </c>
      <c r="X332" s="39">
        <v>9999.9932360121002</v>
      </c>
      <c r="Y332" s="39">
        <v>9999.9932360121002</v>
      </c>
      <c r="Z332" s="39">
        <v>9999.9932360121002</v>
      </c>
      <c r="AA332" s="39">
        <v>9999.9932360121002</v>
      </c>
      <c r="AB332" s="39">
        <v>9999.9932360121002</v>
      </c>
      <c r="AC332" s="39">
        <v>9999.9932360121002</v>
      </c>
      <c r="AD332" s="39">
        <v>9999.9932360121002</v>
      </c>
    </row>
    <row r="333" spans="1:30" hidden="1" outlineLevel="1">
      <c r="A333" s="40" t="s">
        <v>234</v>
      </c>
      <c r="S333" s="39">
        <v>7499.9949270090701</v>
      </c>
      <c r="T333" s="39">
        <v>7499.9949270090701</v>
      </c>
      <c r="U333" s="39">
        <v>7499.9949270090701</v>
      </c>
      <c r="V333" s="39">
        <v>7499.9949270090701</v>
      </c>
      <c r="W333" s="39">
        <v>7499.9949270090701</v>
      </c>
      <c r="X333" s="39">
        <v>7499.9949270090701</v>
      </c>
      <c r="Y333" s="39">
        <v>7499.9949270090701</v>
      </c>
      <c r="Z333" s="39">
        <v>7499.9949270090701</v>
      </c>
      <c r="AA333" s="39">
        <v>7499.9949270090701</v>
      </c>
      <c r="AB333" s="39">
        <v>7499.9949270090701</v>
      </c>
      <c r="AC333" s="39">
        <v>7499.9949270090701</v>
      </c>
      <c r="AD333" s="39">
        <v>7499.9949270090701</v>
      </c>
    </row>
    <row r="334" spans="1:30" hidden="1" outlineLevel="1">
      <c r="A334" s="40" t="s">
        <v>235</v>
      </c>
      <c r="S334" s="39">
        <v>3499.9976326042301</v>
      </c>
      <c r="T334" s="39">
        <v>3499.9976326042301</v>
      </c>
      <c r="U334" s="39">
        <v>3499.9976326042301</v>
      </c>
      <c r="V334" s="39">
        <v>3499.9976326042301</v>
      </c>
      <c r="W334" s="39">
        <v>3499.9976326042301</v>
      </c>
      <c r="X334" s="39">
        <v>3499.9976326042301</v>
      </c>
      <c r="Y334" s="39">
        <v>3499.9976326042301</v>
      </c>
      <c r="Z334" s="39">
        <v>3499.9976326042301</v>
      </c>
      <c r="AA334" s="39">
        <v>3499.9976326042301</v>
      </c>
      <c r="AB334" s="39">
        <v>3499.9976326042301</v>
      </c>
      <c r="AC334" s="39">
        <v>3499.9976326042301</v>
      </c>
      <c r="AD334" s="39">
        <v>3499.9976326042301</v>
      </c>
    </row>
    <row r="335" spans="1:30" hidden="1" outlineLevel="1">
      <c r="A335" s="40" t="s">
        <v>236</v>
      </c>
      <c r="S335" s="39">
        <v>3166.6645247371598</v>
      </c>
      <c r="T335" s="39">
        <v>3166.6645247371598</v>
      </c>
      <c r="U335" s="39">
        <v>3166.6645247371598</v>
      </c>
      <c r="V335" s="39">
        <v>3166.6645247371598</v>
      </c>
      <c r="W335" s="39">
        <v>3166.6645247371598</v>
      </c>
      <c r="X335" s="39">
        <v>3166.6645247371598</v>
      </c>
      <c r="Y335" s="39">
        <v>3166.6645247371598</v>
      </c>
      <c r="Z335" s="39">
        <v>3166.6645247371598</v>
      </c>
      <c r="AA335" s="39">
        <v>3166.6645247371598</v>
      </c>
      <c r="AB335" s="39">
        <v>3166.6645247371598</v>
      </c>
      <c r="AC335" s="39">
        <v>3166.6645247371598</v>
      </c>
      <c r="AD335" s="39">
        <v>3166.6645247371598</v>
      </c>
    </row>
    <row r="336" spans="1:30" collapsed="1">
      <c r="A336" s="40" t="s">
        <v>329</v>
      </c>
      <c r="B336" s="39">
        <v>19948229.568516899</v>
      </c>
      <c r="C336" s="39">
        <v>19948229.568516899</v>
      </c>
      <c r="D336" s="39">
        <v>19948229.568516899</v>
      </c>
      <c r="E336" s="39">
        <v>19948229.568516899</v>
      </c>
      <c r="F336" s="39">
        <v>19948229.568516899</v>
      </c>
      <c r="G336" s="39">
        <v>19948229.568516899</v>
      </c>
      <c r="H336" s="39">
        <v>19948229.568516899</v>
      </c>
      <c r="I336" s="39">
        <v>19948229.568516899</v>
      </c>
      <c r="J336" s="39">
        <v>19948229.568516899</v>
      </c>
      <c r="K336" s="39">
        <v>19948229.568516899</v>
      </c>
      <c r="L336" s="39">
        <v>19948229.568516899</v>
      </c>
      <c r="M336" s="39">
        <v>19948229.568516899</v>
      </c>
      <c r="N336" s="39">
        <v>19948229.568516899</v>
      </c>
      <c r="O336" s="39">
        <v>19948229.568516899</v>
      </c>
      <c r="P336" s="39">
        <v>19948229.568516899</v>
      </c>
      <c r="Q336" s="39">
        <v>19948229.568516899</v>
      </c>
      <c r="R336" s="39">
        <v>19948229.568516899</v>
      </c>
      <c r="S336" s="39">
        <v>1036755.84367264</v>
      </c>
      <c r="T336" s="39">
        <v>1036755.84367264</v>
      </c>
      <c r="U336" s="39">
        <v>1036755.84367264</v>
      </c>
      <c r="V336" s="39">
        <v>1036755.84367264</v>
      </c>
      <c r="W336" s="39">
        <v>1036755.84367264</v>
      </c>
      <c r="X336" s="39">
        <v>1036755.84367264</v>
      </c>
      <c r="Y336" s="39">
        <v>1036755.84367264</v>
      </c>
      <c r="Z336" s="39">
        <v>1036755.84367264</v>
      </c>
      <c r="AA336" s="39">
        <v>1036755.84367264</v>
      </c>
      <c r="AB336" s="39">
        <v>1036755.84367264</v>
      </c>
      <c r="AC336" s="39">
        <v>1036755.84367264</v>
      </c>
      <c r="AD336" s="39">
        <v>1036755.84367264</v>
      </c>
    </row>
    <row r="337" spans="1:30" hidden="1" outlineLevel="1">
      <c r="A337" s="40" t="s">
        <v>213</v>
      </c>
      <c r="B337" s="39">
        <v>372381.21484082501</v>
      </c>
      <c r="C337" s="39">
        <v>372381.21484082501</v>
      </c>
      <c r="D337" s="39">
        <v>372381.21484082501</v>
      </c>
      <c r="E337" s="39">
        <v>372381.21484082501</v>
      </c>
      <c r="F337" s="39">
        <v>372381.21484082501</v>
      </c>
      <c r="G337" s="39">
        <v>372381.21484082501</v>
      </c>
      <c r="H337" s="39">
        <v>372381.21484082501</v>
      </c>
      <c r="I337" s="39">
        <v>372381.21484082501</v>
      </c>
      <c r="J337" s="39">
        <v>372381.21484082501</v>
      </c>
      <c r="K337" s="39">
        <v>372381.21484082501</v>
      </c>
      <c r="L337" s="39">
        <v>372381.21484082501</v>
      </c>
      <c r="M337" s="39">
        <v>372381.21484082501</v>
      </c>
      <c r="N337" s="39">
        <v>372381.21484082501</v>
      </c>
      <c r="O337" s="39">
        <v>372381.21484082501</v>
      </c>
      <c r="P337" s="39">
        <v>372381.21484082501</v>
      </c>
      <c r="Q337" s="39">
        <v>372381.21484082501</v>
      </c>
      <c r="R337" s="39">
        <v>372381.21484082501</v>
      </c>
      <c r="S337" s="39">
        <v>372381.21484082501</v>
      </c>
      <c r="T337" s="39">
        <v>372381.21484082501</v>
      </c>
      <c r="U337" s="39">
        <v>372381.21484082501</v>
      </c>
      <c r="V337" s="39">
        <v>372381.21484082501</v>
      </c>
      <c r="W337" s="39">
        <v>372381.21484082501</v>
      </c>
      <c r="X337" s="39">
        <v>372381.21484082501</v>
      </c>
      <c r="Y337" s="39">
        <v>372381.21484082501</v>
      </c>
      <c r="Z337" s="39">
        <v>372381.21484082501</v>
      </c>
      <c r="AA337" s="39">
        <v>372381.21484082501</v>
      </c>
      <c r="AB337" s="39">
        <v>372381.21484082501</v>
      </c>
      <c r="AC337" s="39">
        <v>372381.21484082501</v>
      </c>
      <c r="AD337" s="39">
        <v>372381.21484082501</v>
      </c>
    </row>
    <row r="338" spans="1:30" hidden="1" outlineLevel="1">
      <c r="A338" s="40" t="s">
        <v>214</v>
      </c>
      <c r="B338" s="39">
        <v>14560.7615461807</v>
      </c>
      <c r="C338" s="39">
        <v>14560.7615461807</v>
      </c>
      <c r="D338" s="39">
        <v>14560.7615461807</v>
      </c>
      <c r="E338" s="39">
        <v>14560.7615461807</v>
      </c>
      <c r="F338" s="39">
        <v>14560.7615461807</v>
      </c>
      <c r="G338" s="39">
        <v>14560.7615461807</v>
      </c>
      <c r="H338" s="39">
        <v>14560.7615461807</v>
      </c>
      <c r="I338" s="39">
        <v>14560.7615461807</v>
      </c>
      <c r="J338" s="39">
        <v>14560.7615461807</v>
      </c>
      <c r="K338" s="39">
        <v>14560.7615461807</v>
      </c>
      <c r="L338" s="39">
        <v>14560.7615461807</v>
      </c>
      <c r="M338" s="39">
        <v>14560.7615461807</v>
      </c>
      <c r="N338" s="39">
        <v>14560.7615461807</v>
      </c>
      <c r="O338" s="39">
        <v>14560.7615461807</v>
      </c>
      <c r="P338" s="39">
        <v>14560.7615461807</v>
      </c>
      <c r="Q338" s="39">
        <v>14560.7615461807</v>
      </c>
      <c r="R338" s="39">
        <v>14560.7615461807</v>
      </c>
      <c r="S338" s="39">
        <v>14560.7615461807</v>
      </c>
      <c r="T338" s="39">
        <v>14560.7615461807</v>
      </c>
      <c r="U338" s="39">
        <v>14560.7615461807</v>
      </c>
      <c r="V338" s="39">
        <v>14560.7615461807</v>
      </c>
      <c r="W338" s="39">
        <v>14560.7615461807</v>
      </c>
      <c r="X338" s="39">
        <v>14560.7615461807</v>
      </c>
      <c r="Y338" s="39">
        <v>14560.7615461807</v>
      </c>
      <c r="Z338" s="39">
        <v>14560.7615461807</v>
      </c>
      <c r="AA338" s="39">
        <v>14560.7615461807</v>
      </c>
      <c r="AB338" s="39">
        <v>14560.7615461807</v>
      </c>
      <c r="AC338" s="39">
        <v>14560.7615461807</v>
      </c>
      <c r="AD338" s="39">
        <v>14560.7615461807</v>
      </c>
    </row>
    <row r="339" spans="1:30" hidden="1" outlineLevel="1">
      <c r="A339" s="40" t="s">
        <v>215</v>
      </c>
      <c r="B339" s="39">
        <v>193826.46136031899</v>
      </c>
      <c r="C339" s="39">
        <v>193826.46136031899</v>
      </c>
      <c r="D339" s="39">
        <v>193826.46136031899</v>
      </c>
      <c r="E339" s="39">
        <v>193826.46136031899</v>
      </c>
      <c r="F339" s="39">
        <v>193826.46136031899</v>
      </c>
      <c r="G339" s="39">
        <v>193826.46136031899</v>
      </c>
      <c r="H339" s="39">
        <v>193826.46136031899</v>
      </c>
      <c r="I339" s="39">
        <v>193826.46136031899</v>
      </c>
      <c r="J339" s="39">
        <v>193826.46136031899</v>
      </c>
      <c r="K339" s="39">
        <v>193826.46136031899</v>
      </c>
      <c r="L339" s="39">
        <v>193826.46136031899</v>
      </c>
      <c r="M339" s="39">
        <v>193826.46136031899</v>
      </c>
      <c r="N339" s="39">
        <v>193826.46136031899</v>
      </c>
      <c r="O339" s="39">
        <v>193826.46136031899</v>
      </c>
      <c r="P339" s="39">
        <v>193826.46136031899</v>
      </c>
      <c r="Q339" s="39">
        <v>193826.46136031899</v>
      </c>
      <c r="R339" s="39">
        <v>193826.46136031899</v>
      </c>
      <c r="S339" s="39">
        <v>193826.46136031899</v>
      </c>
      <c r="T339" s="39">
        <v>193826.46136031899</v>
      </c>
      <c r="U339" s="39">
        <v>193826.46136031899</v>
      </c>
      <c r="V339" s="39">
        <v>193826.46136031899</v>
      </c>
      <c r="W339" s="39">
        <v>193826.46136031899</v>
      </c>
      <c r="X339" s="39">
        <v>193826.46136031899</v>
      </c>
      <c r="Y339" s="39">
        <v>193826.46136031899</v>
      </c>
      <c r="Z339" s="39">
        <v>193826.46136031899</v>
      </c>
      <c r="AA339" s="39">
        <v>193826.46136031899</v>
      </c>
      <c r="AB339" s="39">
        <v>193826.46136031899</v>
      </c>
      <c r="AC339" s="39">
        <v>193826.46136031899</v>
      </c>
      <c r="AD339" s="39">
        <v>193826.46136031899</v>
      </c>
    </row>
    <row r="340" spans="1:30" hidden="1" outlineLevel="1">
      <c r="A340" s="40" t="s">
        <v>216</v>
      </c>
      <c r="B340" s="39">
        <v>1084931.9743224101</v>
      </c>
      <c r="C340" s="39">
        <v>1084931.9743224101</v>
      </c>
      <c r="D340" s="39">
        <v>1084931.9743224101</v>
      </c>
      <c r="E340" s="39">
        <v>1084931.9743224101</v>
      </c>
      <c r="F340" s="39">
        <v>1084931.9743224101</v>
      </c>
      <c r="G340" s="39">
        <v>1084931.9743224101</v>
      </c>
      <c r="H340" s="39">
        <v>1084931.9743224101</v>
      </c>
      <c r="I340" s="39">
        <v>1084931.9743224101</v>
      </c>
      <c r="J340" s="39">
        <v>1084931.9743224101</v>
      </c>
      <c r="K340" s="39">
        <v>1084931.9743224101</v>
      </c>
      <c r="L340" s="39">
        <v>1084931.9743224101</v>
      </c>
      <c r="M340" s="39">
        <v>1084931.9743224101</v>
      </c>
      <c r="N340" s="39">
        <v>1084931.9743224101</v>
      </c>
      <c r="O340" s="39">
        <v>1084931.9743224101</v>
      </c>
      <c r="P340" s="39">
        <v>1084931.9743224101</v>
      </c>
      <c r="Q340" s="39">
        <v>1084931.9743224101</v>
      </c>
      <c r="R340" s="39">
        <v>1084931.9743224101</v>
      </c>
      <c r="S340" s="39">
        <v>1084931.9743224101</v>
      </c>
      <c r="T340" s="39">
        <v>1084931.9743224101</v>
      </c>
      <c r="U340" s="39">
        <v>1084931.9743224101</v>
      </c>
      <c r="V340" s="39">
        <v>1084931.9743224101</v>
      </c>
      <c r="W340" s="39">
        <v>1084931.9743224101</v>
      </c>
      <c r="X340" s="39">
        <v>1084931.9743224101</v>
      </c>
      <c r="Y340" s="39">
        <v>1084931.9743224101</v>
      </c>
      <c r="Z340" s="39">
        <v>1084931.9743224101</v>
      </c>
      <c r="AA340" s="39">
        <v>1084931.9743224101</v>
      </c>
      <c r="AB340" s="39">
        <v>1084931.9743224101</v>
      </c>
      <c r="AC340" s="39">
        <v>1084931.9743224101</v>
      </c>
      <c r="AD340" s="39">
        <v>1084931.9743224101</v>
      </c>
    </row>
    <row r="341" spans="1:30" hidden="1" outlineLevel="1">
      <c r="A341" s="40" t="s">
        <v>217</v>
      </c>
      <c r="B341" s="39">
        <v>9065.6061786845894</v>
      </c>
      <c r="C341" s="39">
        <v>9065.6061786845894</v>
      </c>
      <c r="D341" s="39">
        <v>9065.6061786845894</v>
      </c>
      <c r="E341" s="39">
        <v>9065.6061786845894</v>
      </c>
      <c r="F341" s="39">
        <v>9065.6061786845894</v>
      </c>
      <c r="G341" s="39">
        <v>9065.6061786845894</v>
      </c>
      <c r="H341" s="39">
        <v>9065.6061786845894</v>
      </c>
      <c r="I341" s="39">
        <v>9065.6061786845894</v>
      </c>
      <c r="J341" s="39">
        <v>9065.6061786845894</v>
      </c>
      <c r="K341" s="39">
        <v>9065.6061786845894</v>
      </c>
      <c r="L341" s="39">
        <v>9065.6061786845894</v>
      </c>
      <c r="M341" s="39">
        <v>9065.6061786845894</v>
      </c>
      <c r="N341" s="39">
        <v>9065.6061786845894</v>
      </c>
      <c r="O341" s="39">
        <v>9065.6061786845894</v>
      </c>
      <c r="P341" s="39">
        <v>9065.6061786845894</v>
      </c>
      <c r="Q341" s="39">
        <v>9065.6061786845894</v>
      </c>
      <c r="R341" s="39">
        <v>9065.6061786845894</v>
      </c>
      <c r="S341" s="39">
        <v>9065.6061786845894</v>
      </c>
      <c r="T341" s="39">
        <v>9065.6061786845894</v>
      </c>
      <c r="U341" s="39">
        <v>9065.6061786845894</v>
      </c>
      <c r="V341" s="39">
        <v>9065.6061786845894</v>
      </c>
      <c r="W341" s="39">
        <v>9065.6061786845894</v>
      </c>
      <c r="X341" s="39">
        <v>9065.6061786845894</v>
      </c>
      <c r="Y341" s="39">
        <v>9065.6061786845894</v>
      </c>
      <c r="Z341" s="39">
        <v>9065.6061786845894</v>
      </c>
      <c r="AA341" s="39">
        <v>9065.6061786845894</v>
      </c>
      <c r="AB341" s="39">
        <v>9065.6061786845894</v>
      </c>
      <c r="AC341" s="39">
        <v>9065.6061786845894</v>
      </c>
      <c r="AD341" s="39">
        <v>9065.6061786845894</v>
      </c>
    </row>
    <row r="342" spans="1:30" hidden="1" outlineLevel="1">
      <c r="A342" s="40" t="s">
        <v>218</v>
      </c>
      <c r="B342" s="39">
        <v>4313583.7580766603</v>
      </c>
      <c r="C342" s="39">
        <v>4313583.7580766603</v>
      </c>
      <c r="D342" s="39">
        <v>4313583.7580766603</v>
      </c>
      <c r="E342" s="39">
        <v>4313583.7580766603</v>
      </c>
      <c r="F342" s="39">
        <v>4313583.7580766603</v>
      </c>
      <c r="G342" s="39">
        <v>4313583.7580766603</v>
      </c>
      <c r="H342" s="39">
        <v>4313583.7580766603</v>
      </c>
      <c r="I342" s="39">
        <v>4313583.7580766603</v>
      </c>
      <c r="J342" s="39">
        <v>4313583.7580766603</v>
      </c>
      <c r="K342" s="39">
        <v>4313583.7580766603</v>
      </c>
      <c r="L342" s="39">
        <v>4313583.7580766603</v>
      </c>
      <c r="M342" s="39">
        <v>4313583.7580766603</v>
      </c>
      <c r="N342" s="39">
        <v>4313583.7580766603</v>
      </c>
      <c r="O342" s="39">
        <v>4313583.7580766603</v>
      </c>
      <c r="P342" s="39">
        <v>4313583.7580766603</v>
      </c>
      <c r="Q342" s="39">
        <v>4313583.7580766603</v>
      </c>
      <c r="R342" s="39">
        <v>4313583.7580766603</v>
      </c>
      <c r="S342" s="39">
        <v>4313583.7580766603</v>
      </c>
      <c r="T342" s="39">
        <v>4313583.7580766603</v>
      </c>
      <c r="U342" s="39">
        <v>4313583.7580766603</v>
      </c>
      <c r="V342" s="39">
        <v>4313583.7580766603</v>
      </c>
      <c r="W342" s="39">
        <v>4313583.7580766603</v>
      </c>
      <c r="X342" s="39">
        <v>4313583.7580766603</v>
      </c>
      <c r="Y342" s="39">
        <v>4313583.7580766603</v>
      </c>
      <c r="Z342" s="39">
        <v>4313583.7580766603</v>
      </c>
      <c r="AA342" s="39">
        <v>4313583.7580766603</v>
      </c>
      <c r="AB342" s="39">
        <v>4313583.7580766603</v>
      </c>
      <c r="AC342" s="39">
        <v>4313583.7580766603</v>
      </c>
      <c r="AD342" s="39">
        <v>4313583.7580766603</v>
      </c>
    </row>
    <row r="343" spans="1:30" hidden="1" outlineLevel="1">
      <c r="A343" s="40" t="s">
        <v>219</v>
      </c>
      <c r="B343" s="39">
        <v>1748894.1852698999</v>
      </c>
      <c r="C343" s="39">
        <v>1748894.1852698999</v>
      </c>
      <c r="D343" s="39">
        <v>1748894.1852698999</v>
      </c>
      <c r="E343" s="39">
        <v>1748894.1852698999</v>
      </c>
      <c r="F343" s="39">
        <v>1748894.1852698999</v>
      </c>
      <c r="G343" s="39">
        <v>1748894.1852698999</v>
      </c>
      <c r="H343" s="39">
        <v>1748894.1852698999</v>
      </c>
      <c r="I343" s="39">
        <v>1748894.1852698999</v>
      </c>
      <c r="J343" s="39">
        <v>1748894.1852698999</v>
      </c>
      <c r="K343" s="39">
        <v>1748894.1852698999</v>
      </c>
      <c r="L343" s="39">
        <v>1748894.1852698999</v>
      </c>
      <c r="M343" s="39">
        <v>1748894.1852698999</v>
      </c>
      <c r="N343" s="39">
        <v>1748894.1852698999</v>
      </c>
      <c r="O343" s="39">
        <v>1748894.1852698999</v>
      </c>
      <c r="P343" s="39">
        <v>1748894.1852698999</v>
      </c>
      <c r="Q343" s="39">
        <v>1748894.1852698999</v>
      </c>
      <c r="R343" s="39">
        <v>1748894.1852698999</v>
      </c>
      <c r="S343" s="39">
        <v>1748894.1852698999</v>
      </c>
      <c r="T343" s="39">
        <v>1748894.1852698999</v>
      </c>
      <c r="U343" s="39">
        <v>1748894.1852698999</v>
      </c>
      <c r="V343" s="39">
        <v>1748894.1852698999</v>
      </c>
      <c r="W343" s="39">
        <v>1748894.1852698999</v>
      </c>
      <c r="X343" s="39">
        <v>1748894.1852698999</v>
      </c>
      <c r="Y343" s="39">
        <v>1748894.1852698999</v>
      </c>
      <c r="Z343" s="39">
        <v>1748894.1852698999</v>
      </c>
      <c r="AA343" s="39">
        <v>1748894.1852698999</v>
      </c>
      <c r="AB343" s="39">
        <v>1748894.1852698999</v>
      </c>
      <c r="AC343" s="39">
        <v>1748894.1852698999</v>
      </c>
      <c r="AD343" s="39">
        <v>1748894.1852698999</v>
      </c>
    </row>
    <row r="344" spans="1:30" hidden="1" outlineLevel="1">
      <c r="A344" s="40" t="s">
        <v>220</v>
      </c>
      <c r="B344" s="39">
        <v>348730.22400458303</v>
      </c>
      <c r="C344" s="39">
        <v>348730.22400458303</v>
      </c>
      <c r="D344" s="39">
        <v>348730.22400458303</v>
      </c>
      <c r="E344" s="39">
        <v>348730.22400458303</v>
      </c>
      <c r="F344" s="39">
        <v>348730.22400458303</v>
      </c>
      <c r="G344" s="39">
        <v>348730.22400458303</v>
      </c>
      <c r="H344" s="39">
        <v>348730.22400458303</v>
      </c>
      <c r="I344" s="39">
        <v>348730.22400458303</v>
      </c>
      <c r="J344" s="39">
        <v>348730.22400458303</v>
      </c>
      <c r="K344" s="39">
        <v>348730.22400458303</v>
      </c>
      <c r="L344" s="39">
        <v>348730.22400458303</v>
      </c>
      <c r="M344" s="39">
        <v>348730.22400458303</v>
      </c>
      <c r="N344" s="39">
        <v>348730.22400458303</v>
      </c>
      <c r="O344" s="39">
        <v>348730.22400458303</v>
      </c>
      <c r="P344" s="39">
        <v>348730.22400458303</v>
      </c>
      <c r="Q344" s="39">
        <v>348730.22400458303</v>
      </c>
      <c r="R344" s="39">
        <v>348730.22400458303</v>
      </c>
      <c r="S344" s="39">
        <v>348730.22400458303</v>
      </c>
      <c r="T344" s="39">
        <v>348730.22400458303</v>
      </c>
      <c r="U344" s="39">
        <v>348730.22400458303</v>
      </c>
      <c r="V344" s="39">
        <v>348730.22400458303</v>
      </c>
      <c r="W344" s="39">
        <v>348730.22400458303</v>
      </c>
      <c r="X344" s="39">
        <v>348730.22400458303</v>
      </c>
      <c r="Y344" s="39">
        <v>348730.22400458303</v>
      </c>
      <c r="Z344" s="39">
        <v>348730.22400458303</v>
      </c>
      <c r="AA344" s="39">
        <v>348730.22400458303</v>
      </c>
      <c r="AB344" s="39">
        <v>348730.22400458303</v>
      </c>
      <c r="AC344" s="39">
        <v>348730.22400458303</v>
      </c>
      <c r="AD344" s="39">
        <v>348730.22400458303</v>
      </c>
    </row>
    <row r="345" spans="1:30" hidden="1" outlineLevel="1">
      <c r="A345" s="40" t="s">
        <v>221</v>
      </c>
      <c r="B345" s="39">
        <v>22642.0330332251</v>
      </c>
      <c r="C345" s="39">
        <v>22642.0330332251</v>
      </c>
      <c r="D345" s="39">
        <v>22642.0330332251</v>
      </c>
      <c r="E345" s="39">
        <v>22642.0330332251</v>
      </c>
      <c r="F345" s="39">
        <v>22642.0330332251</v>
      </c>
      <c r="G345" s="39">
        <v>22642.0330332251</v>
      </c>
      <c r="H345" s="39">
        <v>22642.0330332251</v>
      </c>
      <c r="I345" s="39">
        <v>22642.0330332251</v>
      </c>
      <c r="J345" s="39">
        <v>22642.0330332251</v>
      </c>
      <c r="K345" s="39">
        <v>22642.0330332251</v>
      </c>
      <c r="L345" s="39">
        <v>22642.0330332251</v>
      </c>
      <c r="M345" s="39">
        <v>22642.0330332251</v>
      </c>
      <c r="N345" s="39">
        <v>22642.0330332251</v>
      </c>
      <c r="O345" s="39">
        <v>22642.0330332251</v>
      </c>
      <c r="P345" s="39">
        <v>22642.0330332251</v>
      </c>
      <c r="Q345" s="39">
        <v>22642.0330332251</v>
      </c>
      <c r="R345" s="39">
        <v>22642.0330332251</v>
      </c>
      <c r="S345" s="39">
        <v>22642.0330332251</v>
      </c>
      <c r="T345" s="39">
        <v>22642.0330332251</v>
      </c>
      <c r="U345" s="39">
        <v>22642.0330332251</v>
      </c>
      <c r="V345" s="39">
        <v>22642.0330332251</v>
      </c>
      <c r="W345" s="39">
        <v>22642.0330332251</v>
      </c>
      <c r="X345" s="39">
        <v>22642.0330332251</v>
      </c>
      <c r="Y345" s="39">
        <v>22642.0330332251</v>
      </c>
      <c r="Z345" s="39">
        <v>22642.0330332251</v>
      </c>
      <c r="AA345" s="39">
        <v>22642.0330332251</v>
      </c>
      <c r="AB345" s="39">
        <v>22642.0330332251</v>
      </c>
      <c r="AC345" s="39">
        <v>22642.0330332251</v>
      </c>
      <c r="AD345" s="39">
        <v>22642.0330332251</v>
      </c>
    </row>
    <row r="346" spans="1:30" hidden="1" outlineLevel="1">
      <c r="A346" s="40" t="s">
        <v>222</v>
      </c>
      <c r="B346" s="39">
        <v>15032.854395665699</v>
      </c>
      <c r="C346" s="39">
        <v>15032.854395665699</v>
      </c>
      <c r="D346" s="39">
        <v>15032.854395665699</v>
      </c>
      <c r="E346" s="39">
        <v>15032.854395665699</v>
      </c>
      <c r="F346" s="39">
        <v>15032.854395665699</v>
      </c>
      <c r="G346" s="39">
        <v>15032.854395665699</v>
      </c>
      <c r="H346" s="39">
        <v>15032.854395665699</v>
      </c>
      <c r="I346" s="39">
        <v>15032.854395665699</v>
      </c>
      <c r="J346" s="39">
        <v>15032.854395665699</v>
      </c>
      <c r="K346" s="39">
        <v>15032.854395665699</v>
      </c>
      <c r="L346" s="39">
        <v>15032.854395665699</v>
      </c>
      <c r="M346" s="39">
        <v>15032.854395665699</v>
      </c>
      <c r="N346" s="39">
        <v>15032.854395665699</v>
      </c>
      <c r="O346" s="39">
        <v>15032.854395665699</v>
      </c>
      <c r="P346" s="39">
        <v>15032.854395665699</v>
      </c>
      <c r="Q346" s="39">
        <v>15032.854395665699</v>
      </c>
      <c r="R346" s="39">
        <v>15032.854395665699</v>
      </c>
      <c r="S346" s="39">
        <v>15032.854395665699</v>
      </c>
      <c r="T346" s="39">
        <v>15032.854395665699</v>
      </c>
      <c r="U346" s="39">
        <v>15032.854395665699</v>
      </c>
      <c r="V346" s="39">
        <v>15032.854395665699</v>
      </c>
      <c r="W346" s="39">
        <v>15032.854395665699</v>
      </c>
      <c r="X346" s="39">
        <v>15032.854395665699</v>
      </c>
      <c r="Y346" s="39">
        <v>15032.854395665699</v>
      </c>
      <c r="Z346" s="39">
        <v>15032.854395665699</v>
      </c>
      <c r="AA346" s="39">
        <v>15032.854395665699</v>
      </c>
      <c r="AB346" s="39">
        <v>15032.854395665699</v>
      </c>
      <c r="AC346" s="39">
        <v>15032.854395665699</v>
      </c>
      <c r="AD346" s="39">
        <v>15032.854395665699</v>
      </c>
    </row>
    <row r="347" spans="1:30" hidden="1" outlineLevel="1">
      <c r="A347" s="40" t="s">
        <v>223</v>
      </c>
      <c r="B347" s="39">
        <v>3261.0237661646602</v>
      </c>
      <c r="C347" s="39">
        <v>3261.0237661646602</v>
      </c>
      <c r="D347" s="39">
        <v>3261.0237661646602</v>
      </c>
      <c r="E347" s="39">
        <v>3261.0237661646602</v>
      </c>
      <c r="F347" s="39">
        <v>3261.0237661646602</v>
      </c>
      <c r="G347" s="39">
        <v>3261.0237661646602</v>
      </c>
      <c r="H347" s="39">
        <v>3261.0237661646602</v>
      </c>
      <c r="I347" s="39">
        <v>3261.0237661646602</v>
      </c>
      <c r="J347" s="39">
        <v>3261.0237661646602</v>
      </c>
      <c r="K347" s="39">
        <v>3261.0237661646602</v>
      </c>
      <c r="L347" s="39">
        <v>3261.0237661646602</v>
      </c>
      <c r="M347" s="39">
        <v>3261.0237661646602</v>
      </c>
      <c r="N347" s="39">
        <v>3261.0237661646602</v>
      </c>
      <c r="O347" s="39">
        <v>3261.0237661646602</v>
      </c>
      <c r="P347" s="39">
        <v>3261.0237661646602</v>
      </c>
      <c r="Q347" s="39">
        <v>3261.0237661646602</v>
      </c>
      <c r="R347" s="39">
        <v>3261.0237661646602</v>
      </c>
      <c r="S347" s="39">
        <v>3261.0237661646602</v>
      </c>
      <c r="T347" s="39">
        <v>3261.0237661646602</v>
      </c>
      <c r="U347" s="39">
        <v>3261.0237661646602</v>
      </c>
      <c r="V347" s="39">
        <v>3261.0237661646602</v>
      </c>
      <c r="W347" s="39">
        <v>3261.0237661646602</v>
      </c>
      <c r="X347" s="39">
        <v>3261.0237661646602</v>
      </c>
      <c r="Y347" s="39">
        <v>3261.0237661646602</v>
      </c>
      <c r="Z347" s="39">
        <v>3261.0237661646602</v>
      </c>
      <c r="AA347" s="39">
        <v>3261.0237661646602</v>
      </c>
      <c r="AB347" s="39">
        <v>3261.0237661646602</v>
      </c>
      <c r="AC347" s="39">
        <v>3261.0237661646602</v>
      </c>
      <c r="AD347" s="39">
        <v>3261.0237661646602</v>
      </c>
    </row>
    <row r="348" spans="1:30" hidden="1" outlineLevel="1">
      <c r="A348" s="40" t="s">
        <v>224</v>
      </c>
      <c r="B348" s="39">
        <v>1710.9930949513</v>
      </c>
      <c r="C348" s="39">
        <v>1710.9930949513</v>
      </c>
      <c r="D348" s="39">
        <v>1710.9930949513</v>
      </c>
      <c r="E348" s="39">
        <v>1710.9930949513</v>
      </c>
      <c r="F348" s="39">
        <v>1710.9930949513</v>
      </c>
      <c r="G348" s="39">
        <v>1710.9930949513</v>
      </c>
      <c r="H348" s="39">
        <v>1710.9930949513</v>
      </c>
      <c r="I348" s="39">
        <v>1710.9930949513</v>
      </c>
      <c r="J348" s="39">
        <v>1710.9930949513</v>
      </c>
      <c r="K348" s="39">
        <v>1710.9930949513</v>
      </c>
      <c r="L348" s="39">
        <v>1710.9930949513</v>
      </c>
      <c r="M348" s="39">
        <v>1710.9930949513</v>
      </c>
      <c r="N348" s="39">
        <v>1710.9930949513</v>
      </c>
      <c r="O348" s="39">
        <v>1710.9930949513</v>
      </c>
      <c r="P348" s="39">
        <v>1710.9930949513</v>
      </c>
      <c r="Q348" s="39">
        <v>1710.9930949513</v>
      </c>
      <c r="R348" s="39">
        <v>1710.9930949513</v>
      </c>
      <c r="S348" s="39">
        <v>1710.9930949513</v>
      </c>
      <c r="T348" s="39">
        <v>1710.9930949513</v>
      </c>
      <c r="U348" s="39">
        <v>1710.9930949513</v>
      </c>
      <c r="V348" s="39">
        <v>1710.9930949513</v>
      </c>
      <c r="W348" s="39">
        <v>1710.9930949513</v>
      </c>
      <c r="X348" s="39">
        <v>1710.9930949513</v>
      </c>
      <c r="Y348" s="39">
        <v>1710.9930949513</v>
      </c>
      <c r="Z348" s="39">
        <v>1710.9930949513</v>
      </c>
      <c r="AA348" s="39">
        <v>1710.9930949513</v>
      </c>
      <c r="AB348" s="39">
        <v>1710.9930949513</v>
      </c>
      <c r="AC348" s="39">
        <v>1710.9930949513</v>
      </c>
      <c r="AD348" s="39">
        <v>1710.9930949513</v>
      </c>
    </row>
    <row r="349" spans="1:30" hidden="1" outlineLevel="1">
      <c r="A349" s="40" t="s">
        <v>225</v>
      </c>
      <c r="B349" s="39">
        <v>11783184.3198897</v>
      </c>
      <c r="C349" s="39">
        <v>11783184.3198897</v>
      </c>
      <c r="D349" s="39">
        <v>11783184.3198897</v>
      </c>
      <c r="E349" s="39">
        <v>11783184.3198897</v>
      </c>
      <c r="F349" s="39">
        <v>11783184.3198897</v>
      </c>
      <c r="G349" s="39">
        <v>11783184.3198897</v>
      </c>
      <c r="H349" s="39">
        <v>11783184.3198897</v>
      </c>
      <c r="I349" s="39">
        <v>11783184.3198897</v>
      </c>
      <c r="J349" s="39">
        <v>11783184.3198897</v>
      </c>
      <c r="K349" s="39">
        <v>11783184.3198897</v>
      </c>
      <c r="L349" s="39">
        <v>11783184.3198897</v>
      </c>
      <c r="M349" s="39">
        <v>11783184.3198897</v>
      </c>
      <c r="N349" s="39">
        <v>11783184.3198897</v>
      </c>
      <c r="O349" s="39">
        <v>11783184.3198897</v>
      </c>
      <c r="P349" s="39">
        <v>11783184.3198897</v>
      </c>
      <c r="Q349" s="39">
        <v>11783184.3198897</v>
      </c>
      <c r="R349" s="39">
        <v>11783184.3198897</v>
      </c>
      <c r="S349" s="39">
        <v>11783184.3198897</v>
      </c>
      <c r="T349" s="39">
        <v>11783184.3198897</v>
      </c>
      <c r="U349" s="39">
        <v>11783184.3198897</v>
      </c>
      <c r="V349" s="39">
        <v>11783184.3198897</v>
      </c>
      <c r="W349" s="39">
        <v>11783184.3198897</v>
      </c>
      <c r="X349" s="39">
        <v>11783184.3198897</v>
      </c>
      <c r="Y349" s="39">
        <v>11783184.3198897</v>
      </c>
      <c r="Z349" s="39">
        <v>11783184.3198897</v>
      </c>
      <c r="AA349" s="39">
        <v>11783184.3198897</v>
      </c>
      <c r="AB349" s="39">
        <v>11783184.3198897</v>
      </c>
      <c r="AC349" s="39">
        <v>11783184.3198897</v>
      </c>
      <c r="AD349" s="39">
        <v>11783184.3198897</v>
      </c>
    </row>
    <row r="350" spans="1:30" hidden="1" outlineLevel="1">
      <c r="A350" s="40" t="s">
        <v>226</v>
      </c>
      <c r="B350" s="39">
        <v>19106.0438370843</v>
      </c>
      <c r="C350" s="39">
        <v>19106.0438370843</v>
      </c>
      <c r="D350" s="39">
        <v>19106.0438370843</v>
      </c>
      <c r="E350" s="39">
        <v>19106.0438370843</v>
      </c>
      <c r="F350" s="39">
        <v>19106.0438370843</v>
      </c>
      <c r="G350" s="39">
        <v>19106.0438370843</v>
      </c>
      <c r="H350" s="39">
        <v>19106.0438370843</v>
      </c>
      <c r="I350" s="39">
        <v>19106.0438370843</v>
      </c>
      <c r="J350" s="39">
        <v>19106.0438370843</v>
      </c>
      <c r="K350" s="39">
        <v>19106.0438370843</v>
      </c>
      <c r="L350" s="39">
        <v>19106.0438370843</v>
      </c>
      <c r="M350" s="39">
        <v>19106.0438370843</v>
      </c>
      <c r="N350" s="39">
        <v>19106.0438370843</v>
      </c>
      <c r="O350" s="39">
        <v>19106.0438370843</v>
      </c>
      <c r="P350" s="39">
        <v>19106.0438370843</v>
      </c>
      <c r="Q350" s="39">
        <v>19106.0438370843</v>
      </c>
      <c r="R350" s="39">
        <v>19106.0438370843</v>
      </c>
      <c r="S350" s="39">
        <v>19106.0438370843</v>
      </c>
      <c r="T350" s="39">
        <v>19106.0438370843</v>
      </c>
      <c r="U350" s="39">
        <v>19106.0438370843</v>
      </c>
      <c r="V350" s="39">
        <v>19106.0438370843</v>
      </c>
      <c r="W350" s="39">
        <v>19106.0438370843</v>
      </c>
      <c r="X350" s="39">
        <v>19106.0438370843</v>
      </c>
      <c r="Y350" s="39">
        <v>19106.0438370843</v>
      </c>
      <c r="Z350" s="39">
        <v>19106.0438370843</v>
      </c>
      <c r="AA350" s="39">
        <v>19106.0438370843</v>
      </c>
      <c r="AB350" s="39">
        <v>19106.0438370843</v>
      </c>
      <c r="AC350" s="39">
        <v>19106.0438370843</v>
      </c>
      <c r="AD350" s="39">
        <v>19106.0438370843</v>
      </c>
    </row>
    <row r="351" spans="1:30" hidden="1" outlineLevel="1">
      <c r="A351" s="40" t="s">
        <v>227</v>
      </c>
      <c r="B351" s="39">
        <v>4218.3976903043904</v>
      </c>
      <c r="C351" s="39">
        <v>4218.3976903043904</v>
      </c>
      <c r="D351" s="39">
        <v>4218.3976903043904</v>
      </c>
      <c r="E351" s="39">
        <v>4218.3976903043904</v>
      </c>
      <c r="F351" s="39">
        <v>4218.3976903043904</v>
      </c>
      <c r="G351" s="39">
        <v>4218.3976903043904</v>
      </c>
      <c r="H351" s="39">
        <v>4218.3976903043904</v>
      </c>
      <c r="I351" s="39">
        <v>4218.3976903043904</v>
      </c>
      <c r="J351" s="39">
        <v>4218.3976903043904</v>
      </c>
      <c r="K351" s="39">
        <v>4218.3976903043904</v>
      </c>
      <c r="L351" s="39">
        <v>4218.3976903043904</v>
      </c>
      <c r="M351" s="39">
        <v>4218.3976903043904</v>
      </c>
      <c r="N351" s="39">
        <v>4218.3976903043904</v>
      </c>
      <c r="O351" s="39">
        <v>4218.3976903043904</v>
      </c>
      <c r="P351" s="39">
        <v>4218.3976903043904</v>
      </c>
      <c r="Q351" s="39">
        <v>4218.3976903043904</v>
      </c>
      <c r="R351" s="39">
        <v>4218.3976903043904</v>
      </c>
      <c r="S351" s="39">
        <v>4218.3976903043904</v>
      </c>
      <c r="T351" s="39">
        <v>4218.3976903043904</v>
      </c>
      <c r="U351" s="39">
        <v>4218.3976903043904</v>
      </c>
      <c r="V351" s="39">
        <v>4218.3976903043904</v>
      </c>
      <c r="W351" s="39">
        <v>4218.3976903043904</v>
      </c>
      <c r="X351" s="39">
        <v>4218.3976903043904</v>
      </c>
      <c r="Y351" s="39">
        <v>4218.3976903043904</v>
      </c>
      <c r="Z351" s="39">
        <v>4218.3976903043904</v>
      </c>
      <c r="AA351" s="39">
        <v>4218.3976903043904</v>
      </c>
      <c r="AB351" s="39">
        <v>4218.3976903043904</v>
      </c>
      <c r="AC351" s="39">
        <v>4218.3976903043904</v>
      </c>
      <c r="AD351" s="39">
        <v>4218.3976903043904</v>
      </c>
    </row>
    <row r="352" spans="1:30" hidden="1" outlineLevel="1">
      <c r="A352" s="40" t="s">
        <v>228</v>
      </c>
      <c r="B352" s="39">
        <v>1972.39118582889</v>
      </c>
      <c r="C352" s="39">
        <v>1972.39118582889</v>
      </c>
      <c r="D352" s="39">
        <v>1972.39118582889</v>
      </c>
      <c r="E352" s="39">
        <v>1972.39118582889</v>
      </c>
      <c r="F352" s="39">
        <v>1972.39118582889</v>
      </c>
      <c r="G352" s="39">
        <v>1972.39118582889</v>
      </c>
      <c r="H352" s="39">
        <v>1972.39118582889</v>
      </c>
      <c r="I352" s="39">
        <v>1972.39118582889</v>
      </c>
      <c r="J352" s="39">
        <v>1972.39118582889</v>
      </c>
      <c r="K352" s="39">
        <v>1972.39118582889</v>
      </c>
      <c r="L352" s="39">
        <v>1972.39118582889</v>
      </c>
      <c r="M352" s="39">
        <v>1972.39118582889</v>
      </c>
      <c r="N352" s="39">
        <v>1972.39118582889</v>
      </c>
      <c r="O352" s="39">
        <v>1972.39118582889</v>
      </c>
      <c r="P352" s="39">
        <v>1972.39118582889</v>
      </c>
      <c r="Q352" s="39">
        <v>1972.39118582889</v>
      </c>
      <c r="R352" s="39">
        <v>1972.39118582889</v>
      </c>
      <c r="S352" s="39">
        <v>1972.39118582889</v>
      </c>
      <c r="T352" s="39">
        <v>1972.39118582889</v>
      </c>
      <c r="U352" s="39">
        <v>1972.39118582889</v>
      </c>
      <c r="V352" s="39">
        <v>1972.39118582889</v>
      </c>
      <c r="W352" s="39">
        <v>1972.39118582889</v>
      </c>
      <c r="X352" s="39">
        <v>1972.39118582889</v>
      </c>
      <c r="Y352" s="39">
        <v>1972.39118582889</v>
      </c>
      <c r="Z352" s="39">
        <v>1972.39118582889</v>
      </c>
      <c r="AA352" s="39">
        <v>1972.39118582889</v>
      </c>
      <c r="AB352" s="39">
        <v>1972.39118582889</v>
      </c>
      <c r="AC352" s="39">
        <v>1972.39118582889</v>
      </c>
      <c r="AD352" s="39">
        <v>1972.39118582889</v>
      </c>
    </row>
    <row r="353" spans="1:30" hidden="1" outlineLevel="1">
      <c r="A353" s="40" t="s">
        <v>229</v>
      </c>
      <c r="B353" s="39">
        <v>11127.326024345501</v>
      </c>
      <c r="C353" s="39">
        <v>11127.326024345501</v>
      </c>
      <c r="D353" s="39">
        <v>11127.326024345501</v>
      </c>
      <c r="E353" s="39">
        <v>11127.326024345501</v>
      </c>
      <c r="F353" s="39">
        <v>11127.326024345501</v>
      </c>
      <c r="G353" s="39">
        <v>11127.326024345501</v>
      </c>
      <c r="H353" s="39">
        <v>11127.326024345501</v>
      </c>
      <c r="I353" s="39">
        <v>11127.326024345501</v>
      </c>
      <c r="J353" s="39">
        <v>11127.326024345501</v>
      </c>
      <c r="K353" s="39">
        <v>11127.326024345501</v>
      </c>
      <c r="L353" s="39">
        <v>11127.326024345501</v>
      </c>
      <c r="M353" s="39">
        <v>11127.326024345501</v>
      </c>
      <c r="N353" s="39">
        <v>11127.326024345501</v>
      </c>
      <c r="O353" s="39">
        <v>11127.326024345501</v>
      </c>
      <c r="P353" s="39">
        <v>11127.326024345501</v>
      </c>
      <c r="Q353" s="39">
        <v>11127.326024345501</v>
      </c>
      <c r="R353" s="39">
        <v>11127.326024345501</v>
      </c>
      <c r="S353" s="39">
        <v>11127.326024345501</v>
      </c>
      <c r="T353" s="39">
        <v>11127.326024345501</v>
      </c>
      <c r="U353" s="39">
        <v>11127.326024345501</v>
      </c>
      <c r="V353" s="39">
        <v>11127.326024345501</v>
      </c>
      <c r="W353" s="39">
        <v>11127.326024345501</v>
      </c>
      <c r="X353" s="39">
        <v>11127.326024345501</v>
      </c>
      <c r="Y353" s="39">
        <v>11127.326024345501</v>
      </c>
      <c r="Z353" s="39">
        <v>11127.326024345501</v>
      </c>
      <c r="AA353" s="39">
        <v>11127.326024345501</v>
      </c>
      <c r="AB353" s="39">
        <v>11127.326024345501</v>
      </c>
      <c r="AC353" s="39">
        <v>11127.326024345501</v>
      </c>
      <c r="AD353" s="39">
        <v>11127.326024345501</v>
      </c>
    </row>
    <row r="354" spans="1:30" hidden="1" outlineLevel="1">
      <c r="A354" s="40" t="s">
        <v>230</v>
      </c>
      <c r="B354" s="39">
        <v>133740.005419825</v>
      </c>
      <c r="C354" s="39">
        <v>133740.005419825</v>
      </c>
      <c r="D354" s="39">
        <v>133740.005419825</v>
      </c>
      <c r="E354" s="39">
        <v>133740.005419825</v>
      </c>
      <c r="F354" s="39">
        <v>133740.005419825</v>
      </c>
      <c r="G354" s="39">
        <v>133740.005419825</v>
      </c>
      <c r="H354" s="39">
        <v>133740.005419825</v>
      </c>
      <c r="I354" s="39">
        <v>133740.005419825</v>
      </c>
      <c r="J354" s="39">
        <v>133740.005419825</v>
      </c>
      <c r="K354" s="39">
        <v>133740.005419825</v>
      </c>
      <c r="L354" s="39">
        <v>133740.005419825</v>
      </c>
      <c r="M354" s="39">
        <v>133740.005419825</v>
      </c>
      <c r="N354" s="39">
        <v>133740.005419825</v>
      </c>
      <c r="O354" s="39">
        <v>133740.005419825</v>
      </c>
      <c r="P354" s="39">
        <v>133740.005419825</v>
      </c>
      <c r="Q354" s="39">
        <v>133740.005419825</v>
      </c>
      <c r="R354" s="39">
        <v>133740.005419825</v>
      </c>
      <c r="S354" s="39">
        <v>133740.005419825</v>
      </c>
      <c r="T354" s="39">
        <v>133740.005419825</v>
      </c>
      <c r="U354" s="39">
        <v>133740.005419825</v>
      </c>
      <c r="V354" s="39">
        <v>133740.005419825</v>
      </c>
      <c r="W354" s="39">
        <v>133740.005419825</v>
      </c>
      <c r="X354" s="39">
        <v>133740.005419825</v>
      </c>
      <c r="Y354" s="39">
        <v>133740.005419825</v>
      </c>
      <c r="Z354" s="39">
        <v>133740.005419825</v>
      </c>
      <c r="AA354" s="39">
        <v>133740.005419825</v>
      </c>
      <c r="AB354" s="39">
        <v>133740.005419825</v>
      </c>
      <c r="AC354" s="39">
        <v>133740.005419825</v>
      </c>
      <c r="AD354" s="39">
        <v>133740.005419825</v>
      </c>
    </row>
    <row r="355" spans="1:30" hidden="1" outlineLevel="1">
      <c r="A355" s="40" t="s">
        <v>231</v>
      </c>
      <c r="B355" s="39">
        <v>199999.86472024099</v>
      </c>
      <c r="C355" s="39">
        <v>199999.86472024099</v>
      </c>
      <c r="D355" s="39">
        <v>199999.86472024099</v>
      </c>
      <c r="E355" s="39">
        <v>199999.86472024099</v>
      </c>
      <c r="F355" s="39">
        <v>199999.86472024099</v>
      </c>
      <c r="G355" s="39">
        <v>199999.86472024099</v>
      </c>
      <c r="H355" s="39">
        <v>199999.86472024099</v>
      </c>
      <c r="I355" s="39">
        <v>199999.86472024099</v>
      </c>
      <c r="J355" s="39">
        <v>199999.86472024099</v>
      </c>
      <c r="K355" s="39">
        <v>199999.86472024099</v>
      </c>
      <c r="L355" s="39">
        <v>199999.86472024099</v>
      </c>
      <c r="M355" s="39">
        <v>199999.86472024099</v>
      </c>
      <c r="N355" s="39">
        <v>199999.86472024099</v>
      </c>
      <c r="O355" s="39">
        <v>199999.86472024099</v>
      </c>
      <c r="P355" s="39">
        <v>199999.86472024099</v>
      </c>
      <c r="Q355" s="39">
        <v>199999.86472024099</v>
      </c>
      <c r="R355" s="39">
        <v>199999.86472024099</v>
      </c>
      <c r="S355" s="39">
        <v>199999.86472024099</v>
      </c>
      <c r="T355" s="39">
        <v>199999.86472024099</v>
      </c>
      <c r="U355" s="39">
        <v>199999.86472024099</v>
      </c>
      <c r="V355" s="39">
        <v>199999.86472024099</v>
      </c>
      <c r="W355" s="39">
        <v>199999.86472024099</v>
      </c>
      <c r="X355" s="39">
        <v>199999.86472024099</v>
      </c>
      <c r="Y355" s="39">
        <v>199999.86472024099</v>
      </c>
      <c r="Z355" s="39">
        <v>199999.86472024099</v>
      </c>
      <c r="AA355" s="39">
        <v>199999.86472024099</v>
      </c>
      <c r="AB355" s="39">
        <v>199999.86472024099</v>
      </c>
      <c r="AC355" s="39">
        <v>199999.86472024099</v>
      </c>
      <c r="AD355" s="39">
        <v>199999.86472024099</v>
      </c>
    </row>
    <row r="356" spans="1:30" hidden="1" outlineLevel="1">
      <c r="A356" s="40" t="s">
        <v>232</v>
      </c>
      <c r="B356" s="39">
        <v>678849.32321221102</v>
      </c>
      <c r="C356" s="39">
        <v>678849.32321221102</v>
      </c>
      <c r="D356" s="39">
        <v>678849.32321221102</v>
      </c>
      <c r="E356" s="39">
        <v>678849.32321221102</v>
      </c>
      <c r="F356" s="39">
        <v>678849.32321221102</v>
      </c>
      <c r="G356" s="39">
        <v>678849.32321221102</v>
      </c>
      <c r="H356" s="39">
        <v>678849.32321221102</v>
      </c>
      <c r="I356" s="39">
        <v>678849.32321221102</v>
      </c>
      <c r="J356" s="39">
        <v>678849.32321221102</v>
      </c>
      <c r="K356" s="39">
        <v>678849.32321221102</v>
      </c>
      <c r="L356" s="39">
        <v>678849.32321221102</v>
      </c>
      <c r="M356" s="39">
        <v>678849.32321221102</v>
      </c>
      <c r="N356" s="39">
        <v>678849.32321221102</v>
      </c>
      <c r="O356" s="39">
        <v>678849.32321221102</v>
      </c>
      <c r="P356" s="39">
        <v>678849.32321221102</v>
      </c>
      <c r="Q356" s="39">
        <v>678849.32321221102</v>
      </c>
      <c r="R356" s="39">
        <v>678849.32321221102</v>
      </c>
      <c r="S356" s="39">
        <v>678849.32321221102</v>
      </c>
      <c r="T356" s="39">
        <v>678849.32321221102</v>
      </c>
      <c r="U356" s="39">
        <v>678849.32321221102</v>
      </c>
      <c r="V356" s="39">
        <v>678849.32321221102</v>
      </c>
      <c r="W356" s="39">
        <v>678849.32321221102</v>
      </c>
      <c r="X356" s="39">
        <v>678849.32321221102</v>
      </c>
      <c r="Y356" s="39">
        <v>678849.32321221102</v>
      </c>
      <c r="Z356" s="39">
        <v>678849.32321221102</v>
      </c>
      <c r="AA356" s="39">
        <v>678849.32321221102</v>
      </c>
      <c r="AB356" s="39">
        <v>678849.32321221102</v>
      </c>
      <c r="AC356" s="39">
        <v>678849.32321221102</v>
      </c>
      <c r="AD356" s="39">
        <v>678849.32321221102</v>
      </c>
    </row>
    <row r="357" spans="1:30" hidden="1" outlineLevel="1">
      <c r="A357" s="40" t="s">
        <v>233</v>
      </c>
      <c r="B357" s="39">
        <v>9999.9932360121002</v>
      </c>
      <c r="C357" s="39">
        <v>9999.9932360121002</v>
      </c>
      <c r="D357" s="39">
        <v>9999.9932360121002</v>
      </c>
      <c r="E357" s="39">
        <v>9999.9932360121002</v>
      </c>
      <c r="F357" s="39">
        <v>9999.9932360121002</v>
      </c>
      <c r="G357" s="39">
        <v>9999.9932360121002</v>
      </c>
      <c r="H357" s="39">
        <v>9999.9932360121002</v>
      </c>
      <c r="I357" s="39">
        <v>9999.9932360121002</v>
      </c>
      <c r="J357" s="39">
        <v>9999.9932360121002</v>
      </c>
      <c r="K357" s="39">
        <v>9999.9932360121002</v>
      </c>
      <c r="L357" s="39">
        <v>9999.9932360121002</v>
      </c>
      <c r="M357" s="39">
        <v>9999.9932360121002</v>
      </c>
      <c r="N357" s="39">
        <v>9999.9932360121002</v>
      </c>
      <c r="O357" s="39">
        <v>9999.9932360121002</v>
      </c>
      <c r="P357" s="39">
        <v>9999.9932360121002</v>
      </c>
      <c r="Q357" s="39">
        <v>9999.9932360121002</v>
      </c>
      <c r="R357" s="39">
        <v>9999.9932360121002</v>
      </c>
      <c r="S357" s="39">
        <v>9999.9932360121002</v>
      </c>
      <c r="T357" s="39">
        <v>9999.9932360121002</v>
      </c>
      <c r="U357" s="39">
        <v>9999.9932360121002</v>
      </c>
      <c r="V357" s="39">
        <v>9999.9932360121002</v>
      </c>
      <c r="W357" s="39">
        <v>9999.9932360121002</v>
      </c>
      <c r="X357" s="39">
        <v>9999.9932360121002</v>
      </c>
      <c r="Y357" s="39">
        <v>9999.9932360121002</v>
      </c>
      <c r="Z357" s="39">
        <v>9999.9932360121002</v>
      </c>
      <c r="AA357" s="39">
        <v>9999.9932360121002</v>
      </c>
      <c r="AB357" s="39">
        <v>9999.9932360121002</v>
      </c>
      <c r="AC357" s="39">
        <v>9999.9932360121002</v>
      </c>
      <c r="AD357" s="39">
        <v>9999.9932360121002</v>
      </c>
    </row>
    <row r="358" spans="1:30" hidden="1" outlineLevel="1">
      <c r="A358" s="40" t="s">
        <v>234</v>
      </c>
      <c r="B358" s="39">
        <v>7499.9949270090701</v>
      </c>
      <c r="C358" s="39">
        <v>7499.9949270090701</v>
      </c>
      <c r="D358" s="39">
        <v>7499.9949270090701</v>
      </c>
      <c r="E358" s="39">
        <v>7499.9949270090701</v>
      </c>
      <c r="F358" s="39">
        <v>7499.9949270090701</v>
      </c>
      <c r="G358" s="39">
        <v>7499.9949270090701</v>
      </c>
      <c r="H358" s="39">
        <v>7499.9949270090701</v>
      </c>
      <c r="I358" s="39">
        <v>7499.9949270090701</v>
      </c>
      <c r="J358" s="39">
        <v>7499.9949270090701</v>
      </c>
      <c r="K358" s="39">
        <v>7499.9949270090701</v>
      </c>
      <c r="L358" s="39">
        <v>7499.9949270090701</v>
      </c>
      <c r="M358" s="39">
        <v>7499.9949270090701</v>
      </c>
      <c r="N358" s="39">
        <v>7499.9949270090701</v>
      </c>
      <c r="O358" s="39">
        <v>7499.9949270090701</v>
      </c>
      <c r="P358" s="39">
        <v>7499.9949270090701</v>
      </c>
      <c r="Q358" s="39">
        <v>7499.9949270090701</v>
      </c>
      <c r="R358" s="39">
        <v>7499.9949270090701</v>
      </c>
      <c r="S358" s="39">
        <v>7499.9949270090701</v>
      </c>
      <c r="T358" s="39">
        <v>7499.9949270090701</v>
      </c>
      <c r="U358" s="39">
        <v>7499.9949270090701</v>
      </c>
      <c r="V358" s="39">
        <v>7499.9949270090701</v>
      </c>
      <c r="W358" s="39">
        <v>7499.9949270090701</v>
      </c>
      <c r="X358" s="39">
        <v>7499.9949270090701</v>
      </c>
      <c r="Y358" s="39">
        <v>7499.9949270090701</v>
      </c>
      <c r="Z358" s="39">
        <v>7499.9949270090701</v>
      </c>
      <c r="AA358" s="39">
        <v>7499.9949270090701</v>
      </c>
      <c r="AB358" s="39">
        <v>7499.9949270090701</v>
      </c>
      <c r="AC358" s="39">
        <v>7499.9949270090701</v>
      </c>
      <c r="AD358" s="39">
        <v>7499.9949270090701</v>
      </c>
    </row>
    <row r="359" spans="1:30" hidden="1" outlineLevel="1">
      <c r="A359" s="40" t="s">
        <v>235</v>
      </c>
      <c r="B359" s="39">
        <v>3499.9976326042301</v>
      </c>
      <c r="C359" s="39">
        <v>3499.9976326042301</v>
      </c>
      <c r="D359" s="39">
        <v>3499.9976326042301</v>
      </c>
      <c r="E359" s="39">
        <v>3499.9976326042301</v>
      </c>
      <c r="F359" s="39">
        <v>3499.9976326042301</v>
      </c>
      <c r="G359" s="39">
        <v>3499.9976326042301</v>
      </c>
      <c r="H359" s="39">
        <v>3499.9976326042301</v>
      </c>
      <c r="I359" s="39">
        <v>3499.9976326042301</v>
      </c>
      <c r="J359" s="39">
        <v>3499.9976326042301</v>
      </c>
      <c r="K359" s="39">
        <v>3499.9976326042301</v>
      </c>
      <c r="L359" s="39">
        <v>3499.9976326042301</v>
      </c>
      <c r="M359" s="39">
        <v>3499.9976326042301</v>
      </c>
      <c r="N359" s="39">
        <v>3499.9976326042301</v>
      </c>
      <c r="O359" s="39">
        <v>3499.9976326042301</v>
      </c>
      <c r="P359" s="39">
        <v>3499.9976326042301</v>
      </c>
      <c r="Q359" s="39">
        <v>3499.9976326042301</v>
      </c>
      <c r="R359" s="39">
        <v>3499.9976326042301</v>
      </c>
      <c r="S359" s="39">
        <v>3499.9976326042301</v>
      </c>
      <c r="T359" s="39">
        <v>3499.9976326042301</v>
      </c>
      <c r="U359" s="39">
        <v>3499.9976326042301</v>
      </c>
      <c r="V359" s="39">
        <v>3499.9976326042301</v>
      </c>
      <c r="W359" s="39">
        <v>3499.9976326042301</v>
      </c>
      <c r="X359" s="39">
        <v>3499.9976326042301</v>
      </c>
      <c r="Y359" s="39">
        <v>3499.9976326042301</v>
      </c>
      <c r="Z359" s="39">
        <v>3499.9976326042301</v>
      </c>
      <c r="AA359" s="39">
        <v>3499.9976326042301</v>
      </c>
      <c r="AB359" s="39">
        <v>3499.9976326042301</v>
      </c>
      <c r="AC359" s="39">
        <v>3499.9976326042301</v>
      </c>
      <c r="AD359" s="39">
        <v>3499.9976326042301</v>
      </c>
    </row>
    <row r="360" spans="1:30" hidden="1" outlineLevel="1">
      <c r="A360" s="40" t="s">
        <v>236</v>
      </c>
      <c r="B360" s="39">
        <v>3166.6645247371598</v>
      </c>
      <c r="C360" s="39">
        <v>3166.6645247371598</v>
      </c>
      <c r="D360" s="39">
        <v>3166.6645247371598</v>
      </c>
      <c r="E360" s="39">
        <v>3166.6645247371598</v>
      </c>
      <c r="F360" s="39">
        <v>3166.6645247371598</v>
      </c>
      <c r="G360" s="39">
        <v>3166.6645247371598</v>
      </c>
      <c r="H360" s="39">
        <v>3166.6645247371598</v>
      </c>
      <c r="I360" s="39">
        <v>3166.6645247371598</v>
      </c>
      <c r="J360" s="39">
        <v>3166.6645247371598</v>
      </c>
      <c r="K360" s="39">
        <v>3166.6645247371598</v>
      </c>
      <c r="L360" s="39">
        <v>3166.6645247371598</v>
      </c>
      <c r="M360" s="39">
        <v>3166.6645247371598</v>
      </c>
      <c r="N360" s="39">
        <v>3166.6645247371598</v>
      </c>
      <c r="O360" s="39">
        <v>3166.6645247371598</v>
      </c>
      <c r="P360" s="39">
        <v>3166.6645247371598</v>
      </c>
      <c r="Q360" s="39">
        <v>3166.6645247371598</v>
      </c>
      <c r="R360" s="39">
        <v>3166.6645247371598</v>
      </c>
      <c r="S360" s="39">
        <v>3166.6645247371598</v>
      </c>
      <c r="T360" s="39">
        <v>3166.6645247371598</v>
      </c>
      <c r="U360" s="39">
        <v>3166.6645247371598</v>
      </c>
      <c r="V360" s="39">
        <v>3166.6645247371598</v>
      </c>
      <c r="W360" s="39">
        <v>3166.6645247371598</v>
      </c>
      <c r="X360" s="39">
        <v>3166.6645247371598</v>
      </c>
      <c r="Y360" s="39">
        <v>3166.6645247371598</v>
      </c>
      <c r="Z360" s="39">
        <v>3166.6645247371598</v>
      </c>
      <c r="AA360" s="39">
        <v>3166.6645247371598</v>
      </c>
      <c r="AB360" s="39">
        <v>3166.6645247371598</v>
      </c>
      <c r="AC360" s="39">
        <v>3166.6645247371598</v>
      </c>
      <c r="AD360" s="39">
        <v>3166.6645247371598</v>
      </c>
    </row>
    <row r="361" spans="1:30" collapsed="1">
      <c r="A361" s="40" t="s">
        <v>330</v>
      </c>
      <c r="B361" s="39">
        <v>20984985.412189499</v>
      </c>
      <c r="C361" s="39">
        <v>20984985.412189499</v>
      </c>
      <c r="D361" s="39">
        <v>20984985.412189499</v>
      </c>
      <c r="E361" s="39">
        <v>20984985.412189499</v>
      </c>
      <c r="F361" s="39">
        <v>20984985.412189499</v>
      </c>
      <c r="G361" s="39">
        <v>20984985.412189499</v>
      </c>
      <c r="H361" s="39">
        <v>20984985.412189499</v>
      </c>
      <c r="I361" s="39">
        <v>20984985.412189499</v>
      </c>
      <c r="J361" s="39">
        <v>20984985.412189499</v>
      </c>
      <c r="K361" s="39">
        <v>20984985.412189499</v>
      </c>
      <c r="L361" s="39">
        <v>20984985.412189499</v>
      </c>
      <c r="M361" s="39">
        <v>20984985.412189499</v>
      </c>
      <c r="N361" s="39">
        <v>20984985.412189499</v>
      </c>
      <c r="O361" s="39">
        <v>20984985.412189499</v>
      </c>
      <c r="P361" s="39">
        <v>20984985.412189499</v>
      </c>
      <c r="Q361" s="39">
        <v>20984985.412189499</v>
      </c>
      <c r="R361" s="39">
        <v>20984985.412189499</v>
      </c>
      <c r="S361" s="39">
        <v>20984985.412189499</v>
      </c>
      <c r="T361" s="39">
        <v>20984985.412189499</v>
      </c>
      <c r="U361" s="39">
        <v>20984985.412189499</v>
      </c>
      <c r="V361" s="39">
        <v>20984985.412189499</v>
      </c>
      <c r="W361" s="39">
        <v>20984985.412189499</v>
      </c>
      <c r="X361" s="39">
        <v>20984985.412189499</v>
      </c>
      <c r="Y361" s="39">
        <v>20984985.412189499</v>
      </c>
      <c r="Z361" s="39">
        <v>20984985.412189499</v>
      </c>
      <c r="AA361" s="39">
        <v>20984985.412189499</v>
      </c>
      <c r="AB361" s="39">
        <v>20984985.412189499</v>
      </c>
      <c r="AC361" s="39">
        <v>20984985.412189499</v>
      </c>
      <c r="AD361" s="39">
        <v>20984985.412189499</v>
      </c>
    </row>
    <row r="362" spans="1:30">
      <c r="A362" s="40" t="s">
        <v>331</v>
      </c>
    </row>
    <row r="363" spans="1:30" s="45" customFormat="1">
      <c r="A363" s="49" t="s">
        <v>332</v>
      </c>
      <c r="B363" s="50">
        <v>1.86673816622068E-2</v>
      </c>
      <c r="C363" s="50">
        <v>7.2992751041731996E-4</v>
      </c>
      <c r="D363" s="50">
        <v>9.7164743715514503E-3</v>
      </c>
      <c r="E363" s="50">
        <v>5.4387381626823599E-2</v>
      </c>
      <c r="F363" s="50">
        <v>4.5445667985454999E-4</v>
      </c>
      <c r="G363" s="50">
        <v>0.216238927031626</v>
      </c>
      <c r="H363" s="50">
        <v>8.7671649218939801E-2</v>
      </c>
      <c r="I363" s="50">
        <v>1.7481763121222699E-2</v>
      </c>
      <c r="J363" s="50">
        <v>1.1350397264807701E-3</v>
      </c>
      <c r="K363" s="50">
        <v>7.5359341258991405E-4</v>
      </c>
      <c r="L363" s="50">
        <v>1.6347434517754501E-4</v>
      </c>
      <c r="M363" s="50">
        <v>8.5771676582851298E-5</v>
      </c>
      <c r="N363" s="50">
        <v>0.59068822520904096</v>
      </c>
      <c r="O363" s="50">
        <v>9.5778142974844202E-4</v>
      </c>
      <c r="P363" s="50">
        <v>2.11467272111307E-4</v>
      </c>
      <c r="Q363" s="50">
        <v>9.8875500658053201E-5</v>
      </c>
      <c r="R363" s="50">
        <v>5.5781020496711495E-4</v>
      </c>
      <c r="S363" s="50">
        <v>0</v>
      </c>
      <c r="T363" s="50">
        <v>0.128998554708946</v>
      </c>
      <c r="U363" s="50">
        <v>0</v>
      </c>
      <c r="V363" s="50">
        <v>0</v>
      </c>
      <c r="W363" s="50">
        <v>0.19290931991447</v>
      </c>
      <c r="X363" s="50">
        <v>0.65478224922025097</v>
      </c>
      <c r="Y363" s="50">
        <v>0</v>
      </c>
      <c r="Z363" s="50">
        <v>9.6454659957235095E-3</v>
      </c>
      <c r="AA363" s="50">
        <v>7.2340994967926304E-3</v>
      </c>
      <c r="AB363" s="50">
        <v>3.3759130985032198E-3</v>
      </c>
      <c r="AC363" s="50">
        <v>3.05439756531244E-3</v>
      </c>
      <c r="AD363" s="50">
        <v>0</v>
      </c>
    </row>
    <row r="364" spans="1:30">
      <c r="A364" s="40" t="s">
        <v>333</v>
      </c>
      <c r="B364" s="39">
        <v>1.77451262188878E-2</v>
      </c>
      <c r="C364" s="39">
        <v>6.9386569779185099E-4</v>
      </c>
      <c r="D364" s="39">
        <v>9.2364353633398993E-3</v>
      </c>
      <c r="E364" s="39">
        <v>5.1700392114269099E-2</v>
      </c>
      <c r="F364" s="39">
        <v>4.3200440698989599E-4</v>
      </c>
      <c r="G364" s="39">
        <v>0.20555571868880201</v>
      </c>
      <c r="H364" s="39">
        <v>8.3340262140664506E-2</v>
      </c>
      <c r="I364" s="39">
        <v>1.6618082746057802E-2</v>
      </c>
      <c r="J364" s="39">
        <v>1.0789634869163599E-3</v>
      </c>
      <c r="K364" s="39">
        <v>7.1636239436857405E-4</v>
      </c>
      <c r="L364" s="39">
        <v>1.5539795249371101E-4</v>
      </c>
      <c r="M364" s="39">
        <v>8.15341569862345E-5</v>
      </c>
      <c r="N364" s="39">
        <v>0.56150548063022598</v>
      </c>
      <c r="O364" s="39">
        <v>9.1046257415962502E-4</v>
      </c>
      <c r="P364" s="39">
        <v>2.01019805706133E-4</v>
      </c>
      <c r="Q364" s="39">
        <v>9.3990591229250399E-5</v>
      </c>
      <c r="R364" s="39">
        <v>5.3025178744617795E-4</v>
      </c>
      <c r="S364" s="39">
        <v>0</v>
      </c>
      <c r="T364" s="39">
        <v>6.3731283483351598E-3</v>
      </c>
      <c r="U364" s="39">
        <v>0</v>
      </c>
      <c r="V364" s="39">
        <v>0</v>
      </c>
      <c r="W364" s="39">
        <v>9.5306172862082497E-3</v>
      </c>
      <c r="X364" s="39">
        <v>3.2349287353704202E-2</v>
      </c>
      <c r="Y364" s="39">
        <v>0</v>
      </c>
      <c r="Z364" s="39">
        <v>4.76530864310412E-4</v>
      </c>
      <c r="AA364" s="39">
        <v>3.5739814823280898E-4</v>
      </c>
      <c r="AB364" s="39">
        <v>1.6678580250864401E-4</v>
      </c>
      <c r="AC364" s="39">
        <v>1.50901440364964E-4</v>
      </c>
      <c r="AD364" s="39">
        <v>0</v>
      </c>
    </row>
    <row r="365" spans="1:30">
      <c r="A365" s="40" t="s">
        <v>334</v>
      </c>
    </row>
    <row r="366" spans="1:30">
      <c r="A366" s="43" t="s">
        <v>335</v>
      </c>
    </row>
    <row r="367" spans="1:30">
      <c r="A367" s="40" t="s">
        <v>336</v>
      </c>
      <c r="B367" s="39">
        <v>377865.098949746</v>
      </c>
      <c r="C367" s="39">
        <v>14574.430679262299</v>
      </c>
      <c r="D367" s="39">
        <v>217617.15904123499</v>
      </c>
      <c r="E367" s="39">
        <v>1280307.60160147</v>
      </c>
      <c r="F367" s="39">
        <v>8938.5582995607601</v>
      </c>
      <c r="G367" s="39">
        <v>4728372.6017943202</v>
      </c>
      <c r="H367" s="39">
        <v>1998974.8110790299</v>
      </c>
      <c r="I367" s="39">
        <v>377079.38295386703</v>
      </c>
      <c r="J367" s="39">
        <v>35511.818942656202</v>
      </c>
      <c r="K367" s="39">
        <v>17301.617127915801</v>
      </c>
      <c r="L367" s="39">
        <v>26370.4257955172</v>
      </c>
      <c r="M367" s="39">
        <v>11024.4287043285</v>
      </c>
      <c r="N367" s="39">
        <v>13078632.728021501</v>
      </c>
      <c r="O367" s="39">
        <v>154161.41933153701</v>
      </c>
      <c r="P367" s="39">
        <v>4155.4907731426001</v>
      </c>
      <c r="Q367" s="39">
        <v>9807.1986927367107</v>
      </c>
      <c r="R367" s="39">
        <v>50948.135703576198</v>
      </c>
      <c r="S367" s="39">
        <v>0</v>
      </c>
      <c r="T367" s="39">
        <v>158739.90960037801</v>
      </c>
      <c r="U367" s="39">
        <v>0</v>
      </c>
      <c r="V367" s="39">
        <v>0</v>
      </c>
      <c r="W367" s="39">
        <v>200001</v>
      </c>
      <c r="X367" s="39">
        <v>783476.67703109304</v>
      </c>
      <c r="Y367" s="39">
        <v>0</v>
      </c>
      <c r="Z367" s="39">
        <v>60001</v>
      </c>
      <c r="AA367" s="39">
        <v>45001</v>
      </c>
      <c r="AB367" s="39">
        <v>21001</v>
      </c>
      <c r="AC367" s="39">
        <v>19001</v>
      </c>
      <c r="AD367" s="39">
        <v>0</v>
      </c>
    </row>
    <row r="368" spans="1:30">
      <c r="A368" s="40" t="s">
        <v>337</v>
      </c>
      <c r="B368" s="39">
        <v>0</v>
      </c>
      <c r="C368" s="39">
        <v>0</v>
      </c>
      <c r="D368" s="39">
        <v>-217617.15904123499</v>
      </c>
      <c r="E368" s="39">
        <v>0</v>
      </c>
      <c r="F368" s="39">
        <v>0</v>
      </c>
      <c r="G368" s="39">
        <v>0</v>
      </c>
      <c r="H368" s="39">
        <v>0</v>
      </c>
      <c r="I368" s="39">
        <v>0</v>
      </c>
      <c r="J368" s="39">
        <v>-35511.818942656202</v>
      </c>
      <c r="K368" s="39">
        <v>0</v>
      </c>
      <c r="L368" s="39">
        <v>0</v>
      </c>
      <c r="M368" s="39">
        <v>0</v>
      </c>
      <c r="N368" s="39">
        <v>0</v>
      </c>
      <c r="O368" s="39">
        <v>0</v>
      </c>
      <c r="P368" s="39">
        <v>0</v>
      </c>
      <c r="Q368" s="39">
        <v>0</v>
      </c>
      <c r="R368" s="39">
        <v>-50948.135703576198</v>
      </c>
      <c r="S368" s="39">
        <v>0</v>
      </c>
      <c r="T368" s="39">
        <v>-158739.90960037801</v>
      </c>
      <c r="U368" s="39">
        <v>0</v>
      </c>
      <c r="V368" s="39">
        <v>0</v>
      </c>
      <c r="W368" s="39">
        <v>-200001</v>
      </c>
      <c r="X368" s="39">
        <v>-783476.67703109304</v>
      </c>
      <c r="Y368" s="39">
        <v>0</v>
      </c>
      <c r="Z368" s="39">
        <v>-60001</v>
      </c>
      <c r="AA368" s="39">
        <v>-45001</v>
      </c>
      <c r="AB368" s="39">
        <v>-21001</v>
      </c>
      <c r="AC368" s="39">
        <v>-19001</v>
      </c>
      <c r="AD368" s="39">
        <v>0</v>
      </c>
    </row>
    <row r="369" spans="1:30">
      <c r="A369" s="40" t="s">
        <v>338</v>
      </c>
      <c r="B369" s="39">
        <v>377865.098949746</v>
      </c>
      <c r="C369" s="39">
        <v>14574.430679262299</v>
      </c>
      <c r="D369" s="39">
        <v>0</v>
      </c>
      <c r="E369" s="39">
        <v>1280307.60160147</v>
      </c>
      <c r="F369" s="39">
        <v>8938.5582995607601</v>
      </c>
      <c r="G369" s="39">
        <v>4728372.6017943202</v>
      </c>
      <c r="H369" s="39">
        <v>1998974.8110790299</v>
      </c>
      <c r="I369" s="39">
        <v>377079.38295386703</v>
      </c>
      <c r="J369" s="39">
        <v>0</v>
      </c>
      <c r="K369" s="39">
        <v>17301.617127915801</v>
      </c>
      <c r="L369" s="39">
        <v>26370.4257955172</v>
      </c>
      <c r="M369" s="39">
        <v>11024.4287043285</v>
      </c>
      <c r="N369" s="39">
        <v>13078632.728021501</v>
      </c>
      <c r="O369" s="39">
        <v>154161.41933153701</v>
      </c>
      <c r="P369" s="39">
        <v>4155.4907731426001</v>
      </c>
      <c r="Q369" s="39">
        <v>9807.1986927367107</v>
      </c>
      <c r="R369" s="39">
        <v>0</v>
      </c>
      <c r="S369" s="39">
        <v>0</v>
      </c>
      <c r="T369" s="39">
        <v>0</v>
      </c>
      <c r="U369" s="39">
        <v>0</v>
      </c>
      <c r="V369" s="39">
        <v>0</v>
      </c>
      <c r="W369" s="39">
        <v>0</v>
      </c>
      <c r="X369" s="39">
        <v>0</v>
      </c>
      <c r="Y369" s="39">
        <v>0</v>
      </c>
      <c r="Z369" s="39">
        <v>0</v>
      </c>
      <c r="AA369" s="39">
        <v>0</v>
      </c>
      <c r="AB369" s="39">
        <v>0</v>
      </c>
      <c r="AC369" s="39">
        <v>0</v>
      </c>
      <c r="AD369" s="39">
        <v>0</v>
      </c>
    </row>
    <row r="370" spans="1:30" s="45" customFormat="1">
      <c r="A370" s="44" t="s">
        <v>339</v>
      </c>
      <c r="B370" s="45">
        <v>0.39212000000000002</v>
      </c>
      <c r="C370" s="45">
        <v>1.4279999999999999E-2</v>
      </c>
      <c r="D370" s="45">
        <v>0</v>
      </c>
      <c r="E370" s="45">
        <v>0</v>
      </c>
      <c r="F370" s="45">
        <v>0</v>
      </c>
      <c r="G370" s="45">
        <v>2.8800000000000002E-3</v>
      </c>
      <c r="H370" s="45">
        <v>3.9350000000000003E-2</v>
      </c>
      <c r="I370" s="45">
        <v>0.32521</v>
      </c>
      <c r="J370" s="45">
        <v>0</v>
      </c>
      <c r="K370" s="45">
        <v>1</v>
      </c>
      <c r="L370" s="45">
        <v>0</v>
      </c>
      <c r="M370" s="45">
        <v>0.25134000000000001</v>
      </c>
      <c r="N370" s="45">
        <v>0</v>
      </c>
      <c r="O370" s="45">
        <v>0</v>
      </c>
      <c r="P370" s="45">
        <v>0</v>
      </c>
      <c r="Q370" s="45">
        <v>1</v>
      </c>
      <c r="R370" s="45">
        <v>0</v>
      </c>
      <c r="S370" s="45">
        <v>0</v>
      </c>
      <c r="T370" s="45">
        <v>0</v>
      </c>
      <c r="U370" s="45">
        <v>0</v>
      </c>
      <c r="V370" s="45">
        <v>0</v>
      </c>
      <c r="W370" s="45">
        <v>0</v>
      </c>
      <c r="X370" s="45">
        <v>0</v>
      </c>
      <c r="Y370" s="45">
        <v>0</v>
      </c>
      <c r="Z370" s="45">
        <v>0</v>
      </c>
      <c r="AA370" s="45">
        <v>0</v>
      </c>
      <c r="AB370" s="45">
        <v>0</v>
      </c>
      <c r="AC370" s="45">
        <v>0</v>
      </c>
      <c r="AD370" s="45">
        <v>0</v>
      </c>
    </row>
    <row r="371" spans="1:30" s="45" customFormat="1">
      <c r="A371" s="44" t="s">
        <v>340</v>
      </c>
      <c r="B371" s="45">
        <v>1.0347900000000001</v>
      </c>
      <c r="C371" s="45">
        <v>1.0347900000000001</v>
      </c>
      <c r="D371" s="45">
        <v>1.0347900000000001</v>
      </c>
      <c r="E371" s="45">
        <v>1.0347900000000001</v>
      </c>
      <c r="F371" s="45">
        <v>1.0347900000000001</v>
      </c>
      <c r="G371" s="45">
        <v>1.0347900000000001</v>
      </c>
      <c r="H371" s="45">
        <v>1.0347900000000001</v>
      </c>
      <c r="I371" s="45">
        <v>1.0347900000000001</v>
      </c>
      <c r="J371" s="45">
        <v>1.0347900000000001</v>
      </c>
      <c r="K371" s="45">
        <v>1.0347900000000001</v>
      </c>
      <c r="L371" s="45">
        <v>1.0347900000000001</v>
      </c>
      <c r="M371" s="45">
        <v>1.0347900000000001</v>
      </c>
      <c r="N371" s="45">
        <v>1.0347900000000001</v>
      </c>
      <c r="O371" s="45">
        <v>1.0347900000000001</v>
      </c>
      <c r="P371" s="45">
        <v>1.0347900000000001</v>
      </c>
      <c r="Q371" s="45">
        <v>1.0347900000000001</v>
      </c>
      <c r="R371" s="45">
        <v>1.0347900000000001</v>
      </c>
      <c r="S371" s="45">
        <v>1.0347900000000001</v>
      </c>
      <c r="T371" s="45">
        <v>1.0347900000000001</v>
      </c>
      <c r="U371" s="45">
        <v>1.0347900000000001</v>
      </c>
      <c r="V371" s="45">
        <v>1.0347900000000001</v>
      </c>
      <c r="W371" s="45">
        <v>1.0347900000000001</v>
      </c>
      <c r="X371" s="45">
        <v>1.0347900000000001</v>
      </c>
      <c r="Y371" s="45">
        <v>1.0347900000000001</v>
      </c>
      <c r="Z371" s="45">
        <v>1.0347900000000001</v>
      </c>
      <c r="AA371" s="45">
        <v>1.0347900000000001</v>
      </c>
      <c r="AB371" s="45">
        <v>1.0347900000000001</v>
      </c>
      <c r="AC371" s="45">
        <v>1.0347900000000001</v>
      </c>
      <c r="AD371" s="45">
        <v>1.0347900000000001</v>
      </c>
    </row>
    <row r="372" spans="1:30">
      <c r="A372" s="40" t="s">
        <v>341</v>
      </c>
      <c r="B372" s="39">
        <v>153323.24341403399</v>
      </c>
      <c r="C372" s="39">
        <v>215.36346475063999</v>
      </c>
      <c r="D372" s="39">
        <v>0</v>
      </c>
      <c r="E372" s="39">
        <v>0</v>
      </c>
      <c r="F372" s="39">
        <v>0</v>
      </c>
      <c r="G372" s="39">
        <v>14091.473331678901</v>
      </c>
      <c r="H372" s="39">
        <v>81396.228346167394</v>
      </c>
      <c r="I372" s="39">
        <v>126896.283347904</v>
      </c>
      <c r="J372" s="39">
        <v>0</v>
      </c>
      <c r="K372" s="39">
        <v>17903.540387796002</v>
      </c>
      <c r="L372" s="39">
        <v>0</v>
      </c>
      <c r="M372" s="39">
        <v>2867.2788226338198</v>
      </c>
      <c r="N372" s="39">
        <v>0</v>
      </c>
      <c r="O372" s="39">
        <v>0</v>
      </c>
      <c r="P372" s="39">
        <v>0</v>
      </c>
      <c r="Q372" s="39">
        <v>10148.391135256999</v>
      </c>
      <c r="R372" s="39">
        <v>0</v>
      </c>
      <c r="S372" s="39">
        <v>0</v>
      </c>
      <c r="T372" s="39">
        <v>0</v>
      </c>
      <c r="U372" s="39">
        <v>0</v>
      </c>
      <c r="V372" s="39">
        <v>0</v>
      </c>
      <c r="W372" s="39">
        <v>0</v>
      </c>
      <c r="X372" s="39">
        <v>0</v>
      </c>
      <c r="Y372" s="39">
        <v>0</v>
      </c>
      <c r="Z372" s="39">
        <v>0</v>
      </c>
      <c r="AA372" s="39">
        <v>0</v>
      </c>
      <c r="AB372" s="39">
        <v>0</v>
      </c>
      <c r="AC372" s="39">
        <v>0</v>
      </c>
      <c r="AD372" s="39">
        <v>0</v>
      </c>
    </row>
    <row r="373" spans="1:30">
      <c r="A373" s="40" t="s">
        <v>342</v>
      </c>
    </row>
    <row r="374" spans="1:30">
      <c r="A374" s="40" t="s">
        <v>343</v>
      </c>
      <c r="B374" s="39">
        <v>377865.098949746</v>
      </c>
      <c r="C374" s="39">
        <v>14574.430679262299</v>
      </c>
      <c r="D374" s="39">
        <v>217617.15904123499</v>
      </c>
      <c r="E374" s="39">
        <v>1280307.60160147</v>
      </c>
      <c r="F374" s="39">
        <v>8938.5582995607601</v>
      </c>
      <c r="G374" s="39">
        <v>4728372.6017943202</v>
      </c>
      <c r="H374" s="39">
        <v>1998974.8110790299</v>
      </c>
      <c r="I374" s="39">
        <v>377079.38295386703</v>
      </c>
      <c r="J374" s="39">
        <v>35511.818942656202</v>
      </c>
      <c r="K374" s="39">
        <v>17301.617127915801</v>
      </c>
      <c r="L374" s="39">
        <v>26370.4257955172</v>
      </c>
      <c r="M374" s="39">
        <v>11024.4287043285</v>
      </c>
      <c r="N374" s="39">
        <v>13078632.728021501</v>
      </c>
      <c r="O374" s="39">
        <v>154161.41933153701</v>
      </c>
      <c r="P374" s="39">
        <v>4155.4907731426001</v>
      </c>
      <c r="Q374" s="39">
        <v>9807.1986927367107</v>
      </c>
      <c r="R374" s="39">
        <v>50948.135703576198</v>
      </c>
      <c r="S374" s="39">
        <v>0</v>
      </c>
      <c r="T374" s="39">
        <v>158739.90960037801</v>
      </c>
      <c r="U374" s="39">
        <v>0</v>
      </c>
      <c r="V374" s="39">
        <v>0</v>
      </c>
      <c r="W374" s="39">
        <v>200001</v>
      </c>
      <c r="X374" s="39">
        <v>783476.67703109304</v>
      </c>
      <c r="Y374" s="39">
        <v>0</v>
      </c>
      <c r="Z374" s="39">
        <v>60001</v>
      </c>
      <c r="AA374" s="39">
        <v>45001</v>
      </c>
      <c r="AB374" s="39">
        <v>21001</v>
      </c>
      <c r="AC374" s="39">
        <v>19001</v>
      </c>
      <c r="AD374" s="39">
        <v>0</v>
      </c>
    </row>
    <row r="375" spans="1:30">
      <c r="A375" s="40" t="s">
        <v>344</v>
      </c>
      <c r="B375" s="39">
        <v>0</v>
      </c>
      <c r="C375" s="39">
        <v>0</v>
      </c>
      <c r="D375" s="39">
        <v>-217617.15904123499</v>
      </c>
      <c r="E375" s="39">
        <v>0</v>
      </c>
      <c r="F375" s="39">
        <v>0</v>
      </c>
      <c r="G375" s="39">
        <v>0</v>
      </c>
      <c r="H375" s="39">
        <v>0</v>
      </c>
      <c r="I375" s="39">
        <v>0</v>
      </c>
      <c r="J375" s="39">
        <v>-35511.818942656202</v>
      </c>
      <c r="K375" s="39">
        <v>0</v>
      </c>
      <c r="L375" s="39">
        <v>0</v>
      </c>
      <c r="M375" s="39">
        <v>0</v>
      </c>
      <c r="N375" s="39">
        <v>0</v>
      </c>
      <c r="O375" s="39">
        <v>0</v>
      </c>
      <c r="P375" s="39">
        <v>0</v>
      </c>
      <c r="Q375" s="39">
        <v>0</v>
      </c>
      <c r="R375" s="39">
        <v>-50948.135703576198</v>
      </c>
      <c r="S375" s="39">
        <v>0</v>
      </c>
      <c r="T375" s="39">
        <v>-158739.90960037801</v>
      </c>
      <c r="U375" s="39">
        <v>0</v>
      </c>
      <c r="V375" s="39">
        <v>0</v>
      </c>
      <c r="W375" s="39">
        <v>-200001</v>
      </c>
      <c r="X375" s="39">
        <v>-783476.67703109304</v>
      </c>
      <c r="Y375" s="39">
        <v>0</v>
      </c>
      <c r="Z375" s="39">
        <v>-60001</v>
      </c>
      <c r="AA375" s="39">
        <v>-45001</v>
      </c>
      <c r="AB375" s="39">
        <v>-21001</v>
      </c>
      <c r="AC375" s="39">
        <v>-19001</v>
      </c>
      <c r="AD375" s="39">
        <v>0</v>
      </c>
    </row>
    <row r="376" spans="1:30">
      <c r="A376" s="40" t="s">
        <v>345</v>
      </c>
      <c r="B376" s="39">
        <v>377865.098949746</v>
      </c>
      <c r="C376" s="39">
        <v>14574.430679262299</v>
      </c>
      <c r="D376" s="39">
        <v>0</v>
      </c>
      <c r="E376" s="39">
        <v>1280307.60160147</v>
      </c>
      <c r="F376" s="39">
        <v>8938.5582995607601</v>
      </c>
      <c r="G376" s="39">
        <v>4728372.6017943202</v>
      </c>
      <c r="H376" s="39">
        <v>1998974.8110790299</v>
      </c>
      <c r="I376" s="39">
        <v>377079.38295386703</v>
      </c>
      <c r="J376" s="39">
        <v>0</v>
      </c>
      <c r="K376" s="39">
        <v>17301.617127915801</v>
      </c>
      <c r="L376" s="39">
        <v>26370.4257955172</v>
      </c>
      <c r="M376" s="39">
        <v>11024.4287043285</v>
      </c>
      <c r="N376" s="39">
        <v>13078632.728021501</v>
      </c>
      <c r="O376" s="39">
        <v>154161.41933153701</v>
      </c>
      <c r="P376" s="39">
        <v>4155.4907731426001</v>
      </c>
      <c r="Q376" s="39">
        <v>9807.1986927367107</v>
      </c>
      <c r="R376" s="39">
        <v>0</v>
      </c>
      <c r="S376" s="39">
        <v>0</v>
      </c>
      <c r="T376" s="39">
        <v>0</v>
      </c>
      <c r="U376" s="39">
        <v>0</v>
      </c>
      <c r="V376" s="39">
        <v>0</v>
      </c>
      <c r="W376" s="39">
        <v>0</v>
      </c>
      <c r="X376" s="39">
        <v>0</v>
      </c>
      <c r="Y376" s="39">
        <v>0</v>
      </c>
      <c r="Z376" s="39">
        <v>0</v>
      </c>
      <c r="AA376" s="39">
        <v>0</v>
      </c>
      <c r="AB376" s="39">
        <v>0</v>
      </c>
      <c r="AC376" s="39">
        <v>0</v>
      </c>
      <c r="AD376" s="39">
        <v>0</v>
      </c>
    </row>
    <row r="377" spans="1:30" s="45" customFormat="1">
      <c r="A377" s="44" t="s">
        <v>346</v>
      </c>
      <c r="B377" s="45">
        <v>0.60787999999999998</v>
      </c>
      <c r="C377" s="45">
        <v>0.98572000000000004</v>
      </c>
      <c r="D377" s="45">
        <v>0</v>
      </c>
      <c r="E377" s="45">
        <v>1</v>
      </c>
      <c r="F377" s="45">
        <v>1</v>
      </c>
      <c r="G377" s="45">
        <v>0.99712000000000001</v>
      </c>
      <c r="H377" s="45">
        <v>0.96065</v>
      </c>
      <c r="I377" s="45">
        <v>0.67479</v>
      </c>
      <c r="J377" s="45">
        <v>0</v>
      </c>
      <c r="K377" s="45">
        <v>0</v>
      </c>
      <c r="L377" s="45">
        <v>1</v>
      </c>
      <c r="M377" s="45">
        <v>0.74865999999999999</v>
      </c>
      <c r="N377" s="45">
        <v>1</v>
      </c>
      <c r="O377" s="45">
        <v>1</v>
      </c>
      <c r="P377" s="45">
        <v>1</v>
      </c>
      <c r="Q377" s="45">
        <v>0</v>
      </c>
      <c r="R377" s="45">
        <v>0</v>
      </c>
      <c r="S377" s="45">
        <v>0</v>
      </c>
      <c r="T377" s="45">
        <v>0</v>
      </c>
      <c r="U377" s="45">
        <v>0</v>
      </c>
      <c r="V377" s="45">
        <v>0</v>
      </c>
      <c r="W377" s="45">
        <v>0</v>
      </c>
      <c r="X377" s="45">
        <v>0</v>
      </c>
      <c r="Y377" s="45">
        <v>0</v>
      </c>
      <c r="Z377" s="45">
        <v>0</v>
      </c>
      <c r="AA377" s="45">
        <v>0</v>
      </c>
      <c r="AB377" s="45">
        <v>0</v>
      </c>
      <c r="AC377" s="45">
        <v>0</v>
      </c>
      <c r="AD377" s="45">
        <v>0</v>
      </c>
    </row>
    <row r="378" spans="1:30" s="45" customFormat="1">
      <c r="A378" s="44" t="s">
        <v>347</v>
      </c>
      <c r="B378" s="45">
        <v>1.0643100000000001</v>
      </c>
      <c r="C378" s="45">
        <v>1.0643100000000001</v>
      </c>
      <c r="D378" s="45">
        <v>1.0643100000000001</v>
      </c>
      <c r="E378" s="45">
        <v>1.0643100000000001</v>
      </c>
      <c r="F378" s="45">
        <v>1.0643100000000001</v>
      </c>
      <c r="G378" s="45">
        <v>1.0643100000000001</v>
      </c>
      <c r="H378" s="45">
        <v>1.0643100000000001</v>
      </c>
      <c r="I378" s="45">
        <v>1.0643100000000001</v>
      </c>
      <c r="J378" s="45">
        <v>1.0643100000000001</v>
      </c>
      <c r="K378" s="45">
        <v>1.0643100000000001</v>
      </c>
      <c r="L378" s="45">
        <v>1.0643100000000001</v>
      </c>
      <c r="M378" s="45">
        <v>1.0643100000000001</v>
      </c>
      <c r="N378" s="45">
        <v>1.0643100000000001</v>
      </c>
      <c r="O378" s="45">
        <v>1.0643100000000001</v>
      </c>
      <c r="P378" s="45">
        <v>1.0643100000000001</v>
      </c>
      <c r="Q378" s="45">
        <v>1.0643100000000001</v>
      </c>
      <c r="R378" s="45">
        <v>1.0643100000000001</v>
      </c>
      <c r="S378" s="45">
        <v>1.0643100000000001</v>
      </c>
      <c r="T378" s="45">
        <v>1.0643100000000001</v>
      </c>
      <c r="U378" s="45">
        <v>1.0643100000000001</v>
      </c>
      <c r="V378" s="45">
        <v>1.0643100000000001</v>
      </c>
      <c r="W378" s="45">
        <v>1.0643100000000001</v>
      </c>
      <c r="X378" s="45">
        <v>1.0643100000000001</v>
      </c>
      <c r="Y378" s="45">
        <v>1.0643100000000001</v>
      </c>
      <c r="Z378" s="45">
        <v>1.0643100000000001</v>
      </c>
      <c r="AA378" s="45">
        <v>1.0643100000000001</v>
      </c>
      <c r="AB378" s="45">
        <v>1.0643100000000001</v>
      </c>
      <c r="AC378" s="45">
        <v>1.0643100000000001</v>
      </c>
      <c r="AD378" s="45">
        <v>1.0643100000000001</v>
      </c>
    </row>
    <row r="379" spans="1:30">
      <c r="A379" s="40" t="s">
        <v>348</v>
      </c>
      <c r="B379" s="39">
        <v>244468.42703321201</v>
      </c>
      <c r="C379" s="39">
        <v>15290.2050643696</v>
      </c>
      <c r="D379" s="39">
        <v>0</v>
      </c>
      <c r="E379" s="39">
        <v>1362644.18346046</v>
      </c>
      <c r="F379" s="39">
        <v>9513.3969838055109</v>
      </c>
      <c r="G379" s="39">
        <v>5017960.7755935201</v>
      </c>
      <c r="H379" s="39">
        <v>2043810.6197051101</v>
      </c>
      <c r="I379" s="39">
        <v>270813.037533155</v>
      </c>
      <c r="J379" s="39">
        <v>0</v>
      </c>
      <c r="K379" s="39">
        <v>0</v>
      </c>
      <c r="L379" s="39">
        <v>28066.307878426898</v>
      </c>
      <c r="M379" s="39">
        <v>8784.3345167107309</v>
      </c>
      <c r="N379" s="39">
        <v>13919719.598760599</v>
      </c>
      <c r="O379" s="39">
        <v>164075.54020874799</v>
      </c>
      <c r="P379" s="39">
        <v>4422.7303847634003</v>
      </c>
      <c r="Q379" s="39">
        <v>0</v>
      </c>
      <c r="R379" s="39">
        <v>0</v>
      </c>
      <c r="S379" s="39">
        <v>0</v>
      </c>
      <c r="T379" s="39">
        <v>0</v>
      </c>
      <c r="U379" s="39">
        <v>0</v>
      </c>
      <c r="V379" s="39">
        <v>0</v>
      </c>
      <c r="W379" s="39">
        <v>0</v>
      </c>
      <c r="X379" s="39">
        <v>0</v>
      </c>
      <c r="Y379" s="39">
        <v>0</v>
      </c>
      <c r="Z379" s="39">
        <v>0</v>
      </c>
      <c r="AA379" s="39">
        <v>0</v>
      </c>
      <c r="AB379" s="39">
        <v>0</v>
      </c>
      <c r="AC379" s="39">
        <v>0</v>
      </c>
      <c r="AD379" s="39">
        <v>0</v>
      </c>
    </row>
    <row r="380" spans="1:30">
      <c r="A380" s="40" t="s">
        <v>349</v>
      </c>
    </row>
    <row r="381" spans="1:30">
      <c r="A381" s="40" t="s">
        <v>350</v>
      </c>
      <c r="B381" s="39">
        <v>153323.24341403399</v>
      </c>
      <c r="C381" s="39">
        <v>215.36346475063999</v>
      </c>
      <c r="D381" s="39">
        <v>0</v>
      </c>
      <c r="E381" s="39">
        <v>0</v>
      </c>
      <c r="F381" s="39">
        <v>0</v>
      </c>
      <c r="G381" s="39">
        <v>14091.473331678901</v>
      </c>
      <c r="H381" s="39">
        <v>81396.228346167394</v>
      </c>
      <c r="I381" s="39">
        <v>126896.283347904</v>
      </c>
      <c r="J381" s="39">
        <v>0</v>
      </c>
      <c r="K381" s="39">
        <v>17903.540387796002</v>
      </c>
      <c r="L381" s="39">
        <v>0</v>
      </c>
      <c r="M381" s="39">
        <v>2867.2788226338198</v>
      </c>
      <c r="N381" s="39">
        <v>0</v>
      </c>
      <c r="O381" s="39">
        <v>0</v>
      </c>
      <c r="P381" s="39">
        <v>0</v>
      </c>
      <c r="Q381" s="39">
        <v>10148.391135256999</v>
      </c>
      <c r="R381" s="39">
        <v>0</v>
      </c>
      <c r="S381" s="39">
        <v>0</v>
      </c>
      <c r="T381" s="39">
        <v>0</v>
      </c>
      <c r="U381" s="39">
        <v>0</v>
      </c>
      <c r="V381" s="39">
        <v>0</v>
      </c>
      <c r="W381" s="39">
        <v>0</v>
      </c>
      <c r="X381" s="39">
        <v>0</v>
      </c>
      <c r="Y381" s="39">
        <v>0</v>
      </c>
      <c r="Z381" s="39">
        <v>0</v>
      </c>
      <c r="AA381" s="39">
        <v>0</v>
      </c>
      <c r="AB381" s="39">
        <v>0</v>
      </c>
      <c r="AC381" s="39">
        <v>0</v>
      </c>
      <c r="AD381" s="39">
        <v>0</v>
      </c>
    </row>
    <row r="382" spans="1:30">
      <c r="A382" s="40" t="s">
        <v>351</v>
      </c>
      <c r="B382" s="39">
        <v>244468.42703321201</v>
      </c>
      <c r="C382" s="39">
        <v>15290.2050643696</v>
      </c>
      <c r="D382" s="39">
        <v>0</v>
      </c>
      <c r="E382" s="39">
        <v>1362644.18346046</v>
      </c>
      <c r="F382" s="39">
        <v>9513.3969838055109</v>
      </c>
      <c r="G382" s="39">
        <v>5017960.7755935201</v>
      </c>
      <c r="H382" s="39">
        <v>2043810.6197051101</v>
      </c>
      <c r="I382" s="39">
        <v>270813.037533155</v>
      </c>
      <c r="J382" s="39">
        <v>0</v>
      </c>
      <c r="K382" s="39">
        <v>0</v>
      </c>
      <c r="L382" s="39">
        <v>28066.307878426898</v>
      </c>
      <c r="M382" s="39">
        <v>8784.3345167107309</v>
      </c>
      <c r="N382" s="39">
        <v>13919719.598760599</v>
      </c>
      <c r="O382" s="39">
        <v>164075.54020874799</v>
      </c>
      <c r="P382" s="39">
        <v>4422.7303847634003</v>
      </c>
      <c r="Q382" s="39">
        <v>0</v>
      </c>
      <c r="R382" s="39">
        <v>0</v>
      </c>
      <c r="S382" s="39">
        <v>0</v>
      </c>
      <c r="T382" s="39">
        <v>0</v>
      </c>
      <c r="U382" s="39">
        <v>0</v>
      </c>
      <c r="V382" s="39">
        <v>0</v>
      </c>
      <c r="W382" s="39">
        <v>0</v>
      </c>
      <c r="X382" s="39">
        <v>0</v>
      </c>
      <c r="Y382" s="39">
        <v>0</v>
      </c>
      <c r="Z382" s="39">
        <v>0</v>
      </c>
      <c r="AA382" s="39">
        <v>0</v>
      </c>
      <c r="AB382" s="39">
        <v>0</v>
      </c>
      <c r="AC382" s="39">
        <v>0</v>
      </c>
      <c r="AD382" s="39">
        <v>0</v>
      </c>
    </row>
    <row r="383" spans="1:30">
      <c r="A383" s="43" t="s">
        <v>352</v>
      </c>
      <c r="B383" s="46">
        <v>397791.67044724699</v>
      </c>
      <c r="C383" s="46">
        <v>15505.568529120301</v>
      </c>
      <c r="D383" s="46">
        <v>0</v>
      </c>
      <c r="E383" s="46">
        <v>1362644.18346046</v>
      </c>
      <c r="F383" s="46">
        <v>9513.3969838055109</v>
      </c>
      <c r="G383" s="46">
        <v>5032052.2489251997</v>
      </c>
      <c r="H383" s="46">
        <v>2125206.8480512798</v>
      </c>
      <c r="I383" s="46">
        <v>397709.32088105998</v>
      </c>
      <c r="J383" s="46">
        <v>0</v>
      </c>
      <c r="K383" s="46">
        <v>17903.540387796002</v>
      </c>
      <c r="L383" s="46">
        <v>28066.307878426898</v>
      </c>
      <c r="M383" s="46">
        <v>11651.6133393445</v>
      </c>
      <c r="N383" s="46">
        <v>13919719.598760599</v>
      </c>
      <c r="O383" s="46">
        <v>164075.54020874799</v>
      </c>
      <c r="P383" s="46">
        <v>4422.7303847634003</v>
      </c>
      <c r="Q383" s="46">
        <v>10148.391135256999</v>
      </c>
      <c r="R383" s="46">
        <v>0</v>
      </c>
      <c r="S383" s="46">
        <v>0</v>
      </c>
      <c r="T383" s="46">
        <v>0</v>
      </c>
      <c r="U383" s="46">
        <v>0</v>
      </c>
      <c r="V383" s="46">
        <v>0</v>
      </c>
      <c r="W383" s="46">
        <v>0</v>
      </c>
      <c r="X383" s="46">
        <v>0</v>
      </c>
      <c r="Y383" s="46">
        <v>0</v>
      </c>
      <c r="Z383" s="46">
        <v>0</v>
      </c>
      <c r="AA383" s="46">
        <v>0</v>
      </c>
      <c r="AB383" s="46">
        <v>0</v>
      </c>
      <c r="AC383" s="46">
        <v>0</v>
      </c>
      <c r="AD383" s="46">
        <v>0</v>
      </c>
    </row>
    <row r="384" spans="1:30" hidden="1" outlineLevel="1">
      <c r="A384" s="40" t="s">
        <v>213</v>
      </c>
      <c r="B384" s="39">
        <v>397791.67044724699</v>
      </c>
      <c r="C384" s="39">
        <v>397791.67044724699</v>
      </c>
      <c r="D384" s="39">
        <v>397791.67044724699</v>
      </c>
      <c r="E384" s="39">
        <v>397791.67044724699</v>
      </c>
      <c r="F384" s="39">
        <v>397791.67044724699</v>
      </c>
      <c r="G384" s="39">
        <v>397791.67044724699</v>
      </c>
      <c r="H384" s="39">
        <v>397791.67044724699</v>
      </c>
      <c r="I384" s="39">
        <v>397791.67044724699</v>
      </c>
      <c r="J384" s="39">
        <v>397791.67044724699</v>
      </c>
      <c r="K384" s="39">
        <v>397791.67044724699</v>
      </c>
      <c r="L384" s="39">
        <v>397791.67044724699</v>
      </c>
      <c r="M384" s="39">
        <v>397791.67044724699</v>
      </c>
      <c r="N384" s="39">
        <v>397791.67044724699</v>
      </c>
      <c r="O384" s="39">
        <v>397791.67044724699</v>
      </c>
      <c r="P384" s="39">
        <v>397791.67044724699</v>
      </c>
      <c r="Q384" s="39">
        <v>397791.67044724699</v>
      </c>
      <c r="R384" s="39">
        <v>397791.67044724699</v>
      </c>
    </row>
    <row r="385" spans="1:30" hidden="1" outlineLevel="1">
      <c r="A385" s="40" t="s">
        <v>214</v>
      </c>
      <c r="B385" s="39">
        <v>15505.568529120301</v>
      </c>
      <c r="C385" s="39">
        <v>15505.568529120301</v>
      </c>
      <c r="D385" s="39">
        <v>15505.568529120301</v>
      </c>
      <c r="E385" s="39">
        <v>15505.568529120301</v>
      </c>
      <c r="F385" s="39">
        <v>15505.568529120301</v>
      </c>
      <c r="G385" s="39">
        <v>15505.568529120301</v>
      </c>
      <c r="H385" s="39">
        <v>15505.568529120301</v>
      </c>
      <c r="I385" s="39">
        <v>15505.568529120301</v>
      </c>
      <c r="J385" s="39">
        <v>15505.568529120301</v>
      </c>
      <c r="K385" s="39">
        <v>15505.568529120301</v>
      </c>
      <c r="L385" s="39">
        <v>15505.568529120301</v>
      </c>
      <c r="M385" s="39">
        <v>15505.568529120301</v>
      </c>
      <c r="N385" s="39">
        <v>15505.568529120301</v>
      </c>
      <c r="O385" s="39">
        <v>15505.568529120301</v>
      </c>
      <c r="P385" s="39">
        <v>15505.568529120301</v>
      </c>
      <c r="Q385" s="39">
        <v>15505.568529120301</v>
      </c>
      <c r="R385" s="39">
        <v>15505.568529120301</v>
      </c>
    </row>
    <row r="386" spans="1:30" hidden="1" outlineLevel="1">
      <c r="A386" s="40" t="s">
        <v>216</v>
      </c>
      <c r="B386" s="39">
        <v>1362644.18346046</v>
      </c>
      <c r="C386" s="39">
        <v>1362644.18346046</v>
      </c>
      <c r="D386" s="39">
        <v>1362644.18346046</v>
      </c>
      <c r="E386" s="39">
        <v>1362644.18346046</v>
      </c>
      <c r="F386" s="39">
        <v>1362644.18346046</v>
      </c>
      <c r="G386" s="39">
        <v>1362644.18346046</v>
      </c>
      <c r="H386" s="39">
        <v>1362644.18346046</v>
      </c>
      <c r="I386" s="39">
        <v>1362644.18346046</v>
      </c>
      <c r="J386" s="39">
        <v>1362644.18346046</v>
      </c>
      <c r="K386" s="39">
        <v>1362644.18346046</v>
      </c>
      <c r="L386" s="39">
        <v>1362644.18346046</v>
      </c>
      <c r="M386" s="39">
        <v>1362644.18346046</v>
      </c>
      <c r="N386" s="39">
        <v>1362644.18346046</v>
      </c>
      <c r="O386" s="39">
        <v>1362644.18346046</v>
      </c>
      <c r="P386" s="39">
        <v>1362644.18346046</v>
      </c>
      <c r="Q386" s="39">
        <v>1362644.18346046</v>
      </c>
      <c r="R386" s="39">
        <v>1362644.18346046</v>
      </c>
    </row>
    <row r="387" spans="1:30" hidden="1" outlineLevel="1">
      <c r="A387" s="40" t="s">
        <v>217</v>
      </c>
      <c r="B387" s="39">
        <v>9513.3969838055109</v>
      </c>
      <c r="C387" s="39">
        <v>9513.3969838055109</v>
      </c>
      <c r="D387" s="39">
        <v>9513.3969838055109</v>
      </c>
      <c r="E387" s="39">
        <v>9513.3969838055109</v>
      </c>
      <c r="F387" s="39">
        <v>9513.3969838055109</v>
      </c>
      <c r="G387" s="39">
        <v>9513.3969838055109</v>
      </c>
      <c r="H387" s="39">
        <v>9513.3969838055109</v>
      </c>
      <c r="I387" s="39">
        <v>9513.3969838055109</v>
      </c>
      <c r="J387" s="39">
        <v>9513.3969838055109</v>
      </c>
      <c r="K387" s="39">
        <v>9513.3969838055109</v>
      </c>
      <c r="L387" s="39">
        <v>9513.3969838055109</v>
      </c>
      <c r="M387" s="39">
        <v>9513.3969838055109</v>
      </c>
      <c r="N387" s="39">
        <v>9513.3969838055109</v>
      </c>
      <c r="O387" s="39">
        <v>9513.3969838055109</v>
      </c>
      <c r="P387" s="39">
        <v>9513.3969838055109</v>
      </c>
      <c r="Q387" s="39">
        <v>9513.3969838055109</v>
      </c>
      <c r="R387" s="39">
        <v>9513.3969838055109</v>
      </c>
    </row>
    <row r="388" spans="1:30" hidden="1" outlineLevel="1">
      <c r="A388" s="40" t="s">
        <v>218</v>
      </c>
      <c r="B388" s="39">
        <v>5032052.2489251997</v>
      </c>
      <c r="C388" s="39">
        <v>5032052.2489251997</v>
      </c>
      <c r="D388" s="39">
        <v>5032052.2489251997</v>
      </c>
      <c r="E388" s="39">
        <v>5032052.2489251997</v>
      </c>
      <c r="F388" s="39">
        <v>5032052.2489251997</v>
      </c>
      <c r="G388" s="39">
        <v>5032052.2489251997</v>
      </c>
      <c r="H388" s="39">
        <v>5032052.2489251997</v>
      </c>
      <c r="I388" s="39">
        <v>5032052.2489251997</v>
      </c>
      <c r="J388" s="39">
        <v>5032052.2489251997</v>
      </c>
      <c r="K388" s="39">
        <v>5032052.2489251997</v>
      </c>
      <c r="L388" s="39">
        <v>5032052.2489251997</v>
      </c>
      <c r="M388" s="39">
        <v>5032052.2489251997</v>
      </c>
      <c r="N388" s="39">
        <v>5032052.2489251997</v>
      </c>
      <c r="O388" s="39">
        <v>5032052.2489251997</v>
      </c>
      <c r="P388" s="39">
        <v>5032052.2489251997</v>
      </c>
      <c r="Q388" s="39">
        <v>5032052.2489251997</v>
      </c>
      <c r="R388" s="39">
        <v>5032052.2489251997</v>
      </c>
    </row>
    <row r="389" spans="1:30" hidden="1" outlineLevel="1">
      <c r="A389" s="40" t="s">
        <v>219</v>
      </c>
      <c r="B389" s="39">
        <v>2125206.8480512798</v>
      </c>
      <c r="C389" s="39">
        <v>2125206.8480512798</v>
      </c>
      <c r="D389" s="39">
        <v>2125206.8480512798</v>
      </c>
      <c r="E389" s="39">
        <v>2125206.8480512798</v>
      </c>
      <c r="F389" s="39">
        <v>2125206.8480512798</v>
      </c>
      <c r="G389" s="39">
        <v>2125206.8480512798</v>
      </c>
      <c r="H389" s="39">
        <v>2125206.8480512798</v>
      </c>
      <c r="I389" s="39">
        <v>2125206.8480512798</v>
      </c>
      <c r="J389" s="39">
        <v>2125206.8480512798</v>
      </c>
      <c r="K389" s="39">
        <v>2125206.8480512798</v>
      </c>
      <c r="L389" s="39">
        <v>2125206.8480512798</v>
      </c>
      <c r="M389" s="39">
        <v>2125206.8480512798</v>
      </c>
      <c r="N389" s="39">
        <v>2125206.8480512798</v>
      </c>
      <c r="O389" s="39">
        <v>2125206.8480512798</v>
      </c>
      <c r="P389" s="39">
        <v>2125206.8480512798</v>
      </c>
      <c r="Q389" s="39">
        <v>2125206.8480512798</v>
      </c>
      <c r="R389" s="39">
        <v>2125206.8480512798</v>
      </c>
    </row>
    <row r="390" spans="1:30" hidden="1" outlineLevel="1">
      <c r="A390" s="40" t="s">
        <v>220</v>
      </c>
      <c r="B390" s="39">
        <v>397709.32088105998</v>
      </c>
      <c r="C390" s="39">
        <v>397709.32088105998</v>
      </c>
      <c r="D390" s="39">
        <v>397709.32088105998</v>
      </c>
      <c r="E390" s="39">
        <v>397709.32088105998</v>
      </c>
      <c r="F390" s="39">
        <v>397709.32088105998</v>
      </c>
      <c r="G390" s="39">
        <v>397709.32088105998</v>
      </c>
      <c r="H390" s="39">
        <v>397709.32088105998</v>
      </c>
      <c r="I390" s="39">
        <v>397709.32088105998</v>
      </c>
      <c r="J390" s="39">
        <v>397709.32088105998</v>
      </c>
      <c r="K390" s="39">
        <v>397709.32088105998</v>
      </c>
      <c r="L390" s="39">
        <v>397709.32088105998</v>
      </c>
      <c r="M390" s="39">
        <v>397709.32088105998</v>
      </c>
      <c r="N390" s="39">
        <v>397709.32088105998</v>
      </c>
      <c r="O390" s="39">
        <v>397709.32088105998</v>
      </c>
      <c r="P390" s="39">
        <v>397709.32088105998</v>
      </c>
      <c r="Q390" s="39">
        <v>397709.32088105998</v>
      </c>
      <c r="R390" s="39">
        <v>397709.32088105998</v>
      </c>
    </row>
    <row r="391" spans="1:30" hidden="1" outlineLevel="1">
      <c r="A391" s="40" t="s">
        <v>222</v>
      </c>
      <c r="B391" s="39">
        <v>17903.540387796002</v>
      </c>
      <c r="C391" s="39">
        <v>17903.540387796002</v>
      </c>
      <c r="D391" s="39">
        <v>17903.540387796002</v>
      </c>
      <c r="E391" s="39">
        <v>17903.540387796002</v>
      </c>
      <c r="F391" s="39">
        <v>17903.540387796002</v>
      </c>
      <c r="G391" s="39">
        <v>17903.540387796002</v>
      </c>
      <c r="H391" s="39">
        <v>17903.540387796002</v>
      </c>
      <c r="I391" s="39">
        <v>17903.540387796002</v>
      </c>
      <c r="J391" s="39">
        <v>17903.540387796002</v>
      </c>
      <c r="K391" s="39">
        <v>17903.540387796002</v>
      </c>
      <c r="L391" s="39">
        <v>17903.540387796002</v>
      </c>
      <c r="M391" s="39">
        <v>17903.540387796002</v>
      </c>
      <c r="N391" s="39">
        <v>17903.540387796002</v>
      </c>
      <c r="O391" s="39">
        <v>17903.540387796002</v>
      </c>
      <c r="P391" s="39">
        <v>17903.540387796002</v>
      </c>
      <c r="Q391" s="39">
        <v>17903.540387796002</v>
      </c>
      <c r="R391" s="39">
        <v>17903.540387796002</v>
      </c>
    </row>
    <row r="392" spans="1:30" hidden="1" outlineLevel="1">
      <c r="A392" s="40" t="s">
        <v>223</v>
      </c>
      <c r="B392" s="39">
        <v>28066.307878426898</v>
      </c>
      <c r="C392" s="39">
        <v>28066.307878426898</v>
      </c>
      <c r="D392" s="39">
        <v>28066.307878426898</v>
      </c>
      <c r="E392" s="39">
        <v>28066.307878426898</v>
      </c>
      <c r="F392" s="39">
        <v>28066.307878426898</v>
      </c>
      <c r="G392" s="39">
        <v>28066.307878426898</v>
      </c>
      <c r="H392" s="39">
        <v>28066.307878426898</v>
      </c>
      <c r="I392" s="39">
        <v>28066.307878426898</v>
      </c>
      <c r="J392" s="39">
        <v>28066.307878426898</v>
      </c>
      <c r="K392" s="39">
        <v>28066.307878426898</v>
      </c>
      <c r="L392" s="39">
        <v>28066.307878426898</v>
      </c>
      <c r="M392" s="39">
        <v>28066.307878426898</v>
      </c>
      <c r="N392" s="39">
        <v>28066.307878426898</v>
      </c>
      <c r="O392" s="39">
        <v>28066.307878426898</v>
      </c>
      <c r="P392" s="39">
        <v>28066.307878426898</v>
      </c>
      <c r="Q392" s="39">
        <v>28066.307878426898</v>
      </c>
      <c r="R392" s="39">
        <v>28066.307878426898</v>
      </c>
    </row>
    <row r="393" spans="1:30" hidden="1" outlineLevel="1">
      <c r="A393" s="40" t="s">
        <v>224</v>
      </c>
      <c r="B393" s="39">
        <v>11651.6133393445</v>
      </c>
      <c r="C393" s="39">
        <v>11651.6133393445</v>
      </c>
      <c r="D393" s="39">
        <v>11651.6133393445</v>
      </c>
      <c r="E393" s="39">
        <v>11651.6133393445</v>
      </c>
      <c r="F393" s="39">
        <v>11651.6133393445</v>
      </c>
      <c r="G393" s="39">
        <v>11651.6133393445</v>
      </c>
      <c r="H393" s="39">
        <v>11651.6133393445</v>
      </c>
      <c r="I393" s="39">
        <v>11651.6133393445</v>
      </c>
      <c r="J393" s="39">
        <v>11651.6133393445</v>
      </c>
      <c r="K393" s="39">
        <v>11651.6133393445</v>
      </c>
      <c r="L393" s="39">
        <v>11651.6133393445</v>
      </c>
      <c r="M393" s="39">
        <v>11651.6133393445</v>
      </c>
      <c r="N393" s="39">
        <v>11651.6133393445</v>
      </c>
      <c r="O393" s="39">
        <v>11651.6133393445</v>
      </c>
      <c r="P393" s="39">
        <v>11651.6133393445</v>
      </c>
      <c r="Q393" s="39">
        <v>11651.6133393445</v>
      </c>
      <c r="R393" s="39">
        <v>11651.6133393445</v>
      </c>
    </row>
    <row r="394" spans="1:30" hidden="1" outlineLevel="1">
      <c r="A394" s="40" t="s">
        <v>225</v>
      </c>
      <c r="B394" s="39">
        <v>13919719.598760599</v>
      </c>
      <c r="C394" s="39">
        <v>13919719.598760599</v>
      </c>
      <c r="D394" s="39">
        <v>13919719.598760599</v>
      </c>
      <c r="E394" s="39">
        <v>13919719.598760599</v>
      </c>
      <c r="F394" s="39">
        <v>13919719.598760599</v>
      </c>
      <c r="G394" s="39">
        <v>13919719.598760599</v>
      </c>
      <c r="H394" s="39">
        <v>13919719.598760599</v>
      </c>
      <c r="I394" s="39">
        <v>13919719.598760599</v>
      </c>
      <c r="J394" s="39">
        <v>13919719.598760599</v>
      </c>
      <c r="K394" s="39">
        <v>13919719.598760599</v>
      </c>
      <c r="L394" s="39">
        <v>13919719.598760599</v>
      </c>
      <c r="M394" s="39">
        <v>13919719.598760599</v>
      </c>
      <c r="N394" s="39">
        <v>13919719.598760599</v>
      </c>
      <c r="O394" s="39">
        <v>13919719.598760599</v>
      </c>
      <c r="P394" s="39">
        <v>13919719.598760599</v>
      </c>
      <c r="Q394" s="39">
        <v>13919719.598760599</v>
      </c>
      <c r="R394" s="39">
        <v>13919719.598760599</v>
      </c>
    </row>
    <row r="395" spans="1:30" hidden="1" outlineLevel="1">
      <c r="A395" s="40" t="s">
        <v>226</v>
      </c>
      <c r="B395" s="39">
        <v>164075.54020874799</v>
      </c>
      <c r="C395" s="39">
        <v>164075.54020874799</v>
      </c>
      <c r="D395" s="39">
        <v>164075.54020874799</v>
      </c>
      <c r="E395" s="39">
        <v>164075.54020874799</v>
      </c>
      <c r="F395" s="39">
        <v>164075.54020874799</v>
      </c>
      <c r="G395" s="39">
        <v>164075.54020874799</v>
      </c>
      <c r="H395" s="39">
        <v>164075.54020874799</v>
      </c>
      <c r="I395" s="39">
        <v>164075.54020874799</v>
      </c>
      <c r="J395" s="39">
        <v>164075.54020874799</v>
      </c>
      <c r="K395" s="39">
        <v>164075.54020874799</v>
      </c>
      <c r="L395" s="39">
        <v>164075.54020874799</v>
      </c>
      <c r="M395" s="39">
        <v>164075.54020874799</v>
      </c>
      <c r="N395" s="39">
        <v>164075.54020874799</v>
      </c>
      <c r="O395" s="39">
        <v>164075.54020874799</v>
      </c>
      <c r="P395" s="39">
        <v>164075.54020874799</v>
      </c>
      <c r="Q395" s="39">
        <v>164075.54020874799</v>
      </c>
      <c r="R395" s="39">
        <v>164075.54020874799</v>
      </c>
    </row>
    <row r="396" spans="1:30" hidden="1" outlineLevel="1">
      <c r="A396" s="40" t="s">
        <v>227</v>
      </c>
      <c r="B396" s="39">
        <v>4422.7303847634003</v>
      </c>
      <c r="C396" s="39">
        <v>4422.7303847634003</v>
      </c>
      <c r="D396" s="39">
        <v>4422.7303847634003</v>
      </c>
      <c r="E396" s="39">
        <v>4422.7303847634003</v>
      </c>
      <c r="F396" s="39">
        <v>4422.7303847634003</v>
      </c>
      <c r="G396" s="39">
        <v>4422.7303847634003</v>
      </c>
      <c r="H396" s="39">
        <v>4422.7303847634003</v>
      </c>
      <c r="I396" s="39">
        <v>4422.7303847634003</v>
      </c>
      <c r="J396" s="39">
        <v>4422.7303847634003</v>
      </c>
      <c r="K396" s="39">
        <v>4422.7303847634003</v>
      </c>
      <c r="L396" s="39">
        <v>4422.7303847634003</v>
      </c>
      <c r="M396" s="39">
        <v>4422.7303847634003</v>
      </c>
      <c r="N396" s="39">
        <v>4422.7303847634003</v>
      </c>
      <c r="O396" s="39">
        <v>4422.7303847634003</v>
      </c>
      <c r="P396" s="39">
        <v>4422.7303847634003</v>
      </c>
      <c r="Q396" s="39">
        <v>4422.7303847634003</v>
      </c>
      <c r="R396" s="39">
        <v>4422.7303847634003</v>
      </c>
    </row>
    <row r="397" spans="1:30" hidden="1" outlineLevel="1">
      <c r="A397" s="40" t="s">
        <v>228</v>
      </c>
      <c r="B397" s="39">
        <v>10148.391135256999</v>
      </c>
      <c r="C397" s="39">
        <v>10148.391135256999</v>
      </c>
      <c r="D397" s="39">
        <v>10148.391135256999</v>
      </c>
      <c r="E397" s="39">
        <v>10148.391135256999</v>
      </c>
      <c r="F397" s="39">
        <v>10148.391135256999</v>
      </c>
      <c r="G397" s="39">
        <v>10148.391135256999</v>
      </c>
      <c r="H397" s="39">
        <v>10148.391135256999</v>
      </c>
      <c r="I397" s="39">
        <v>10148.391135256999</v>
      </c>
      <c r="J397" s="39">
        <v>10148.391135256999</v>
      </c>
      <c r="K397" s="39">
        <v>10148.391135256999</v>
      </c>
      <c r="L397" s="39">
        <v>10148.391135256999</v>
      </c>
      <c r="M397" s="39">
        <v>10148.391135256999</v>
      </c>
      <c r="N397" s="39">
        <v>10148.391135256999</v>
      </c>
      <c r="O397" s="39">
        <v>10148.391135256999</v>
      </c>
      <c r="P397" s="39">
        <v>10148.391135256999</v>
      </c>
      <c r="Q397" s="39">
        <v>10148.391135256999</v>
      </c>
      <c r="R397" s="39">
        <v>10148.391135256999</v>
      </c>
    </row>
    <row r="398" spans="1:30" collapsed="1">
      <c r="A398" s="40" t="s">
        <v>353</v>
      </c>
      <c r="B398" s="39">
        <v>23496410.959373102</v>
      </c>
      <c r="C398" s="39">
        <v>23496410.959373102</v>
      </c>
      <c r="D398" s="39">
        <v>23496410.959373102</v>
      </c>
      <c r="E398" s="39">
        <v>23496410.959373102</v>
      </c>
      <c r="F398" s="39">
        <v>23496410.959373102</v>
      </c>
      <c r="G398" s="39">
        <v>23496410.959373102</v>
      </c>
      <c r="H398" s="39">
        <v>23496410.959373102</v>
      </c>
      <c r="I398" s="39">
        <v>23496410.959373102</v>
      </c>
      <c r="J398" s="39">
        <v>23496410.959373102</v>
      </c>
      <c r="K398" s="39">
        <v>23496410.959373102</v>
      </c>
      <c r="L398" s="39">
        <v>23496410.959373102</v>
      </c>
      <c r="M398" s="39">
        <v>23496410.959373102</v>
      </c>
      <c r="N398" s="39">
        <v>23496410.959373102</v>
      </c>
      <c r="O398" s="39">
        <v>23496410.959373102</v>
      </c>
      <c r="P398" s="39">
        <v>23496410.959373102</v>
      </c>
      <c r="Q398" s="39">
        <v>23496410.959373102</v>
      </c>
      <c r="R398" s="39">
        <v>23496410.959373102</v>
      </c>
      <c r="S398" s="39">
        <v>0</v>
      </c>
      <c r="T398" s="39">
        <v>0</v>
      </c>
      <c r="U398" s="39">
        <v>0</v>
      </c>
      <c r="V398" s="39">
        <v>0</v>
      </c>
      <c r="W398" s="39">
        <v>0</v>
      </c>
      <c r="X398" s="39">
        <v>0</v>
      </c>
      <c r="Y398" s="39">
        <v>0</v>
      </c>
      <c r="Z398" s="39">
        <v>0</v>
      </c>
      <c r="AA398" s="39">
        <v>0</v>
      </c>
      <c r="AB398" s="39">
        <v>0</v>
      </c>
      <c r="AC398" s="39">
        <v>0</v>
      </c>
      <c r="AD398" s="39">
        <v>0</v>
      </c>
    </row>
    <row r="399" spans="1:30" hidden="1" outlineLevel="1">
      <c r="A399" s="40" t="s">
        <v>213</v>
      </c>
      <c r="B399" s="39">
        <v>397791.67044724699</v>
      </c>
      <c r="C399" s="39">
        <v>397791.67044724699</v>
      </c>
      <c r="D399" s="39">
        <v>397791.67044724699</v>
      </c>
      <c r="E399" s="39">
        <v>397791.67044724699</v>
      </c>
      <c r="F399" s="39">
        <v>397791.67044724699</v>
      </c>
      <c r="G399" s="39">
        <v>397791.67044724699</v>
      </c>
      <c r="H399" s="39">
        <v>397791.67044724699</v>
      </c>
      <c r="I399" s="39">
        <v>397791.67044724699</v>
      </c>
      <c r="J399" s="39">
        <v>397791.67044724699</v>
      </c>
      <c r="K399" s="39">
        <v>397791.67044724699</v>
      </c>
      <c r="L399" s="39">
        <v>397791.67044724699</v>
      </c>
      <c r="M399" s="39">
        <v>397791.67044724699</v>
      </c>
      <c r="N399" s="39">
        <v>397791.67044724699</v>
      </c>
      <c r="O399" s="39">
        <v>397791.67044724699</v>
      </c>
      <c r="P399" s="39">
        <v>397791.67044724699</v>
      </c>
      <c r="Q399" s="39">
        <v>397791.67044724699</v>
      </c>
      <c r="R399" s="39">
        <v>397791.67044724699</v>
      </c>
      <c r="S399" s="39">
        <v>397791.67044724699</v>
      </c>
      <c r="T399" s="39">
        <v>397791.67044724699</v>
      </c>
      <c r="U399" s="39">
        <v>397791.67044724699</v>
      </c>
      <c r="V399" s="39">
        <v>397791.67044724699</v>
      </c>
      <c r="W399" s="39">
        <v>397791.67044724699</v>
      </c>
      <c r="X399" s="39">
        <v>397791.67044724699</v>
      </c>
      <c r="Y399" s="39">
        <v>397791.67044724699</v>
      </c>
      <c r="Z399" s="39">
        <v>397791.67044724699</v>
      </c>
      <c r="AA399" s="39">
        <v>397791.67044724699</v>
      </c>
      <c r="AB399" s="39">
        <v>397791.67044724699</v>
      </c>
      <c r="AC399" s="39">
        <v>397791.67044724699</v>
      </c>
      <c r="AD399" s="39">
        <v>397791.67044724699</v>
      </c>
    </row>
    <row r="400" spans="1:30" hidden="1" outlineLevel="1">
      <c r="A400" s="40" t="s">
        <v>214</v>
      </c>
      <c r="B400" s="39">
        <v>15505.568529120301</v>
      </c>
      <c r="C400" s="39">
        <v>15505.568529120301</v>
      </c>
      <c r="D400" s="39">
        <v>15505.568529120301</v>
      </c>
      <c r="E400" s="39">
        <v>15505.568529120301</v>
      </c>
      <c r="F400" s="39">
        <v>15505.568529120301</v>
      </c>
      <c r="G400" s="39">
        <v>15505.568529120301</v>
      </c>
      <c r="H400" s="39">
        <v>15505.568529120301</v>
      </c>
      <c r="I400" s="39">
        <v>15505.568529120301</v>
      </c>
      <c r="J400" s="39">
        <v>15505.568529120301</v>
      </c>
      <c r="K400" s="39">
        <v>15505.568529120301</v>
      </c>
      <c r="L400" s="39">
        <v>15505.568529120301</v>
      </c>
      <c r="M400" s="39">
        <v>15505.568529120301</v>
      </c>
      <c r="N400" s="39">
        <v>15505.568529120301</v>
      </c>
      <c r="O400" s="39">
        <v>15505.568529120301</v>
      </c>
      <c r="P400" s="39">
        <v>15505.568529120301</v>
      </c>
      <c r="Q400" s="39">
        <v>15505.568529120301</v>
      </c>
      <c r="R400" s="39">
        <v>15505.568529120301</v>
      </c>
      <c r="S400" s="39">
        <v>15505.568529120301</v>
      </c>
      <c r="T400" s="39">
        <v>15505.568529120301</v>
      </c>
      <c r="U400" s="39">
        <v>15505.568529120301</v>
      </c>
      <c r="V400" s="39">
        <v>15505.568529120301</v>
      </c>
      <c r="W400" s="39">
        <v>15505.568529120301</v>
      </c>
      <c r="X400" s="39">
        <v>15505.568529120301</v>
      </c>
      <c r="Y400" s="39">
        <v>15505.568529120301</v>
      </c>
      <c r="Z400" s="39">
        <v>15505.568529120301</v>
      </c>
      <c r="AA400" s="39">
        <v>15505.568529120301</v>
      </c>
      <c r="AB400" s="39">
        <v>15505.568529120301</v>
      </c>
      <c r="AC400" s="39">
        <v>15505.568529120301</v>
      </c>
      <c r="AD400" s="39">
        <v>15505.568529120301</v>
      </c>
    </row>
    <row r="401" spans="1:30" hidden="1" outlineLevel="1">
      <c r="A401" s="40" t="s">
        <v>216</v>
      </c>
      <c r="B401" s="39">
        <v>1362644.18346046</v>
      </c>
      <c r="C401" s="39">
        <v>1362644.18346046</v>
      </c>
      <c r="D401" s="39">
        <v>1362644.18346046</v>
      </c>
      <c r="E401" s="39">
        <v>1362644.18346046</v>
      </c>
      <c r="F401" s="39">
        <v>1362644.18346046</v>
      </c>
      <c r="G401" s="39">
        <v>1362644.18346046</v>
      </c>
      <c r="H401" s="39">
        <v>1362644.18346046</v>
      </c>
      <c r="I401" s="39">
        <v>1362644.18346046</v>
      </c>
      <c r="J401" s="39">
        <v>1362644.18346046</v>
      </c>
      <c r="K401" s="39">
        <v>1362644.18346046</v>
      </c>
      <c r="L401" s="39">
        <v>1362644.18346046</v>
      </c>
      <c r="M401" s="39">
        <v>1362644.18346046</v>
      </c>
      <c r="N401" s="39">
        <v>1362644.18346046</v>
      </c>
      <c r="O401" s="39">
        <v>1362644.18346046</v>
      </c>
      <c r="P401" s="39">
        <v>1362644.18346046</v>
      </c>
      <c r="Q401" s="39">
        <v>1362644.18346046</v>
      </c>
      <c r="R401" s="39">
        <v>1362644.18346046</v>
      </c>
      <c r="S401" s="39">
        <v>1362644.18346046</v>
      </c>
      <c r="T401" s="39">
        <v>1362644.18346046</v>
      </c>
      <c r="U401" s="39">
        <v>1362644.18346046</v>
      </c>
      <c r="V401" s="39">
        <v>1362644.18346046</v>
      </c>
      <c r="W401" s="39">
        <v>1362644.18346046</v>
      </c>
      <c r="X401" s="39">
        <v>1362644.18346046</v>
      </c>
      <c r="Y401" s="39">
        <v>1362644.18346046</v>
      </c>
      <c r="Z401" s="39">
        <v>1362644.18346046</v>
      </c>
      <c r="AA401" s="39">
        <v>1362644.18346046</v>
      </c>
      <c r="AB401" s="39">
        <v>1362644.18346046</v>
      </c>
      <c r="AC401" s="39">
        <v>1362644.18346046</v>
      </c>
      <c r="AD401" s="39">
        <v>1362644.18346046</v>
      </c>
    </row>
    <row r="402" spans="1:30" hidden="1" outlineLevel="1">
      <c r="A402" s="40" t="s">
        <v>217</v>
      </c>
      <c r="B402" s="39">
        <v>9513.3969838055109</v>
      </c>
      <c r="C402" s="39">
        <v>9513.3969838055109</v>
      </c>
      <c r="D402" s="39">
        <v>9513.3969838055109</v>
      </c>
      <c r="E402" s="39">
        <v>9513.3969838055109</v>
      </c>
      <c r="F402" s="39">
        <v>9513.3969838055109</v>
      </c>
      <c r="G402" s="39">
        <v>9513.3969838055109</v>
      </c>
      <c r="H402" s="39">
        <v>9513.3969838055109</v>
      </c>
      <c r="I402" s="39">
        <v>9513.3969838055109</v>
      </c>
      <c r="J402" s="39">
        <v>9513.3969838055109</v>
      </c>
      <c r="K402" s="39">
        <v>9513.3969838055109</v>
      </c>
      <c r="L402" s="39">
        <v>9513.3969838055109</v>
      </c>
      <c r="M402" s="39">
        <v>9513.3969838055109</v>
      </c>
      <c r="N402" s="39">
        <v>9513.3969838055109</v>
      </c>
      <c r="O402" s="39">
        <v>9513.3969838055109</v>
      </c>
      <c r="P402" s="39">
        <v>9513.3969838055109</v>
      </c>
      <c r="Q402" s="39">
        <v>9513.3969838055109</v>
      </c>
      <c r="R402" s="39">
        <v>9513.3969838055109</v>
      </c>
      <c r="S402" s="39">
        <v>9513.3969838055109</v>
      </c>
      <c r="T402" s="39">
        <v>9513.3969838055109</v>
      </c>
      <c r="U402" s="39">
        <v>9513.3969838055109</v>
      </c>
      <c r="V402" s="39">
        <v>9513.3969838055109</v>
      </c>
      <c r="W402" s="39">
        <v>9513.3969838055109</v>
      </c>
      <c r="X402" s="39">
        <v>9513.3969838055109</v>
      </c>
      <c r="Y402" s="39">
        <v>9513.3969838055109</v>
      </c>
      <c r="Z402" s="39">
        <v>9513.3969838055109</v>
      </c>
      <c r="AA402" s="39">
        <v>9513.3969838055109</v>
      </c>
      <c r="AB402" s="39">
        <v>9513.3969838055109</v>
      </c>
      <c r="AC402" s="39">
        <v>9513.3969838055109</v>
      </c>
      <c r="AD402" s="39">
        <v>9513.3969838055109</v>
      </c>
    </row>
    <row r="403" spans="1:30" hidden="1" outlineLevel="1">
      <c r="A403" s="40" t="s">
        <v>218</v>
      </c>
      <c r="B403" s="39">
        <v>5032052.2489251997</v>
      </c>
      <c r="C403" s="39">
        <v>5032052.2489251997</v>
      </c>
      <c r="D403" s="39">
        <v>5032052.2489251997</v>
      </c>
      <c r="E403" s="39">
        <v>5032052.2489251997</v>
      </c>
      <c r="F403" s="39">
        <v>5032052.2489251997</v>
      </c>
      <c r="G403" s="39">
        <v>5032052.2489251997</v>
      </c>
      <c r="H403" s="39">
        <v>5032052.2489251997</v>
      </c>
      <c r="I403" s="39">
        <v>5032052.2489251997</v>
      </c>
      <c r="J403" s="39">
        <v>5032052.2489251997</v>
      </c>
      <c r="K403" s="39">
        <v>5032052.2489251997</v>
      </c>
      <c r="L403" s="39">
        <v>5032052.2489251997</v>
      </c>
      <c r="M403" s="39">
        <v>5032052.2489251997</v>
      </c>
      <c r="N403" s="39">
        <v>5032052.2489251997</v>
      </c>
      <c r="O403" s="39">
        <v>5032052.2489251997</v>
      </c>
      <c r="P403" s="39">
        <v>5032052.2489251997</v>
      </c>
      <c r="Q403" s="39">
        <v>5032052.2489251997</v>
      </c>
      <c r="R403" s="39">
        <v>5032052.2489251997</v>
      </c>
      <c r="S403" s="39">
        <v>5032052.2489251997</v>
      </c>
      <c r="T403" s="39">
        <v>5032052.2489251997</v>
      </c>
      <c r="U403" s="39">
        <v>5032052.2489251997</v>
      </c>
      <c r="V403" s="39">
        <v>5032052.2489251997</v>
      </c>
      <c r="W403" s="39">
        <v>5032052.2489251997</v>
      </c>
      <c r="X403" s="39">
        <v>5032052.2489251997</v>
      </c>
      <c r="Y403" s="39">
        <v>5032052.2489251997</v>
      </c>
      <c r="Z403" s="39">
        <v>5032052.2489251997</v>
      </c>
      <c r="AA403" s="39">
        <v>5032052.2489251997</v>
      </c>
      <c r="AB403" s="39">
        <v>5032052.2489251997</v>
      </c>
      <c r="AC403" s="39">
        <v>5032052.2489251997</v>
      </c>
      <c r="AD403" s="39">
        <v>5032052.2489251997</v>
      </c>
    </row>
    <row r="404" spans="1:30" hidden="1" outlineLevel="1">
      <c r="A404" s="40" t="s">
        <v>219</v>
      </c>
      <c r="B404" s="39">
        <v>2125206.8480512798</v>
      </c>
      <c r="C404" s="39">
        <v>2125206.8480512798</v>
      </c>
      <c r="D404" s="39">
        <v>2125206.8480512798</v>
      </c>
      <c r="E404" s="39">
        <v>2125206.8480512798</v>
      </c>
      <c r="F404" s="39">
        <v>2125206.8480512798</v>
      </c>
      <c r="G404" s="39">
        <v>2125206.8480512798</v>
      </c>
      <c r="H404" s="39">
        <v>2125206.8480512798</v>
      </c>
      <c r="I404" s="39">
        <v>2125206.8480512798</v>
      </c>
      <c r="J404" s="39">
        <v>2125206.8480512798</v>
      </c>
      <c r="K404" s="39">
        <v>2125206.8480512798</v>
      </c>
      <c r="L404" s="39">
        <v>2125206.8480512798</v>
      </c>
      <c r="M404" s="39">
        <v>2125206.8480512798</v>
      </c>
      <c r="N404" s="39">
        <v>2125206.8480512798</v>
      </c>
      <c r="O404" s="39">
        <v>2125206.8480512798</v>
      </c>
      <c r="P404" s="39">
        <v>2125206.8480512798</v>
      </c>
      <c r="Q404" s="39">
        <v>2125206.8480512798</v>
      </c>
      <c r="R404" s="39">
        <v>2125206.8480512798</v>
      </c>
      <c r="S404" s="39">
        <v>2125206.8480512798</v>
      </c>
      <c r="T404" s="39">
        <v>2125206.8480512798</v>
      </c>
      <c r="U404" s="39">
        <v>2125206.8480512798</v>
      </c>
      <c r="V404" s="39">
        <v>2125206.8480512798</v>
      </c>
      <c r="W404" s="39">
        <v>2125206.8480512798</v>
      </c>
      <c r="X404" s="39">
        <v>2125206.8480512798</v>
      </c>
      <c r="Y404" s="39">
        <v>2125206.8480512798</v>
      </c>
      <c r="Z404" s="39">
        <v>2125206.8480512798</v>
      </c>
      <c r="AA404" s="39">
        <v>2125206.8480512798</v>
      </c>
      <c r="AB404" s="39">
        <v>2125206.8480512798</v>
      </c>
      <c r="AC404" s="39">
        <v>2125206.8480512798</v>
      </c>
      <c r="AD404" s="39">
        <v>2125206.8480512798</v>
      </c>
    </row>
    <row r="405" spans="1:30" hidden="1" outlineLevel="1">
      <c r="A405" s="40" t="s">
        <v>220</v>
      </c>
      <c r="B405" s="39">
        <v>397709.32088105998</v>
      </c>
      <c r="C405" s="39">
        <v>397709.32088105998</v>
      </c>
      <c r="D405" s="39">
        <v>397709.32088105998</v>
      </c>
      <c r="E405" s="39">
        <v>397709.32088105998</v>
      </c>
      <c r="F405" s="39">
        <v>397709.32088105998</v>
      </c>
      <c r="G405" s="39">
        <v>397709.32088105998</v>
      </c>
      <c r="H405" s="39">
        <v>397709.32088105998</v>
      </c>
      <c r="I405" s="39">
        <v>397709.32088105998</v>
      </c>
      <c r="J405" s="39">
        <v>397709.32088105998</v>
      </c>
      <c r="K405" s="39">
        <v>397709.32088105998</v>
      </c>
      <c r="L405" s="39">
        <v>397709.32088105998</v>
      </c>
      <c r="M405" s="39">
        <v>397709.32088105998</v>
      </c>
      <c r="N405" s="39">
        <v>397709.32088105998</v>
      </c>
      <c r="O405" s="39">
        <v>397709.32088105998</v>
      </c>
      <c r="P405" s="39">
        <v>397709.32088105998</v>
      </c>
      <c r="Q405" s="39">
        <v>397709.32088105998</v>
      </c>
      <c r="R405" s="39">
        <v>397709.32088105998</v>
      </c>
      <c r="S405" s="39">
        <v>397709.32088105998</v>
      </c>
      <c r="T405" s="39">
        <v>397709.32088105998</v>
      </c>
      <c r="U405" s="39">
        <v>397709.32088105998</v>
      </c>
      <c r="V405" s="39">
        <v>397709.32088105998</v>
      </c>
      <c r="W405" s="39">
        <v>397709.32088105998</v>
      </c>
      <c r="X405" s="39">
        <v>397709.32088105998</v>
      </c>
      <c r="Y405" s="39">
        <v>397709.32088105998</v>
      </c>
      <c r="Z405" s="39">
        <v>397709.32088105998</v>
      </c>
      <c r="AA405" s="39">
        <v>397709.32088105998</v>
      </c>
      <c r="AB405" s="39">
        <v>397709.32088105998</v>
      </c>
      <c r="AC405" s="39">
        <v>397709.32088105998</v>
      </c>
      <c r="AD405" s="39">
        <v>397709.32088105998</v>
      </c>
    </row>
    <row r="406" spans="1:30" hidden="1" outlineLevel="1">
      <c r="A406" s="40" t="s">
        <v>222</v>
      </c>
      <c r="B406" s="39">
        <v>17903.540387796002</v>
      </c>
      <c r="C406" s="39">
        <v>17903.540387796002</v>
      </c>
      <c r="D406" s="39">
        <v>17903.540387796002</v>
      </c>
      <c r="E406" s="39">
        <v>17903.540387796002</v>
      </c>
      <c r="F406" s="39">
        <v>17903.540387796002</v>
      </c>
      <c r="G406" s="39">
        <v>17903.540387796002</v>
      </c>
      <c r="H406" s="39">
        <v>17903.540387796002</v>
      </c>
      <c r="I406" s="39">
        <v>17903.540387796002</v>
      </c>
      <c r="J406" s="39">
        <v>17903.540387796002</v>
      </c>
      <c r="K406" s="39">
        <v>17903.540387796002</v>
      </c>
      <c r="L406" s="39">
        <v>17903.540387796002</v>
      </c>
      <c r="M406" s="39">
        <v>17903.540387796002</v>
      </c>
      <c r="N406" s="39">
        <v>17903.540387796002</v>
      </c>
      <c r="O406" s="39">
        <v>17903.540387796002</v>
      </c>
      <c r="P406" s="39">
        <v>17903.540387796002</v>
      </c>
      <c r="Q406" s="39">
        <v>17903.540387796002</v>
      </c>
      <c r="R406" s="39">
        <v>17903.540387796002</v>
      </c>
      <c r="S406" s="39">
        <v>17903.540387796002</v>
      </c>
      <c r="T406" s="39">
        <v>17903.540387796002</v>
      </c>
      <c r="U406" s="39">
        <v>17903.540387796002</v>
      </c>
      <c r="V406" s="39">
        <v>17903.540387796002</v>
      </c>
      <c r="W406" s="39">
        <v>17903.540387796002</v>
      </c>
      <c r="X406" s="39">
        <v>17903.540387796002</v>
      </c>
      <c r="Y406" s="39">
        <v>17903.540387796002</v>
      </c>
      <c r="Z406" s="39">
        <v>17903.540387796002</v>
      </c>
      <c r="AA406" s="39">
        <v>17903.540387796002</v>
      </c>
      <c r="AB406" s="39">
        <v>17903.540387796002</v>
      </c>
      <c r="AC406" s="39">
        <v>17903.540387796002</v>
      </c>
      <c r="AD406" s="39">
        <v>17903.540387796002</v>
      </c>
    </row>
    <row r="407" spans="1:30" hidden="1" outlineLevel="1">
      <c r="A407" s="40" t="s">
        <v>223</v>
      </c>
      <c r="B407" s="39">
        <v>28066.307878426898</v>
      </c>
      <c r="C407" s="39">
        <v>28066.307878426898</v>
      </c>
      <c r="D407" s="39">
        <v>28066.307878426898</v>
      </c>
      <c r="E407" s="39">
        <v>28066.307878426898</v>
      </c>
      <c r="F407" s="39">
        <v>28066.307878426898</v>
      </c>
      <c r="G407" s="39">
        <v>28066.307878426898</v>
      </c>
      <c r="H407" s="39">
        <v>28066.307878426898</v>
      </c>
      <c r="I407" s="39">
        <v>28066.307878426898</v>
      </c>
      <c r="J407" s="39">
        <v>28066.307878426898</v>
      </c>
      <c r="K407" s="39">
        <v>28066.307878426898</v>
      </c>
      <c r="L407" s="39">
        <v>28066.307878426898</v>
      </c>
      <c r="M407" s="39">
        <v>28066.307878426898</v>
      </c>
      <c r="N407" s="39">
        <v>28066.307878426898</v>
      </c>
      <c r="O407" s="39">
        <v>28066.307878426898</v>
      </c>
      <c r="P407" s="39">
        <v>28066.307878426898</v>
      </c>
      <c r="Q407" s="39">
        <v>28066.307878426898</v>
      </c>
      <c r="R407" s="39">
        <v>28066.307878426898</v>
      </c>
      <c r="S407" s="39">
        <v>28066.307878426898</v>
      </c>
      <c r="T407" s="39">
        <v>28066.307878426898</v>
      </c>
      <c r="U407" s="39">
        <v>28066.307878426898</v>
      </c>
      <c r="V407" s="39">
        <v>28066.307878426898</v>
      </c>
      <c r="W407" s="39">
        <v>28066.307878426898</v>
      </c>
      <c r="X407" s="39">
        <v>28066.307878426898</v>
      </c>
      <c r="Y407" s="39">
        <v>28066.307878426898</v>
      </c>
      <c r="Z407" s="39">
        <v>28066.307878426898</v>
      </c>
      <c r="AA407" s="39">
        <v>28066.307878426898</v>
      </c>
      <c r="AB407" s="39">
        <v>28066.307878426898</v>
      </c>
      <c r="AC407" s="39">
        <v>28066.307878426898</v>
      </c>
      <c r="AD407" s="39">
        <v>28066.307878426898</v>
      </c>
    </row>
    <row r="408" spans="1:30" hidden="1" outlineLevel="1">
      <c r="A408" s="40" t="s">
        <v>224</v>
      </c>
      <c r="B408" s="39">
        <v>11651.6133393445</v>
      </c>
      <c r="C408" s="39">
        <v>11651.6133393445</v>
      </c>
      <c r="D408" s="39">
        <v>11651.6133393445</v>
      </c>
      <c r="E408" s="39">
        <v>11651.6133393445</v>
      </c>
      <c r="F408" s="39">
        <v>11651.6133393445</v>
      </c>
      <c r="G408" s="39">
        <v>11651.6133393445</v>
      </c>
      <c r="H408" s="39">
        <v>11651.6133393445</v>
      </c>
      <c r="I408" s="39">
        <v>11651.6133393445</v>
      </c>
      <c r="J408" s="39">
        <v>11651.6133393445</v>
      </c>
      <c r="K408" s="39">
        <v>11651.6133393445</v>
      </c>
      <c r="L408" s="39">
        <v>11651.6133393445</v>
      </c>
      <c r="M408" s="39">
        <v>11651.6133393445</v>
      </c>
      <c r="N408" s="39">
        <v>11651.6133393445</v>
      </c>
      <c r="O408" s="39">
        <v>11651.6133393445</v>
      </c>
      <c r="P408" s="39">
        <v>11651.6133393445</v>
      </c>
      <c r="Q408" s="39">
        <v>11651.6133393445</v>
      </c>
      <c r="R408" s="39">
        <v>11651.6133393445</v>
      </c>
      <c r="S408" s="39">
        <v>11651.6133393445</v>
      </c>
      <c r="T408" s="39">
        <v>11651.6133393445</v>
      </c>
      <c r="U408" s="39">
        <v>11651.6133393445</v>
      </c>
      <c r="V408" s="39">
        <v>11651.6133393445</v>
      </c>
      <c r="W408" s="39">
        <v>11651.6133393445</v>
      </c>
      <c r="X408" s="39">
        <v>11651.6133393445</v>
      </c>
      <c r="Y408" s="39">
        <v>11651.6133393445</v>
      </c>
      <c r="Z408" s="39">
        <v>11651.6133393445</v>
      </c>
      <c r="AA408" s="39">
        <v>11651.6133393445</v>
      </c>
      <c r="AB408" s="39">
        <v>11651.6133393445</v>
      </c>
      <c r="AC408" s="39">
        <v>11651.6133393445</v>
      </c>
      <c r="AD408" s="39">
        <v>11651.6133393445</v>
      </c>
    </row>
    <row r="409" spans="1:30" hidden="1" outlineLevel="1">
      <c r="A409" s="40" t="s">
        <v>225</v>
      </c>
      <c r="B409" s="39">
        <v>13919719.598760599</v>
      </c>
      <c r="C409" s="39">
        <v>13919719.598760599</v>
      </c>
      <c r="D409" s="39">
        <v>13919719.598760599</v>
      </c>
      <c r="E409" s="39">
        <v>13919719.598760599</v>
      </c>
      <c r="F409" s="39">
        <v>13919719.598760599</v>
      </c>
      <c r="G409" s="39">
        <v>13919719.598760599</v>
      </c>
      <c r="H409" s="39">
        <v>13919719.598760599</v>
      </c>
      <c r="I409" s="39">
        <v>13919719.598760599</v>
      </c>
      <c r="J409" s="39">
        <v>13919719.598760599</v>
      </c>
      <c r="K409" s="39">
        <v>13919719.598760599</v>
      </c>
      <c r="L409" s="39">
        <v>13919719.598760599</v>
      </c>
      <c r="M409" s="39">
        <v>13919719.598760599</v>
      </c>
      <c r="N409" s="39">
        <v>13919719.598760599</v>
      </c>
      <c r="O409" s="39">
        <v>13919719.598760599</v>
      </c>
      <c r="P409" s="39">
        <v>13919719.598760599</v>
      </c>
      <c r="Q409" s="39">
        <v>13919719.598760599</v>
      </c>
      <c r="R409" s="39">
        <v>13919719.598760599</v>
      </c>
      <c r="S409" s="39">
        <v>13919719.598760599</v>
      </c>
      <c r="T409" s="39">
        <v>13919719.598760599</v>
      </c>
      <c r="U409" s="39">
        <v>13919719.598760599</v>
      </c>
      <c r="V409" s="39">
        <v>13919719.598760599</v>
      </c>
      <c r="W409" s="39">
        <v>13919719.598760599</v>
      </c>
      <c r="X409" s="39">
        <v>13919719.598760599</v>
      </c>
      <c r="Y409" s="39">
        <v>13919719.598760599</v>
      </c>
      <c r="Z409" s="39">
        <v>13919719.598760599</v>
      </c>
      <c r="AA409" s="39">
        <v>13919719.598760599</v>
      </c>
      <c r="AB409" s="39">
        <v>13919719.598760599</v>
      </c>
      <c r="AC409" s="39">
        <v>13919719.598760599</v>
      </c>
      <c r="AD409" s="39">
        <v>13919719.598760599</v>
      </c>
    </row>
    <row r="410" spans="1:30" hidden="1" outlineLevel="1">
      <c r="A410" s="40" t="s">
        <v>226</v>
      </c>
      <c r="B410" s="39">
        <v>164075.54020874799</v>
      </c>
      <c r="C410" s="39">
        <v>164075.54020874799</v>
      </c>
      <c r="D410" s="39">
        <v>164075.54020874799</v>
      </c>
      <c r="E410" s="39">
        <v>164075.54020874799</v>
      </c>
      <c r="F410" s="39">
        <v>164075.54020874799</v>
      </c>
      <c r="G410" s="39">
        <v>164075.54020874799</v>
      </c>
      <c r="H410" s="39">
        <v>164075.54020874799</v>
      </c>
      <c r="I410" s="39">
        <v>164075.54020874799</v>
      </c>
      <c r="J410" s="39">
        <v>164075.54020874799</v>
      </c>
      <c r="K410" s="39">
        <v>164075.54020874799</v>
      </c>
      <c r="L410" s="39">
        <v>164075.54020874799</v>
      </c>
      <c r="M410" s="39">
        <v>164075.54020874799</v>
      </c>
      <c r="N410" s="39">
        <v>164075.54020874799</v>
      </c>
      <c r="O410" s="39">
        <v>164075.54020874799</v>
      </c>
      <c r="P410" s="39">
        <v>164075.54020874799</v>
      </c>
      <c r="Q410" s="39">
        <v>164075.54020874799</v>
      </c>
      <c r="R410" s="39">
        <v>164075.54020874799</v>
      </c>
      <c r="S410" s="39">
        <v>164075.54020874799</v>
      </c>
      <c r="T410" s="39">
        <v>164075.54020874799</v>
      </c>
      <c r="U410" s="39">
        <v>164075.54020874799</v>
      </c>
      <c r="V410" s="39">
        <v>164075.54020874799</v>
      </c>
      <c r="W410" s="39">
        <v>164075.54020874799</v>
      </c>
      <c r="X410" s="39">
        <v>164075.54020874799</v>
      </c>
      <c r="Y410" s="39">
        <v>164075.54020874799</v>
      </c>
      <c r="Z410" s="39">
        <v>164075.54020874799</v>
      </c>
      <c r="AA410" s="39">
        <v>164075.54020874799</v>
      </c>
      <c r="AB410" s="39">
        <v>164075.54020874799</v>
      </c>
      <c r="AC410" s="39">
        <v>164075.54020874799</v>
      </c>
      <c r="AD410" s="39">
        <v>164075.54020874799</v>
      </c>
    </row>
    <row r="411" spans="1:30" hidden="1" outlineLevel="1">
      <c r="A411" s="40" t="s">
        <v>227</v>
      </c>
      <c r="B411" s="39">
        <v>4422.7303847634003</v>
      </c>
      <c r="C411" s="39">
        <v>4422.7303847634003</v>
      </c>
      <c r="D411" s="39">
        <v>4422.7303847634003</v>
      </c>
      <c r="E411" s="39">
        <v>4422.7303847634003</v>
      </c>
      <c r="F411" s="39">
        <v>4422.7303847634003</v>
      </c>
      <c r="G411" s="39">
        <v>4422.7303847634003</v>
      </c>
      <c r="H411" s="39">
        <v>4422.7303847634003</v>
      </c>
      <c r="I411" s="39">
        <v>4422.7303847634003</v>
      </c>
      <c r="J411" s="39">
        <v>4422.7303847634003</v>
      </c>
      <c r="K411" s="39">
        <v>4422.7303847634003</v>
      </c>
      <c r="L411" s="39">
        <v>4422.7303847634003</v>
      </c>
      <c r="M411" s="39">
        <v>4422.7303847634003</v>
      </c>
      <c r="N411" s="39">
        <v>4422.7303847634003</v>
      </c>
      <c r="O411" s="39">
        <v>4422.7303847634003</v>
      </c>
      <c r="P411" s="39">
        <v>4422.7303847634003</v>
      </c>
      <c r="Q411" s="39">
        <v>4422.7303847634003</v>
      </c>
      <c r="R411" s="39">
        <v>4422.7303847634003</v>
      </c>
      <c r="S411" s="39">
        <v>4422.7303847634003</v>
      </c>
      <c r="T411" s="39">
        <v>4422.7303847634003</v>
      </c>
      <c r="U411" s="39">
        <v>4422.7303847634003</v>
      </c>
      <c r="V411" s="39">
        <v>4422.7303847634003</v>
      </c>
      <c r="W411" s="39">
        <v>4422.7303847634003</v>
      </c>
      <c r="X411" s="39">
        <v>4422.7303847634003</v>
      </c>
      <c r="Y411" s="39">
        <v>4422.7303847634003</v>
      </c>
      <c r="Z411" s="39">
        <v>4422.7303847634003</v>
      </c>
      <c r="AA411" s="39">
        <v>4422.7303847634003</v>
      </c>
      <c r="AB411" s="39">
        <v>4422.7303847634003</v>
      </c>
      <c r="AC411" s="39">
        <v>4422.7303847634003</v>
      </c>
      <c r="AD411" s="39">
        <v>4422.7303847634003</v>
      </c>
    </row>
    <row r="412" spans="1:30" hidden="1" outlineLevel="1">
      <c r="A412" s="40" t="s">
        <v>228</v>
      </c>
      <c r="B412" s="39">
        <v>10148.391135256999</v>
      </c>
      <c r="C412" s="39">
        <v>10148.391135256999</v>
      </c>
      <c r="D412" s="39">
        <v>10148.391135256999</v>
      </c>
      <c r="E412" s="39">
        <v>10148.391135256999</v>
      </c>
      <c r="F412" s="39">
        <v>10148.391135256999</v>
      </c>
      <c r="G412" s="39">
        <v>10148.391135256999</v>
      </c>
      <c r="H412" s="39">
        <v>10148.391135256999</v>
      </c>
      <c r="I412" s="39">
        <v>10148.391135256999</v>
      </c>
      <c r="J412" s="39">
        <v>10148.391135256999</v>
      </c>
      <c r="K412" s="39">
        <v>10148.391135256999</v>
      </c>
      <c r="L412" s="39">
        <v>10148.391135256999</v>
      </c>
      <c r="M412" s="39">
        <v>10148.391135256999</v>
      </c>
      <c r="N412" s="39">
        <v>10148.391135256999</v>
      </c>
      <c r="O412" s="39">
        <v>10148.391135256999</v>
      </c>
      <c r="P412" s="39">
        <v>10148.391135256999</v>
      </c>
      <c r="Q412" s="39">
        <v>10148.391135256999</v>
      </c>
      <c r="R412" s="39">
        <v>10148.391135256999</v>
      </c>
      <c r="S412" s="39">
        <v>10148.391135256999</v>
      </c>
      <c r="T412" s="39">
        <v>10148.391135256999</v>
      </c>
      <c r="U412" s="39">
        <v>10148.391135256999</v>
      </c>
      <c r="V412" s="39">
        <v>10148.391135256999</v>
      </c>
      <c r="W412" s="39">
        <v>10148.391135256999</v>
      </c>
      <c r="X412" s="39">
        <v>10148.391135256999</v>
      </c>
      <c r="Y412" s="39">
        <v>10148.391135256999</v>
      </c>
      <c r="Z412" s="39">
        <v>10148.391135256999</v>
      </c>
      <c r="AA412" s="39">
        <v>10148.391135256999</v>
      </c>
      <c r="AB412" s="39">
        <v>10148.391135256999</v>
      </c>
      <c r="AC412" s="39">
        <v>10148.391135256999</v>
      </c>
      <c r="AD412" s="39">
        <v>10148.391135256999</v>
      </c>
    </row>
    <row r="413" spans="1:30" collapsed="1">
      <c r="A413" s="40" t="s">
        <v>354</v>
      </c>
      <c r="B413" s="39">
        <v>23496410.959373102</v>
      </c>
      <c r="C413" s="39">
        <v>23496410.959373102</v>
      </c>
      <c r="D413" s="39">
        <v>23496410.959373102</v>
      </c>
      <c r="E413" s="39">
        <v>23496410.959373102</v>
      </c>
      <c r="F413" s="39">
        <v>23496410.959373102</v>
      </c>
      <c r="G413" s="39">
        <v>23496410.959373102</v>
      </c>
      <c r="H413" s="39">
        <v>23496410.959373102</v>
      </c>
      <c r="I413" s="39">
        <v>23496410.959373102</v>
      </c>
      <c r="J413" s="39">
        <v>23496410.959373102</v>
      </c>
      <c r="K413" s="39">
        <v>23496410.959373102</v>
      </c>
      <c r="L413" s="39">
        <v>23496410.959373102</v>
      </c>
      <c r="M413" s="39">
        <v>23496410.959373102</v>
      </c>
      <c r="N413" s="39">
        <v>23496410.959373102</v>
      </c>
      <c r="O413" s="39">
        <v>23496410.959373102</v>
      </c>
      <c r="P413" s="39">
        <v>23496410.959373102</v>
      </c>
      <c r="Q413" s="39">
        <v>23496410.959373102</v>
      </c>
      <c r="R413" s="39">
        <v>23496410.959373102</v>
      </c>
      <c r="S413" s="39">
        <v>23496410.959373102</v>
      </c>
      <c r="T413" s="39">
        <v>23496410.959373102</v>
      </c>
      <c r="U413" s="39">
        <v>23496410.959373102</v>
      </c>
      <c r="V413" s="39">
        <v>23496410.959373102</v>
      </c>
      <c r="W413" s="39">
        <v>23496410.959373102</v>
      </c>
      <c r="X413" s="39">
        <v>23496410.959373102</v>
      </c>
      <c r="Y413" s="39">
        <v>23496410.959373102</v>
      </c>
      <c r="Z413" s="39">
        <v>23496410.959373102</v>
      </c>
      <c r="AA413" s="39">
        <v>23496410.959373102</v>
      </c>
      <c r="AB413" s="39">
        <v>23496410.959373102</v>
      </c>
      <c r="AC413" s="39">
        <v>23496410.959373102</v>
      </c>
      <c r="AD413" s="39">
        <v>23496410.959373102</v>
      </c>
    </row>
    <row r="414" spans="1:30">
      <c r="A414" s="40" t="s">
        <v>355</v>
      </c>
    </row>
    <row r="415" spans="1:30" s="45" customFormat="1">
      <c r="A415" s="49" t="s">
        <v>356</v>
      </c>
      <c r="B415" s="50">
        <v>1.6929890745231501E-2</v>
      </c>
      <c r="C415" s="50">
        <v>6.5991221195145402E-4</v>
      </c>
      <c r="D415" s="50">
        <v>0</v>
      </c>
      <c r="E415" s="50">
        <v>5.79937159686457E-2</v>
      </c>
      <c r="F415" s="50">
        <v>4.0488724002379803E-4</v>
      </c>
      <c r="G415" s="50">
        <v>0.21416259094318499</v>
      </c>
      <c r="H415" s="50">
        <v>9.0448147665016104E-2</v>
      </c>
      <c r="I415" s="50">
        <v>1.6926385973105602E-2</v>
      </c>
      <c r="J415" s="50">
        <v>0</v>
      </c>
      <c r="K415" s="50">
        <v>7.61969154299884E-4</v>
      </c>
      <c r="L415" s="50">
        <v>1.1944934027139399E-3</v>
      </c>
      <c r="M415" s="50">
        <v>4.9588906831307005E-4</v>
      </c>
      <c r="N415" s="50">
        <v>0.59241897083042705</v>
      </c>
      <c r="O415" s="50">
        <v>6.9830043614935904E-3</v>
      </c>
      <c r="P415" s="50">
        <v>1.88230040426625E-4</v>
      </c>
      <c r="Q415" s="50">
        <v>4.3191239516555301E-4</v>
      </c>
      <c r="R415" s="50">
        <v>0</v>
      </c>
      <c r="S415" s="50">
        <v>0</v>
      </c>
      <c r="T415" s="50">
        <v>0</v>
      </c>
      <c r="U415" s="50">
        <v>0</v>
      </c>
      <c r="V415" s="50">
        <v>0</v>
      </c>
      <c r="W415" s="50">
        <v>0</v>
      </c>
      <c r="X415" s="50">
        <v>0</v>
      </c>
      <c r="Y415" s="50">
        <v>0</v>
      </c>
      <c r="Z415" s="50">
        <v>0</v>
      </c>
      <c r="AA415" s="50">
        <v>0</v>
      </c>
      <c r="AB415" s="50">
        <v>0</v>
      </c>
      <c r="AC415" s="50">
        <v>0</v>
      </c>
      <c r="AD415" s="50">
        <v>0</v>
      </c>
    </row>
    <row r="416" spans="1:30">
      <c r="A416" s="40" t="s">
        <v>357</v>
      </c>
      <c r="B416" s="39">
        <v>1.6929890745231501E-2</v>
      </c>
      <c r="C416" s="39">
        <v>6.5991221195145402E-4</v>
      </c>
      <c r="D416" s="39">
        <v>0</v>
      </c>
      <c r="E416" s="39">
        <v>5.79937159686457E-2</v>
      </c>
      <c r="F416" s="39">
        <v>4.0488724002379803E-4</v>
      </c>
      <c r="G416" s="39">
        <v>0.21416259094318499</v>
      </c>
      <c r="H416" s="39">
        <v>9.0448147665016104E-2</v>
      </c>
      <c r="I416" s="39">
        <v>1.6926385973105602E-2</v>
      </c>
      <c r="J416" s="39">
        <v>0</v>
      </c>
      <c r="K416" s="39">
        <v>7.61969154299884E-4</v>
      </c>
      <c r="L416" s="39">
        <v>1.1944934027139399E-3</v>
      </c>
      <c r="M416" s="39">
        <v>4.9588906831307005E-4</v>
      </c>
      <c r="N416" s="39">
        <v>0.59241897083042705</v>
      </c>
      <c r="O416" s="39">
        <v>6.9830043614935904E-3</v>
      </c>
      <c r="P416" s="39">
        <v>1.88230040426625E-4</v>
      </c>
      <c r="Q416" s="39">
        <v>4.3191239516555301E-4</v>
      </c>
      <c r="R416" s="39">
        <v>0</v>
      </c>
      <c r="S416" s="39">
        <v>0</v>
      </c>
      <c r="T416" s="39">
        <v>0</v>
      </c>
      <c r="U416" s="39">
        <v>0</v>
      </c>
      <c r="V416" s="39">
        <v>0</v>
      </c>
      <c r="W416" s="39">
        <v>0</v>
      </c>
      <c r="X416" s="39">
        <v>0</v>
      </c>
      <c r="Y416" s="39">
        <v>0</v>
      </c>
      <c r="Z416" s="39">
        <v>0</v>
      </c>
      <c r="AA416" s="39">
        <v>0</v>
      </c>
      <c r="AB416" s="39">
        <v>0</v>
      </c>
      <c r="AC416" s="39">
        <v>0</v>
      </c>
      <c r="AD416" s="39">
        <v>0</v>
      </c>
    </row>
    <row r="417" spans="1:30">
      <c r="A417" s="40" t="s">
        <v>358</v>
      </c>
    </row>
    <row r="418" spans="1:30">
      <c r="A418" s="43" t="s">
        <v>359</v>
      </c>
    </row>
    <row r="419" spans="1:30">
      <c r="A419" s="40" t="s">
        <v>360</v>
      </c>
      <c r="B419" s="39">
        <v>0</v>
      </c>
      <c r="C419" s="39">
        <v>0</v>
      </c>
      <c r="D419" s="39">
        <v>-1</v>
      </c>
      <c r="E419" s="39">
        <v>0</v>
      </c>
      <c r="F419" s="39">
        <v>0</v>
      </c>
      <c r="G419" s="39">
        <v>0</v>
      </c>
      <c r="H419" s="39">
        <v>0</v>
      </c>
      <c r="I419" s="39">
        <v>0</v>
      </c>
      <c r="J419" s="39">
        <v>-1</v>
      </c>
      <c r="K419" s="39">
        <v>-1</v>
      </c>
      <c r="L419" s="39">
        <v>0</v>
      </c>
      <c r="M419" s="39">
        <v>0</v>
      </c>
      <c r="N419" s="39">
        <v>0</v>
      </c>
      <c r="O419" s="39">
        <v>0</v>
      </c>
      <c r="P419" s="39">
        <v>0</v>
      </c>
      <c r="Q419" s="39">
        <v>-1</v>
      </c>
      <c r="R419" s="39">
        <v>-1</v>
      </c>
      <c r="S419" s="39">
        <v>-1</v>
      </c>
      <c r="T419" s="39">
        <v>-1</v>
      </c>
      <c r="U419" s="39">
        <v>-1</v>
      </c>
      <c r="V419" s="39">
        <v>-1</v>
      </c>
      <c r="W419" s="39">
        <v>-1</v>
      </c>
      <c r="X419" s="39">
        <v>-1</v>
      </c>
      <c r="Y419" s="39">
        <v>-1</v>
      </c>
      <c r="Z419" s="39">
        <v>-1</v>
      </c>
      <c r="AA419" s="39">
        <v>-1</v>
      </c>
      <c r="AB419" s="39">
        <v>-1</v>
      </c>
      <c r="AC419" s="39">
        <v>-1</v>
      </c>
      <c r="AD419" s="39">
        <v>-1</v>
      </c>
    </row>
    <row r="420" spans="1:30">
      <c r="A420" s="40" t="s">
        <v>361</v>
      </c>
      <c r="B420" s="39">
        <v>377865.098949746</v>
      </c>
      <c r="C420" s="39">
        <v>14574.430679262299</v>
      </c>
      <c r="D420" s="39">
        <v>217617.15904123499</v>
      </c>
      <c r="E420" s="39">
        <v>1280307.60160147</v>
      </c>
      <c r="F420" s="39">
        <v>8938.5582995607601</v>
      </c>
      <c r="G420" s="39">
        <v>4728372.6017943202</v>
      </c>
      <c r="H420" s="39">
        <v>1998974.8110790299</v>
      </c>
      <c r="I420" s="39">
        <v>377079.38295386703</v>
      </c>
      <c r="J420" s="39">
        <v>35511.818942656202</v>
      </c>
      <c r="K420" s="39">
        <v>17301.617127915801</v>
      </c>
      <c r="L420" s="39">
        <v>26370.4257955172</v>
      </c>
      <c r="M420" s="39">
        <v>11024.4287043285</v>
      </c>
      <c r="N420" s="39">
        <v>13078632.728021501</v>
      </c>
      <c r="O420" s="39">
        <v>154161.41933153701</v>
      </c>
      <c r="P420" s="39">
        <v>4155.4907731426001</v>
      </c>
      <c r="Q420" s="39">
        <v>9807.1986927367107</v>
      </c>
      <c r="R420" s="39">
        <v>50948.135703576198</v>
      </c>
      <c r="S420" s="39">
        <v>0</v>
      </c>
      <c r="T420" s="39">
        <v>158739.90960037801</v>
      </c>
      <c r="U420" s="39">
        <v>0</v>
      </c>
      <c r="V420" s="39">
        <v>0</v>
      </c>
      <c r="W420" s="39">
        <v>200001</v>
      </c>
      <c r="X420" s="39">
        <v>783476.67703109304</v>
      </c>
      <c r="Y420" s="39">
        <v>0</v>
      </c>
      <c r="Z420" s="39">
        <v>60001</v>
      </c>
      <c r="AA420" s="39">
        <v>45001</v>
      </c>
      <c r="AB420" s="39">
        <v>21001</v>
      </c>
      <c r="AC420" s="39">
        <v>19001</v>
      </c>
      <c r="AD420" s="39">
        <v>0</v>
      </c>
    </row>
    <row r="421" spans="1:30">
      <c r="A421" s="40" t="s">
        <v>362</v>
      </c>
      <c r="B421" s="39">
        <v>0</v>
      </c>
      <c r="C421" s="39">
        <v>0</v>
      </c>
      <c r="D421" s="39">
        <v>-217617.15904123499</v>
      </c>
      <c r="E421" s="39">
        <v>0</v>
      </c>
      <c r="F421" s="39">
        <v>0</v>
      </c>
      <c r="G421" s="39">
        <v>0</v>
      </c>
      <c r="H421" s="39">
        <v>0</v>
      </c>
      <c r="I421" s="39">
        <v>0</v>
      </c>
      <c r="J421" s="39">
        <v>-35511.818942656202</v>
      </c>
      <c r="K421" s="39">
        <v>-17301.617127915801</v>
      </c>
      <c r="L421" s="39">
        <v>0</v>
      </c>
      <c r="M421" s="39">
        <v>0</v>
      </c>
      <c r="N421" s="39">
        <v>0</v>
      </c>
      <c r="O421" s="39">
        <v>0</v>
      </c>
      <c r="P421" s="39">
        <v>0</v>
      </c>
      <c r="Q421" s="39">
        <v>-9807.1986927367107</v>
      </c>
      <c r="R421" s="39">
        <v>-50948.135703576198</v>
      </c>
      <c r="S421" s="39">
        <v>0</v>
      </c>
      <c r="T421" s="39">
        <v>-158739.90960037801</v>
      </c>
      <c r="U421" s="39">
        <v>0</v>
      </c>
      <c r="V421" s="39">
        <v>0</v>
      </c>
      <c r="W421" s="39">
        <v>-200001</v>
      </c>
      <c r="X421" s="39">
        <v>-783476.67703109304</v>
      </c>
      <c r="Y421" s="39">
        <v>0</v>
      </c>
      <c r="Z421" s="39">
        <v>-60001</v>
      </c>
      <c r="AA421" s="39">
        <v>-45001</v>
      </c>
      <c r="AB421" s="39">
        <v>-21001</v>
      </c>
      <c r="AC421" s="39">
        <v>-19001</v>
      </c>
      <c r="AD421" s="39">
        <v>0</v>
      </c>
    </row>
    <row r="422" spans="1:30">
      <c r="A422" s="40" t="s">
        <v>363</v>
      </c>
      <c r="B422" s="39">
        <v>377865.098949746</v>
      </c>
      <c r="C422" s="39">
        <v>14574.430679262299</v>
      </c>
      <c r="D422" s="39">
        <v>0</v>
      </c>
      <c r="E422" s="39">
        <v>1280307.60160147</v>
      </c>
      <c r="F422" s="39">
        <v>8938.5582995607601</v>
      </c>
      <c r="G422" s="39">
        <v>4728372.6017943202</v>
      </c>
      <c r="H422" s="39">
        <v>1998974.8110790299</v>
      </c>
      <c r="I422" s="39">
        <v>377079.38295386703</v>
      </c>
      <c r="J422" s="39">
        <v>0</v>
      </c>
      <c r="K422" s="39">
        <v>0</v>
      </c>
      <c r="L422" s="39">
        <v>26370.4257955172</v>
      </c>
      <c r="M422" s="39">
        <v>11024.4287043285</v>
      </c>
      <c r="N422" s="39">
        <v>13078632.728021501</v>
      </c>
      <c r="O422" s="39">
        <v>154161.41933153701</v>
      </c>
      <c r="P422" s="39">
        <v>4155.4907731426001</v>
      </c>
      <c r="Q422" s="39">
        <v>0</v>
      </c>
      <c r="R422" s="39">
        <v>0</v>
      </c>
      <c r="S422" s="39">
        <v>0</v>
      </c>
      <c r="T422" s="39">
        <v>0</v>
      </c>
      <c r="U422" s="39">
        <v>0</v>
      </c>
      <c r="V422" s="39">
        <v>0</v>
      </c>
      <c r="W422" s="39">
        <v>0</v>
      </c>
      <c r="X422" s="39">
        <v>0</v>
      </c>
      <c r="Y422" s="39">
        <v>0</v>
      </c>
      <c r="Z422" s="39">
        <v>0</v>
      </c>
      <c r="AA422" s="39">
        <v>0</v>
      </c>
      <c r="AB422" s="39">
        <v>0</v>
      </c>
      <c r="AC422" s="39">
        <v>0</v>
      </c>
      <c r="AD422" s="39">
        <v>0</v>
      </c>
    </row>
    <row r="423" spans="1:30" s="45" customFormat="1">
      <c r="A423" s="44" t="s">
        <v>364</v>
      </c>
      <c r="B423" s="45">
        <v>0.60787999999999998</v>
      </c>
      <c r="C423" s="45">
        <v>0.98572000000000004</v>
      </c>
      <c r="D423" s="45">
        <v>0</v>
      </c>
      <c r="E423" s="45">
        <v>1</v>
      </c>
      <c r="F423" s="45">
        <v>1</v>
      </c>
      <c r="G423" s="45">
        <v>0.99712000000000001</v>
      </c>
      <c r="H423" s="45">
        <v>0.96065</v>
      </c>
      <c r="I423" s="45">
        <v>0.67479</v>
      </c>
      <c r="J423" s="45">
        <v>0</v>
      </c>
      <c r="K423" s="45">
        <v>0</v>
      </c>
      <c r="L423" s="45">
        <v>1</v>
      </c>
      <c r="M423" s="45">
        <v>0.74865999999999999</v>
      </c>
      <c r="N423" s="45">
        <v>1</v>
      </c>
      <c r="O423" s="45">
        <v>1</v>
      </c>
      <c r="P423" s="45">
        <v>1</v>
      </c>
      <c r="Q423" s="45">
        <v>0</v>
      </c>
      <c r="R423" s="45">
        <v>0</v>
      </c>
      <c r="S423" s="45">
        <v>0</v>
      </c>
      <c r="T423" s="45">
        <v>0</v>
      </c>
      <c r="U423" s="45">
        <v>0</v>
      </c>
      <c r="V423" s="45">
        <v>0</v>
      </c>
      <c r="W423" s="45">
        <v>0</v>
      </c>
      <c r="X423" s="45">
        <v>0</v>
      </c>
      <c r="Y423" s="45">
        <v>0</v>
      </c>
      <c r="Z423" s="45">
        <v>0</v>
      </c>
      <c r="AA423" s="45">
        <v>0</v>
      </c>
      <c r="AB423" s="45">
        <v>0</v>
      </c>
      <c r="AC423" s="45">
        <v>0</v>
      </c>
      <c r="AD423" s="45">
        <v>0</v>
      </c>
    </row>
    <row r="424" spans="1:30" s="45" customFormat="1">
      <c r="A424" s="44" t="s">
        <v>365</v>
      </c>
      <c r="B424" s="45">
        <v>1.0643100000000001</v>
      </c>
      <c r="C424" s="45">
        <v>1.0643100000000001</v>
      </c>
      <c r="D424" s="45">
        <v>1.0643100000000001</v>
      </c>
      <c r="E424" s="45">
        <v>1.0643100000000001</v>
      </c>
      <c r="F424" s="45">
        <v>1.0643100000000001</v>
      </c>
      <c r="G424" s="45">
        <v>1.0643100000000001</v>
      </c>
      <c r="H424" s="45">
        <v>1.0643100000000001</v>
      </c>
      <c r="I424" s="45">
        <v>1.0643100000000001</v>
      </c>
      <c r="J424" s="45">
        <v>1.0643100000000001</v>
      </c>
      <c r="K424" s="45">
        <v>1.0643100000000001</v>
      </c>
      <c r="L424" s="45">
        <v>1.0643100000000001</v>
      </c>
      <c r="M424" s="45">
        <v>1.0643100000000001</v>
      </c>
      <c r="N424" s="45">
        <v>1.0643100000000001</v>
      </c>
      <c r="O424" s="45">
        <v>1.0643100000000001</v>
      </c>
      <c r="P424" s="45">
        <v>1.0643100000000001</v>
      </c>
      <c r="Q424" s="45">
        <v>1.0643100000000001</v>
      </c>
      <c r="R424" s="45">
        <v>1.0643100000000001</v>
      </c>
      <c r="S424" s="45">
        <v>1.0643100000000001</v>
      </c>
      <c r="T424" s="45">
        <v>1.0643100000000001</v>
      </c>
      <c r="U424" s="45">
        <v>1.0643100000000001</v>
      </c>
      <c r="V424" s="45">
        <v>1.0643100000000001</v>
      </c>
      <c r="W424" s="45">
        <v>1.0643100000000001</v>
      </c>
      <c r="X424" s="45">
        <v>1.0643100000000001</v>
      </c>
      <c r="Y424" s="45">
        <v>1.0643100000000001</v>
      </c>
      <c r="Z424" s="45">
        <v>1.0643100000000001</v>
      </c>
      <c r="AA424" s="45">
        <v>1.0643100000000001</v>
      </c>
      <c r="AB424" s="45">
        <v>1.0643100000000001</v>
      </c>
      <c r="AC424" s="45">
        <v>1.0643100000000001</v>
      </c>
      <c r="AD424" s="45">
        <v>1.0643100000000001</v>
      </c>
    </row>
    <row r="425" spans="1:30">
      <c r="A425" s="43" t="s">
        <v>366</v>
      </c>
      <c r="B425" s="46">
        <v>244468.42703321201</v>
      </c>
      <c r="C425" s="46">
        <v>15290.2050643696</v>
      </c>
      <c r="D425" s="46">
        <v>0</v>
      </c>
      <c r="E425" s="46">
        <v>1362644.18346046</v>
      </c>
      <c r="F425" s="46">
        <v>9513.3969838055109</v>
      </c>
      <c r="G425" s="46">
        <v>5017960.7755935201</v>
      </c>
      <c r="H425" s="46">
        <v>2043810.6197051101</v>
      </c>
      <c r="I425" s="46">
        <v>270813.037533155</v>
      </c>
      <c r="J425" s="46">
        <v>0</v>
      </c>
      <c r="K425" s="46">
        <v>0</v>
      </c>
      <c r="L425" s="46">
        <v>28066.307878426898</v>
      </c>
      <c r="M425" s="46">
        <v>8784.3345167107309</v>
      </c>
      <c r="N425" s="46">
        <v>13919719.598760599</v>
      </c>
      <c r="O425" s="46">
        <v>164075.54020874799</v>
      </c>
      <c r="P425" s="46">
        <v>4422.7303847634003</v>
      </c>
      <c r="Q425" s="46">
        <v>0</v>
      </c>
      <c r="R425" s="46">
        <v>0</v>
      </c>
      <c r="S425" s="46">
        <v>0</v>
      </c>
      <c r="T425" s="46">
        <v>0</v>
      </c>
      <c r="U425" s="46">
        <v>0</v>
      </c>
      <c r="V425" s="46">
        <v>0</v>
      </c>
      <c r="W425" s="46">
        <v>0</v>
      </c>
      <c r="X425" s="46">
        <v>0</v>
      </c>
      <c r="Y425" s="46">
        <v>0</v>
      </c>
      <c r="Z425" s="46">
        <v>0</v>
      </c>
      <c r="AA425" s="46">
        <v>0</v>
      </c>
      <c r="AB425" s="46">
        <v>0</v>
      </c>
      <c r="AC425" s="46">
        <v>0</v>
      </c>
      <c r="AD425" s="46">
        <v>0</v>
      </c>
    </row>
    <row r="426" spans="1:30">
      <c r="A426" s="40" t="s">
        <v>367</v>
      </c>
      <c r="B426" s="39">
        <v>244468.42703321201</v>
      </c>
      <c r="C426" s="39">
        <v>15290.2050643696</v>
      </c>
      <c r="D426" s="39">
        <v>0</v>
      </c>
      <c r="E426" s="39">
        <v>1362644.18346046</v>
      </c>
      <c r="F426" s="39">
        <v>9513.3969838055109</v>
      </c>
      <c r="G426" s="39">
        <v>5017960.7755935201</v>
      </c>
      <c r="H426" s="39">
        <v>2043810.6197051101</v>
      </c>
      <c r="I426" s="39">
        <v>270813.037533155</v>
      </c>
      <c r="J426" s="39">
        <v>0</v>
      </c>
      <c r="K426" s="39">
        <v>0</v>
      </c>
      <c r="L426" s="39">
        <v>28066.307878426898</v>
      </c>
      <c r="M426" s="39">
        <v>8784.3345167107309</v>
      </c>
      <c r="N426" s="39">
        <v>13919719.598760599</v>
      </c>
      <c r="O426" s="39">
        <v>164075.54020874799</v>
      </c>
      <c r="P426" s="39">
        <v>4422.7303847634003</v>
      </c>
      <c r="Q426" s="39">
        <v>0</v>
      </c>
      <c r="R426" s="39">
        <v>0</v>
      </c>
      <c r="S426" s="39">
        <v>0</v>
      </c>
      <c r="T426" s="39">
        <v>0</v>
      </c>
      <c r="U426" s="39">
        <v>0</v>
      </c>
      <c r="V426" s="39">
        <v>0</v>
      </c>
      <c r="W426" s="39">
        <v>0</v>
      </c>
      <c r="X426" s="39">
        <v>0</v>
      </c>
      <c r="Y426" s="39">
        <v>0</v>
      </c>
      <c r="Z426" s="39">
        <v>0</v>
      </c>
      <c r="AA426" s="39">
        <v>0</v>
      </c>
      <c r="AB426" s="39">
        <v>0</v>
      </c>
      <c r="AC426" s="39">
        <v>0</v>
      </c>
      <c r="AD426" s="39">
        <v>0</v>
      </c>
    </row>
    <row r="427" spans="1:30" hidden="1" outlineLevel="1">
      <c r="A427" s="40" t="s">
        <v>213</v>
      </c>
      <c r="B427" s="39">
        <v>244468.42703321201</v>
      </c>
      <c r="C427" s="39">
        <v>244468.42703321201</v>
      </c>
      <c r="D427" s="39">
        <v>244468.42703321201</v>
      </c>
      <c r="E427" s="39">
        <v>244468.42703321201</v>
      </c>
      <c r="F427" s="39">
        <v>244468.42703321201</v>
      </c>
      <c r="G427" s="39">
        <v>244468.42703321201</v>
      </c>
      <c r="H427" s="39">
        <v>244468.42703321201</v>
      </c>
      <c r="I427" s="39">
        <v>244468.42703321201</v>
      </c>
      <c r="J427" s="39">
        <v>244468.42703321201</v>
      </c>
      <c r="K427" s="39">
        <v>244468.42703321201</v>
      </c>
      <c r="L427" s="39">
        <v>244468.42703321201</v>
      </c>
      <c r="M427" s="39">
        <v>244468.42703321201</v>
      </c>
      <c r="N427" s="39">
        <v>244468.42703321201</v>
      </c>
      <c r="O427" s="39">
        <v>244468.42703321201</v>
      </c>
      <c r="P427" s="39">
        <v>244468.42703321201</v>
      </c>
      <c r="Q427" s="39">
        <v>244468.42703321201</v>
      </c>
      <c r="R427" s="39">
        <v>244468.42703321201</v>
      </c>
    </row>
    <row r="428" spans="1:30" hidden="1" outlineLevel="1">
      <c r="A428" s="40" t="s">
        <v>214</v>
      </c>
      <c r="B428" s="39">
        <v>15290.2050643696</v>
      </c>
      <c r="C428" s="39">
        <v>15290.2050643696</v>
      </c>
      <c r="D428" s="39">
        <v>15290.2050643696</v>
      </c>
      <c r="E428" s="39">
        <v>15290.2050643696</v>
      </c>
      <c r="F428" s="39">
        <v>15290.2050643696</v>
      </c>
      <c r="G428" s="39">
        <v>15290.2050643696</v>
      </c>
      <c r="H428" s="39">
        <v>15290.2050643696</v>
      </c>
      <c r="I428" s="39">
        <v>15290.2050643696</v>
      </c>
      <c r="J428" s="39">
        <v>15290.2050643696</v>
      </c>
      <c r="K428" s="39">
        <v>15290.2050643696</v>
      </c>
      <c r="L428" s="39">
        <v>15290.2050643696</v>
      </c>
      <c r="M428" s="39">
        <v>15290.2050643696</v>
      </c>
      <c r="N428" s="39">
        <v>15290.2050643696</v>
      </c>
      <c r="O428" s="39">
        <v>15290.2050643696</v>
      </c>
      <c r="P428" s="39">
        <v>15290.2050643696</v>
      </c>
      <c r="Q428" s="39">
        <v>15290.2050643696</v>
      </c>
      <c r="R428" s="39">
        <v>15290.2050643696</v>
      </c>
    </row>
    <row r="429" spans="1:30" hidden="1" outlineLevel="1">
      <c r="A429" s="40" t="s">
        <v>216</v>
      </c>
      <c r="B429" s="39">
        <v>1362644.18346046</v>
      </c>
      <c r="C429" s="39">
        <v>1362644.18346046</v>
      </c>
      <c r="D429" s="39">
        <v>1362644.18346046</v>
      </c>
      <c r="E429" s="39">
        <v>1362644.18346046</v>
      </c>
      <c r="F429" s="39">
        <v>1362644.18346046</v>
      </c>
      <c r="G429" s="39">
        <v>1362644.18346046</v>
      </c>
      <c r="H429" s="39">
        <v>1362644.18346046</v>
      </c>
      <c r="I429" s="39">
        <v>1362644.18346046</v>
      </c>
      <c r="J429" s="39">
        <v>1362644.18346046</v>
      </c>
      <c r="K429" s="39">
        <v>1362644.18346046</v>
      </c>
      <c r="L429" s="39">
        <v>1362644.18346046</v>
      </c>
      <c r="M429" s="39">
        <v>1362644.18346046</v>
      </c>
      <c r="N429" s="39">
        <v>1362644.18346046</v>
      </c>
      <c r="O429" s="39">
        <v>1362644.18346046</v>
      </c>
      <c r="P429" s="39">
        <v>1362644.18346046</v>
      </c>
      <c r="Q429" s="39">
        <v>1362644.18346046</v>
      </c>
      <c r="R429" s="39">
        <v>1362644.18346046</v>
      </c>
    </row>
    <row r="430" spans="1:30" hidden="1" outlineLevel="1">
      <c r="A430" s="40" t="s">
        <v>217</v>
      </c>
      <c r="B430" s="39">
        <v>9513.3969838055109</v>
      </c>
      <c r="C430" s="39">
        <v>9513.3969838055109</v>
      </c>
      <c r="D430" s="39">
        <v>9513.3969838055109</v>
      </c>
      <c r="E430" s="39">
        <v>9513.3969838055109</v>
      </c>
      <c r="F430" s="39">
        <v>9513.3969838055109</v>
      </c>
      <c r="G430" s="39">
        <v>9513.3969838055109</v>
      </c>
      <c r="H430" s="39">
        <v>9513.3969838055109</v>
      </c>
      <c r="I430" s="39">
        <v>9513.3969838055109</v>
      </c>
      <c r="J430" s="39">
        <v>9513.3969838055109</v>
      </c>
      <c r="K430" s="39">
        <v>9513.3969838055109</v>
      </c>
      <c r="L430" s="39">
        <v>9513.3969838055109</v>
      </c>
      <c r="M430" s="39">
        <v>9513.3969838055109</v>
      </c>
      <c r="N430" s="39">
        <v>9513.3969838055109</v>
      </c>
      <c r="O430" s="39">
        <v>9513.3969838055109</v>
      </c>
      <c r="P430" s="39">
        <v>9513.3969838055109</v>
      </c>
      <c r="Q430" s="39">
        <v>9513.3969838055109</v>
      </c>
      <c r="R430" s="39">
        <v>9513.3969838055109</v>
      </c>
    </row>
    <row r="431" spans="1:30" hidden="1" outlineLevel="1">
      <c r="A431" s="40" t="s">
        <v>218</v>
      </c>
      <c r="B431" s="39">
        <v>5017960.7755935201</v>
      </c>
      <c r="C431" s="39">
        <v>5017960.7755935201</v>
      </c>
      <c r="D431" s="39">
        <v>5017960.7755935201</v>
      </c>
      <c r="E431" s="39">
        <v>5017960.7755935201</v>
      </c>
      <c r="F431" s="39">
        <v>5017960.7755935201</v>
      </c>
      <c r="G431" s="39">
        <v>5017960.7755935201</v>
      </c>
      <c r="H431" s="39">
        <v>5017960.7755935201</v>
      </c>
      <c r="I431" s="39">
        <v>5017960.7755935201</v>
      </c>
      <c r="J431" s="39">
        <v>5017960.7755935201</v>
      </c>
      <c r="K431" s="39">
        <v>5017960.7755935201</v>
      </c>
      <c r="L431" s="39">
        <v>5017960.7755935201</v>
      </c>
      <c r="M431" s="39">
        <v>5017960.7755935201</v>
      </c>
      <c r="N431" s="39">
        <v>5017960.7755935201</v>
      </c>
      <c r="O431" s="39">
        <v>5017960.7755935201</v>
      </c>
      <c r="P431" s="39">
        <v>5017960.7755935201</v>
      </c>
      <c r="Q431" s="39">
        <v>5017960.7755935201</v>
      </c>
      <c r="R431" s="39">
        <v>5017960.7755935201</v>
      </c>
    </row>
    <row r="432" spans="1:30" hidden="1" outlineLevel="1">
      <c r="A432" s="40" t="s">
        <v>219</v>
      </c>
      <c r="B432" s="39">
        <v>2043810.6197051101</v>
      </c>
      <c r="C432" s="39">
        <v>2043810.6197051101</v>
      </c>
      <c r="D432" s="39">
        <v>2043810.6197051101</v>
      </c>
      <c r="E432" s="39">
        <v>2043810.6197051101</v>
      </c>
      <c r="F432" s="39">
        <v>2043810.6197051101</v>
      </c>
      <c r="G432" s="39">
        <v>2043810.6197051101</v>
      </c>
      <c r="H432" s="39">
        <v>2043810.6197051101</v>
      </c>
      <c r="I432" s="39">
        <v>2043810.6197051101</v>
      </c>
      <c r="J432" s="39">
        <v>2043810.6197051101</v>
      </c>
      <c r="K432" s="39">
        <v>2043810.6197051101</v>
      </c>
      <c r="L432" s="39">
        <v>2043810.6197051101</v>
      </c>
      <c r="M432" s="39">
        <v>2043810.6197051101</v>
      </c>
      <c r="N432" s="39">
        <v>2043810.6197051101</v>
      </c>
      <c r="O432" s="39">
        <v>2043810.6197051101</v>
      </c>
      <c r="P432" s="39">
        <v>2043810.6197051101</v>
      </c>
      <c r="Q432" s="39">
        <v>2043810.6197051101</v>
      </c>
      <c r="R432" s="39">
        <v>2043810.6197051101</v>
      </c>
    </row>
    <row r="433" spans="1:30" hidden="1" outlineLevel="1">
      <c r="A433" s="40" t="s">
        <v>220</v>
      </c>
      <c r="B433" s="39">
        <v>270813.037533155</v>
      </c>
      <c r="C433" s="39">
        <v>270813.037533155</v>
      </c>
      <c r="D433" s="39">
        <v>270813.037533155</v>
      </c>
      <c r="E433" s="39">
        <v>270813.037533155</v>
      </c>
      <c r="F433" s="39">
        <v>270813.037533155</v>
      </c>
      <c r="G433" s="39">
        <v>270813.037533155</v>
      </c>
      <c r="H433" s="39">
        <v>270813.037533155</v>
      </c>
      <c r="I433" s="39">
        <v>270813.037533155</v>
      </c>
      <c r="J433" s="39">
        <v>270813.037533155</v>
      </c>
      <c r="K433" s="39">
        <v>270813.037533155</v>
      </c>
      <c r="L433" s="39">
        <v>270813.037533155</v>
      </c>
      <c r="M433" s="39">
        <v>270813.037533155</v>
      </c>
      <c r="N433" s="39">
        <v>270813.037533155</v>
      </c>
      <c r="O433" s="39">
        <v>270813.037533155</v>
      </c>
      <c r="P433" s="39">
        <v>270813.037533155</v>
      </c>
      <c r="Q433" s="39">
        <v>270813.037533155</v>
      </c>
      <c r="R433" s="39">
        <v>270813.037533155</v>
      </c>
    </row>
    <row r="434" spans="1:30" hidden="1" outlineLevel="1">
      <c r="A434" s="40" t="s">
        <v>223</v>
      </c>
      <c r="B434" s="39">
        <v>28066.307878426898</v>
      </c>
      <c r="C434" s="39">
        <v>28066.307878426898</v>
      </c>
      <c r="D434" s="39">
        <v>28066.307878426898</v>
      </c>
      <c r="E434" s="39">
        <v>28066.307878426898</v>
      </c>
      <c r="F434" s="39">
        <v>28066.307878426898</v>
      </c>
      <c r="G434" s="39">
        <v>28066.307878426898</v>
      </c>
      <c r="H434" s="39">
        <v>28066.307878426898</v>
      </c>
      <c r="I434" s="39">
        <v>28066.307878426898</v>
      </c>
      <c r="J434" s="39">
        <v>28066.307878426898</v>
      </c>
      <c r="K434" s="39">
        <v>28066.307878426898</v>
      </c>
      <c r="L434" s="39">
        <v>28066.307878426898</v>
      </c>
      <c r="M434" s="39">
        <v>28066.307878426898</v>
      </c>
      <c r="N434" s="39">
        <v>28066.307878426898</v>
      </c>
      <c r="O434" s="39">
        <v>28066.307878426898</v>
      </c>
      <c r="P434" s="39">
        <v>28066.307878426898</v>
      </c>
      <c r="Q434" s="39">
        <v>28066.307878426898</v>
      </c>
      <c r="R434" s="39">
        <v>28066.307878426898</v>
      </c>
    </row>
    <row r="435" spans="1:30" hidden="1" outlineLevel="1">
      <c r="A435" s="40" t="s">
        <v>224</v>
      </c>
      <c r="B435" s="39">
        <v>8784.3345167107309</v>
      </c>
      <c r="C435" s="39">
        <v>8784.3345167107309</v>
      </c>
      <c r="D435" s="39">
        <v>8784.3345167107309</v>
      </c>
      <c r="E435" s="39">
        <v>8784.3345167107309</v>
      </c>
      <c r="F435" s="39">
        <v>8784.3345167107309</v>
      </c>
      <c r="G435" s="39">
        <v>8784.3345167107309</v>
      </c>
      <c r="H435" s="39">
        <v>8784.3345167107309</v>
      </c>
      <c r="I435" s="39">
        <v>8784.3345167107309</v>
      </c>
      <c r="J435" s="39">
        <v>8784.3345167107309</v>
      </c>
      <c r="K435" s="39">
        <v>8784.3345167107309</v>
      </c>
      <c r="L435" s="39">
        <v>8784.3345167107309</v>
      </c>
      <c r="M435" s="39">
        <v>8784.3345167107309</v>
      </c>
      <c r="N435" s="39">
        <v>8784.3345167107309</v>
      </c>
      <c r="O435" s="39">
        <v>8784.3345167107309</v>
      </c>
      <c r="P435" s="39">
        <v>8784.3345167107309</v>
      </c>
      <c r="Q435" s="39">
        <v>8784.3345167107309</v>
      </c>
      <c r="R435" s="39">
        <v>8784.3345167107309</v>
      </c>
    </row>
    <row r="436" spans="1:30" hidden="1" outlineLevel="1">
      <c r="A436" s="40" t="s">
        <v>225</v>
      </c>
      <c r="B436" s="39">
        <v>13919719.598760599</v>
      </c>
      <c r="C436" s="39">
        <v>13919719.598760599</v>
      </c>
      <c r="D436" s="39">
        <v>13919719.598760599</v>
      </c>
      <c r="E436" s="39">
        <v>13919719.598760599</v>
      </c>
      <c r="F436" s="39">
        <v>13919719.598760599</v>
      </c>
      <c r="G436" s="39">
        <v>13919719.598760599</v>
      </c>
      <c r="H436" s="39">
        <v>13919719.598760599</v>
      </c>
      <c r="I436" s="39">
        <v>13919719.598760599</v>
      </c>
      <c r="J436" s="39">
        <v>13919719.598760599</v>
      </c>
      <c r="K436" s="39">
        <v>13919719.598760599</v>
      </c>
      <c r="L436" s="39">
        <v>13919719.598760599</v>
      </c>
      <c r="M436" s="39">
        <v>13919719.598760599</v>
      </c>
      <c r="N436" s="39">
        <v>13919719.598760599</v>
      </c>
      <c r="O436" s="39">
        <v>13919719.598760599</v>
      </c>
      <c r="P436" s="39">
        <v>13919719.598760599</v>
      </c>
      <c r="Q436" s="39">
        <v>13919719.598760599</v>
      </c>
      <c r="R436" s="39">
        <v>13919719.598760599</v>
      </c>
    </row>
    <row r="437" spans="1:30" hidden="1" outlineLevel="1">
      <c r="A437" s="40" t="s">
        <v>226</v>
      </c>
      <c r="B437" s="39">
        <v>164075.54020874799</v>
      </c>
      <c r="C437" s="39">
        <v>164075.54020874799</v>
      </c>
      <c r="D437" s="39">
        <v>164075.54020874799</v>
      </c>
      <c r="E437" s="39">
        <v>164075.54020874799</v>
      </c>
      <c r="F437" s="39">
        <v>164075.54020874799</v>
      </c>
      <c r="G437" s="39">
        <v>164075.54020874799</v>
      </c>
      <c r="H437" s="39">
        <v>164075.54020874799</v>
      </c>
      <c r="I437" s="39">
        <v>164075.54020874799</v>
      </c>
      <c r="J437" s="39">
        <v>164075.54020874799</v>
      </c>
      <c r="K437" s="39">
        <v>164075.54020874799</v>
      </c>
      <c r="L437" s="39">
        <v>164075.54020874799</v>
      </c>
      <c r="M437" s="39">
        <v>164075.54020874799</v>
      </c>
      <c r="N437" s="39">
        <v>164075.54020874799</v>
      </c>
      <c r="O437" s="39">
        <v>164075.54020874799</v>
      </c>
      <c r="P437" s="39">
        <v>164075.54020874799</v>
      </c>
      <c r="Q437" s="39">
        <v>164075.54020874799</v>
      </c>
      <c r="R437" s="39">
        <v>164075.54020874799</v>
      </c>
    </row>
    <row r="438" spans="1:30" hidden="1" outlineLevel="1">
      <c r="A438" s="40" t="s">
        <v>227</v>
      </c>
      <c r="B438" s="39">
        <v>4422.7303847634003</v>
      </c>
      <c r="C438" s="39">
        <v>4422.7303847634003</v>
      </c>
      <c r="D438" s="39">
        <v>4422.7303847634003</v>
      </c>
      <c r="E438" s="39">
        <v>4422.7303847634003</v>
      </c>
      <c r="F438" s="39">
        <v>4422.7303847634003</v>
      </c>
      <c r="G438" s="39">
        <v>4422.7303847634003</v>
      </c>
      <c r="H438" s="39">
        <v>4422.7303847634003</v>
      </c>
      <c r="I438" s="39">
        <v>4422.7303847634003</v>
      </c>
      <c r="J438" s="39">
        <v>4422.7303847634003</v>
      </c>
      <c r="K438" s="39">
        <v>4422.7303847634003</v>
      </c>
      <c r="L438" s="39">
        <v>4422.7303847634003</v>
      </c>
      <c r="M438" s="39">
        <v>4422.7303847634003</v>
      </c>
      <c r="N438" s="39">
        <v>4422.7303847634003</v>
      </c>
      <c r="O438" s="39">
        <v>4422.7303847634003</v>
      </c>
      <c r="P438" s="39">
        <v>4422.7303847634003</v>
      </c>
      <c r="Q438" s="39">
        <v>4422.7303847634003</v>
      </c>
      <c r="R438" s="39">
        <v>4422.7303847634003</v>
      </c>
    </row>
    <row r="439" spans="1:30" collapsed="1">
      <c r="A439" s="40" t="s">
        <v>368</v>
      </c>
      <c r="B439" s="39">
        <v>23089569.157122899</v>
      </c>
      <c r="C439" s="39">
        <v>23089569.157122899</v>
      </c>
      <c r="D439" s="39">
        <v>23089569.157122899</v>
      </c>
      <c r="E439" s="39">
        <v>23089569.157122899</v>
      </c>
      <c r="F439" s="39">
        <v>23089569.157122899</v>
      </c>
      <c r="G439" s="39">
        <v>23089569.157122899</v>
      </c>
      <c r="H439" s="39">
        <v>23089569.157122899</v>
      </c>
      <c r="I439" s="39">
        <v>23089569.157122899</v>
      </c>
      <c r="J439" s="39">
        <v>23089569.157122899</v>
      </c>
      <c r="K439" s="39">
        <v>23089569.157122899</v>
      </c>
      <c r="L439" s="39">
        <v>23089569.157122899</v>
      </c>
      <c r="M439" s="39">
        <v>23089569.157122899</v>
      </c>
      <c r="N439" s="39">
        <v>23089569.157122899</v>
      </c>
      <c r="O439" s="39">
        <v>23089569.157122899</v>
      </c>
      <c r="P439" s="39">
        <v>23089569.157122899</v>
      </c>
      <c r="Q439" s="39">
        <v>23089569.157122899</v>
      </c>
      <c r="R439" s="39">
        <v>23089569.157122899</v>
      </c>
      <c r="S439" s="39">
        <v>0</v>
      </c>
      <c r="T439" s="39">
        <v>0</v>
      </c>
      <c r="U439" s="39">
        <v>0</v>
      </c>
      <c r="V439" s="39">
        <v>0</v>
      </c>
      <c r="W439" s="39">
        <v>0</v>
      </c>
      <c r="X439" s="39">
        <v>0</v>
      </c>
      <c r="Y439" s="39">
        <v>0</v>
      </c>
      <c r="Z439" s="39">
        <v>0</v>
      </c>
      <c r="AA439" s="39">
        <v>0</v>
      </c>
      <c r="AB439" s="39">
        <v>0</v>
      </c>
      <c r="AC439" s="39">
        <v>0</v>
      </c>
      <c r="AD439" s="39">
        <v>0</v>
      </c>
    </row>
    <row r="440" spans="1:30" hidden="1" outlineLevel="1">
      <c r="A440" s="40" t="s">
        <v>213</v>
      </c>
      <c r="B440" s="39">
        <v>244468.42703321201</v>
      </c>
      <c r="C440" s="39">
        <v>244468.42703321201</v>
      </c>
      <c r="D440" s="39">
        <v>244468.42703321201</v>
      </c>
      <c r="E440" s="39">
        <v>244468.42703321201</v>
      </c>
      <c r="F440" s="39">
        <v>244468.42703321201</v>
      </c>
      <c r="G440" s="39">
        <v>244468.42703321201</v>
      </c>
      <c r="H440" s="39">
        <v>244468.42703321201</v>
      </c>
      <c r="I440" s="39">
        <v>244468.42703321201</v>
      </c>
      <c r="J440" s="39">
        <v>244468.42703321201</v>
      </c>
      <c r="K440" s="39">
        <v>244468.42703321201</v>
      </c>
      <c r="L440" s="39">
        <v>244468.42703321201</v>
      </c>
      <c r="M440" s="39">
        <v>244468.42703321201</v>
      </c>
      <c r="N440" s="39">
        <v>244468.42703321201</v>
      </c>
      <c r="O440" s="39">
        <v>244468.42703321201</v>
      </c>
      <c r="P440" s="39">
        <v>244468.42703321201</v>
      </c>
      <c r="Q440" s="39">
        <v>244468.42703321201</v>
      </c>
      <c r="R440" s="39">
        <v>244468.42703321201</v>
      </c>
      <c r="S440" s="39">
        <v>244468.42703321201</v>
      </c>
      <c r="T440" s="39">
        <v>244468.42703321201</v>
      </c>
      <c r="U440" s="39">
        <v>244468.42703321201</v>
      </c>
      <c r="V440" s="39">
        <v>244468.42703321201</v>
      </c>
      <c r="W440" s="39">
        <v>244468.42703321201</v>
      </c>
      <c r="X440" s="39">
        <v>244468.42703321201</v>
      </c>
      <c r="Y440" s="39">
        <v>244468.42703321201</v>
      </c>
      <c r="Z440" s="39">
        <v>244468.42703321201</v>
      </c>
      <c r="AA440" s="39">
        <v>244468.42703321201</v>
      </c>
      <c r="AB440" s="39">
        <v>244468.42703321201</v>
      </c>
      <c r="AC440" s="39">
        <v>244468.42703321201</v>
      </c>
      <c r="AD440" s="39">
        <v>244468.42703321201</v>
      </c>
    </row>
    <row r="441" spans="1:30" hidden="1" outlineLevel="1">
      <c r="A441" s="40" t="s">
        <v>214</v>
      </c>
      <c r="B441" s="39">
        <v>15290.2050643696</v>
      </c>
      <c r="C441" s="39">
        <v>15290.2050643696</v>
      </c>
      <c r="D441" s="39">
        <v>15290.2050643696</v>
      </c>
      <c r="E441" s="39">
        <v>15290.2050643696</v>
      </c>
      <c r="F441" s="39">
        <v>15290.2050643696</v>
      </c>
      <c r="G441" s="39">
        <v>15290.2050643696</v>
      </c>
      <c r="H441" s="39">
        <v>15290.2050643696</v>
      </c>
      <c r="I441" s="39">
        <v>15290.2050643696</v>
      </c>
      <c r="J441" s="39">
        <v>15290.2050643696</v>
      </c>
      <c r="K441" s="39">
        <v>15290.2050643696</v>
      </c>
      <c r="L441" s="39">
        <v>15290.2050643696</v>
      </c>
      <c r="M441" s="39">
        <v>15290.2050643696</v>
      </c>
      <c r="N441" s="39">
        <v>15290.2050643696</v>
      </c>
      <c r="O441" s="39">
        <v>15290.2050643696</v>
      </c>
      <c r="P441" s="39">
        <v>15290.2050643696</v>
      </c>
      <c r="Q441" s="39">
        <v>15290.2050643696</v>
      </c>
      <c r="R441" s="39">
        <v>15290.2050643696</v>
      </c>
      <c r="S441" s="39">
        <v>15290.2050643696</v>
      </c>
      <c r="T441" s="39">
        <v>15290.2050643696</v>
      </c>
      <c r="U441" s="39">
        <v>15290.2050643696</v>
      </c>
      <c r="V441" s="39">
        <v>15290.2050643696</v>
      </c>
      <c r="W441" s="39">
        <v>15290.2050643696</v>
      </c>
      <c r="X441" s="39">
        <v>15290.2050643696</v>
      </c>
      <c r="Y441" s="39">
        <v>15290.2050643696</v>
      </c>
      <c r="Z441" s="39">
        <v>15290.2050643696</v>
      </c>
      <c r="AA441" s="39">
        <v>15290.2050643696</v>
      </c>
      <c r="AB441" s="39">
        <v>15290.2050643696</v>
      </c>
      <c r="AC441" s="39">
        <v>15290.2050643696</v>
      </c>
      <c r="AD441" s="39">
        <v>15290.2050643696</v>
      </c>
    </row>
    <row r="442" spans="1:30" hidden="1" outlineLevel="1">
      <c r="A442" s="40" t="s">
        <v>216</v>
      </c>
      <c r="B442" s="39">
        <v>1362644.18346046</v>
      </c>
      <c r="C442" s="39">
        <v>1362644.18346046</v>
      </c>
      <c r="D442" s="39">
        <v>1362644.18346046</v>
      </c>
      <c r="E442" s="39">
        <v>1362644.18346046</v>
      </c>
      <c r="F442" s="39">
        <v>1362644.18346046</v>
      </c>
      <c r="G442" s="39">
        <v>1362644.18346046</v>
      </c>
      <c r="H442" s="39">
        <v>1362644.18346046</v>
      </c>
      <c r="I442" s="39">
        <v>1362644.18346046</v>
      </c>
      <c r="J442" s="39">
        <v>1362644.18346046</v>
      </c>
      <c r="K442" s="39">
        <v>1362644.18346046</v>
      </c>
      <c r="L442" s="39">
        <v>1362644.18346046</v>
      </c>
      <c r="M442" s="39">
        <v>1362644.18346046</v>
      </c>
      <c r="N442" s="39">
        <v>1362644.18346046</v>
      </c>
      <c r="O442" s="39">
        <v>1362644.18346046</v>
      </c>
      <c r="P442" s="39">
        <v>1362644.18346046</v>
      </c>
      <c r="Q442" s="39">
        <v>1362644.18346046</v>
      </c>
      <c r="R442" s="39">
        <v>1362644.18346046</v>
      </c>
      <c r="S442" s="39">
        <v>1362644.18346046</v>
      </c>
      <c r="T442" s="39">
        <v>1362644.18346046</v>
      </c>
      <c r="U442" s="39">
        <v>1362644.18346046</v>
      </c>
      <c r="V442" s="39">
        <v>1362644.18346046</v>
      </c>
      <c r="W442" s="39">
        <v>1362644.18346046</v>
      </c>
      <c r="X442" s="39">
        <v>1362644.18346046</v>
      </c>
      <c r="Y442" s="39">
        <v>1362644.18346046</v>
      </c>
      <c r="Z442" s="39">
        <v>1362644.18346046</v>
      </c>
      <c r="AA442" s="39">
        <v>1362644.18346046</v>
      </c>
      <c r="AB442" s="39">
        <v>1362644.18346046</v>
      </c>
      <c r="AC442" s="39">
        <v>1362644.18346046</v>
      </c>
      <c r="AD442" s="39">
        <v>1362644.18346046</v>
      </c>
    </row>
    <row r="443" spans="1:30" hidden="1" outlineLevel="1">
      <c r="A443" s="40" t="s">
        <v>217</v>
      </c>
      <c r="B443" s="39">
        <v>9513.3969838055109</v>
      </c>
      <c r="C443" s="39">
        <v>9513.3969838055109</v>
      </c>
      <c r="D443" s="39">
        <v>9513.3969838055109</v>
      </c>
      <c r="E443" s="39">
        <v>9513.3969838055109</v>
      </c>
      <c r="F443" s="39">
        <v>9513.3969838055109</v>
      </c>
      <c r="G443" s="39">
        <v>9513.3969838055109</v>
      </c>
      <c r="H443" s="39">
        <v>9513.3969838055109</v>
      </c>
      <c r="I443" s="39">
        <v>9513.3969838055109</v>
      </c>
      <c r="J443" s="39">
        <v>9513.3969838055109</v>
      </c>
      <c r="K443" s="39">
        <v>9513.3969838055109</v>
      </c>
      <c r="L443" s="39">
        <v>9513.3969838055109</v>
      </c>
      <c r="M443" s="39">
        <v>9513.3969838055109</v>
      </c>
      <c r="N443" s="39">
        <v>9513.3969838055109</v>
      </c>
      <c r="O443" s="39">
        <v>9513.3969838055109</v>
      </c>
      <c r="P443" s="39">
        <v>9513.3969838055109</v>
      </c>
      <c r="Q443" s="39">
        <v>9513.3969838055109</v>
      </c>
      <c r="R443" s="39">
        <v>9513.3969838055109</v>
      </c>
      <c r="S443" s="39">
        <v>9513.3969838055109</v>
      </c>
      <c r="T443" s="39">
        <v>9513.3969838055109</v>
      </c>
      <c r="U443" s="39">
        <v>9513.3969838055109</v>
      </c>
      <c r="V443" s="39">
        <v>9513.3969838055109</v>
      </c>
      <c r="W443" s="39">
        <v>9513.3969838055109</v>
      </c>
      <c r="X443" s="39">
        <v>9513.3969838055109</v>
      </c>
      <c r="Y443" s="39">
        <v>9513.3969838055109</v>
      </c>
      <c r="Z443" s="39">
        <v>9513.3969838055109</v>
      </c>
      <c r="AA443" s="39">
        <v>9513.3969838055109</v>
      </c>
      <c r="AB443" s="39">
        <v>9513.3969838055109</v>
      </c>
      <c r="AC443" s="39">
        <v>9513.3969838055109</v>
      </c>
      <c r="AD443" s="39">
        <v>9513.3969838055109</v>
      </c>
    </row>
    <row r="444" spans="1:30" hidden="1" outlineLevel="1">
      <c r="A444" s="40" t="s">
        <v>218</v>
      </c>
      <c r="B444" s="39">
        <v>5017960.7755935201</v>
      </c>
      <c r="C444" s="39">
        <v>5017960.7755935201</v>
      </c>
      <c r="D444" s="39">
        <v>5017960.7755935201</v>
      </c>
      <c r="E444" s="39">
        <v>5017960.7755935201</v>
      </c>
      <c r="F444" s="39">
        <v>5017960.7755935201</v>
      </c>
      <c r="G444" s="39">
        <v>5017960.7755935201</v>
      </c>
      <c r="H444" s="39">
        <v>5017960.7755935201</v>
      </c>
      <c r="I444" s="39">
        <v>5017960.7755935201</v>
      </c>
      <c r="J444" s="39">
        <v>5017960.7755935201</v>
      </c>
      <c r="K444" s="39">
        <v>5017960.7755935201</v>
      </c>
      <c r="L444" s="39">
        <v>5017960.7755935201</v>
      </c>
      <c r="M444" s="39">
        <v>5017960.7755935201</v>
      </c>
      <c r="N444" s="39">
        <v>5017960.7755935201</v>
      </c>
      <c r="O444" s="39">
        <v>5017960.7755935201</v>
      </c>
      <c r="P444" s="39">
        <v>5017960.7755935201</v>
      </c>
      <c r="Q444" s="39">
        <v>5017960.7755935201</v>
      </c>
      <c r="R444" s="39">
        <v>5017960.7755935201</v>
      </c>
      <c r="S444" s="39">
        <v>5017960.7755935201</v>
      </c>
      <c r="T444" s="39">
        <v>5017960.7755935201</v>
      </c>
      <c r="U444" s="39">
        <v>5017960.7755935201</v>
      </c>
      <c r="V444" s="39">
        <v>5017960.7755935201</v>
      </c>
      <c r="W444" s="39">
        <v>5017960.7755935201</v>
      </c>
      <c r="X444" s="39">
        <v>5017960.7755935201</v>
      </c>
      <c r="Y444" s="39">
        <v>5017960.7755935201</v>
      </c>
      <c r="Z444" s="39">
        <v>5017960.7755935201</v>
      </c>
      <c r="AA444" s="39">
        <v>5017960.7755935201</v>
      </c>
      <c r="AB444" s="39">
        <v>5017960.7755935201</v>
      </c>
      <c r="AC444" s="39">
        <v>5017960.7755935201</v>
      </c>
      <c r="AD444" s="39">
        <v>5017960.7755935201</v>
      </c>
    </row>
    <row r="445" spans="1:30" hidden="1" outlineLevel="1">
      <c r="A445" s="40" t="s">
        <v>219</v>
      </c>
      <c r="B445" s="39">
        <v>2043810.6197051101</v>
      </c>
      <c r="C445" s="39">
        <v>2043810.6197051101</v>
      </c>
      <c r="D445" s="39">
        <v>2043810.6197051101</v>
      </c>
      <c r="E445" s="39">
        <v>2043810.6197051101</v>
      </c>
      <c r="F445" s="39">
        <v>2043810.6197051101</v>
      </c>
      <c r="G445" s="39">
        <v>2043810.6197051101</v>
      </c>
      <c r="H445" s="39">
        <v>2043810.6197051101</v>
      </c>
      <c r="I445" s="39">
        <v>2043810.6197051101</v>
      </c>
      <c r="J445" s="39">
        <v>2043810.6197051101</v>
      </c>
      <c r="K445" s="39">
        <v>2043810.6197051101</v>
      </c>
      <c r="L445" s="39">
        <v>2043810.6197051101</v>
      </c>
      <c r="M445" s="39">
        <v>2043810.6197051101</v>
      </c>
      <c r="N445" s="39">
        <v>2043810.6197051101</v>
      </c>
      <c r="O445" s="39">
        <v>2043810.6197051101</v>
      </c>
      <c r="P445" s="39">
        <v>2043810.6197051101</v>
      </c>
      <c r="Q445" s="39">
        <v>2043810.6197051101</v>
      </c>
      <c r="R445" s="39">
        <v>2043810.6197051101</v>
      </c>
      <c r="S445" s="39">
        <v>2043810.6197051101</v>
      </c>
      <c r="T445" s="39">
        <v>2043810.6197051101</v>
      </c>
      <c r="U445" s="39">
        <v>2043810.6197051101</v>
      </c>
      <c r="V445" s="39">
        <v>2043810.6197051101</v>
      </c>
      <c r="W445" s="39">
        <v>2043810.6197051101</v>
      </c>
      <c r="X445" s="39">
        <v>2043810.6197051101</v>
      </c>
      <c r="Y445" s="39">
        <v>2043810.6197051101</v>
      </c>
      <c r="Z445" s="39">
        <v>2043810.6197051101</v>
      </c>
      <c r="AA445" s="39">
        <v>2043810.6197051101</v>
      </c>
      <c r="AB445" s="39">
        <v>2043810.6197051101</v>
      </c>
      <c r="AC445" s="39">
        <v>2043810.6197051101</v>
      </c>
      <c r="AD445" s="39">
        <v>2043810.6197051101</v>
      </c>
    </row>
    <row r="446" spans="1:30" hidden="1" outlineLevel="1">
      <c r="A446" s="40" t="s">
        <v>220</v>
      </c>
      <c r="B446" s="39">
        <v>270813.037533155</v>
      </c>
      <c r="C446" s="39">
        <v>270813.037533155</v>
      </c>
      <c r="D446" s="39">
        <v>270813.037533155</v>
      </c>
      <c r="E446" s="39">
        <v>270813.037533155</v>
      </c>
      <c r="F446" s="39">
        <v>270813.037533155</v>
      </c>
      <c r="G446" s="39">
        <v>270813.037533155</v>
      </c>
      <c r="H446" s="39">
        <v>270813.037533155</v>
      </c>
      <c r="I446" s="39">
        <v>270813.037533155</v>
      </c>
      <c r="J446" s="39">
        <v>270813.037533155</v>
      </c>
      <c r="K446" s="39">
        <v>270813.037533155</v>
      </c>
      <c r="L446" s="39">
        <v>270813.037533155</v>
      </c>
      <c r="M446" s="39">
        <v>270813.037533155</v>
      </c>
      <c r="N446" s="39">
        <v>270813.037533155</v>
      </c>
      <c r="O446" s="39">
        <v>270813.037533155</v>
      </c>
      <c r="P446" s="39">
        <v>270813.037533155</v>
      </c>
      <c r="Q446" s="39">
        <v>270813.037533155</v>
      </c>
      <c r="R446" s="39">
        <v>270813.037533155</v>
      </c>
      <c r="S446" s="39">
        <v>270813.037533155</v>
      </c>
      <c r="T446" s="39">
        <v>270813.037533155</v>
      </c>
      <c r="U446" s="39">
        <v>270813.037533155</v>
      </c>
      <c r="V446" s="39">
        <v>270813.037533155</v>
      </c>
      <c r="W446" s="39">
        <v>270813.037533155</v>
      </c>
      <c r="X446" s="39">
        <v>270813.037533155</v>
      </c>
      <c r="Y446" s="39">
        <v>270813.037533155</v>
      </c>
      <c r="Z446" s="39">
        <v>270813.037533155</v>
      </c>
      <c r="AA446" s="39">
        <v>270813.037533155</v>
      </c>
      <c r="AB446" s="39">
        <v>270813.037533155</v>
      </c>
      <c r="AC446" s="39">
        <v>270813.037533155</v>
      </c>
      <c r="AD446" s="39">
        <v>270813.037533155</v>
      </c>
    </row>
    <row r="447" spans="1:30" hidden="1" outlineLevel="1">
      <c r="A447" s="40" t="s">
        <v>223</v>
      </c>
      <c r="B447" s="39">
        <v>28066.307878426898</v>
      </c>
      <c r="C447" s="39">
        <v>28066.307878426898</v>
      </c>
      <c r="D447" s="39">
        <v>28066.307878426898</v>
      </c>
      <c r="E447" s="39">
        <v>28066.307878426898</v>
      </c>
      <c r="F447" s="39">
        <v>28066.307878426898</v>
      </c>
      <c r="G447" s="39">
        <v>28066.307878426898</v>
      </c>
      <c r="H447" s="39">
        <v>28066.307878426898</v>
      </c>
      <c r="I447" s="39">
        <v>28066.307878426898</v>
      </c>
      <c r="J447" s="39">
        <v>28066.307878426898</v>
      </c>
      <c r="K447" s="39">
        <v>28066.307878426898</v>
      </c>
      <c r="L447" s="39">
        <v>28066.307878426898</v>
      </c>
      <c r="M447" s="39">
        <v>28066.307878426898</v>
      </c>
      <c r="N447" s="39">
        <v>28066.307878426898</v>
      </c>
      <c r="O447" s="39">
        <v>28066.307878426898</v>
      </c>
      <c r="P447" s="39">
        <v>28066.307878426898</v>
      </c>
      <c r="Q447" s="39">
        <v>28066.307878426898</v>
      </c>
      <c r="R447" s="39">
        <v>28066.307878426898</v>
      </c>
      <c r="S447" s="39">
        <v>28066.307878426898</v>
      </c>
      <c r="T447" s="39">
        <v>28066.307878426898</v>
      </c>
      <c r="U447" s="39">
        <v>28066.307878426898</v>
      </c>
      <c r="V447" s="39">
        <v>28066.307878426898</v>
      </c>
      <c r="W447" s="39">
        <v>28066.307878426898</v>
      </c>
      <c r="X447" s="39">
        <v>28066.307878426898</v>
      </c>
      <c r="Y447" s="39">
        <v>28066.307878426898</v>
      </c>
      <c r="Z447" s="39">
        <v>28066.307878426898</v>
      </c>
      <c r="AA447" s="39">
        <v>28066.307878426898</v>
      </c>
      <c r="AB447" s="39">
        <v>28066.307878426898</v>
      </c>
      <c r="AC447" s="39">
        <v>28066.307878426898</v>
      </c>
      <c r="AD447" s="39">
        <v>28066.307878426898</v>
      </c>
    </row>
    <row r="448" spans="1:30" hidden="1" outlineLevel="1">
      <c r="A448" s="40" t="s">
        <v>224</v>
      </c>
      <c r="B448" s="39">
        <v>8784.3345167107309</v>
      </c>
      <c r="C448" s="39">
        <v>8784.3345167107309</v>
      </c>
      <c r="D448" s="39">
        <v>8784.3345167107309</v>
      </c>
      <c r="E448" s="39">
        <v>8784.3345167107309</v>
      </c>
      <c r="F448" s="39">
        <v>8784.3345167107309</v>
      </c>
      <c r="G448" s="39">
        <v>8784.3345167107309</v>
      </c>
      <c r="H448" s="39">
        <v>8784.3345167107309</v>
      </c>
      <c r="I448" s="39">
        <v>8784.3345167107309</v>
      </c>
      <c r="J448" s="39">
        <v>8784.3345167107309</v>
      </c>
      <c r="K448" s="39">
        <v>8784.3345167107309</v>
      </c>
      <c r="L448" s="39">
        <v>8784.3345167107309</v>
      </c>
      <c r="M448" s="39">
        <v>8784.3345167107309</v>
      </c>
      <c r="N448" s="39">
        <v>8784.3345167107309</v>
      </c>
      <c r="O448" s="39">
        <v>8784.3345167107309</v>
      </c>
      <c r="P448" s="39">
        <v>8784.3345167107309</v>
      </c>
      <c r="Q448" s="39">
        <v>8784.3345167107309</v>
      </c>
      <c r="R448" s="39">
        <v>8784.3345167107309</v>
      </c>
      <c r="S448" s="39">
        <v>8784.3345167107309</v>
      </c>
      <c r="T448" s="39">
        <v>8784.3345167107309</v>
      </c>
      <c r="U448" s="39">
        <v>8784.3345167107309</v>
      </c>
      <c r="V448" s="39">
        <v>8784.3345167107309</v>
      </c>
      <c r="W448" s="39">
        <v>8784.3345167107309</v>
      </c>
      <c r="X448" s="39">
        <v>8784.3345167107309</v>
      </c>
      <c r="Y448" s="39">
        <v>8784.3345167107309</v>
      </c>
      <c r="Z448" s="39">
        <v>8784.3345167107309</v>
      </c>
      <c r="AA448" s="39">
        <v>8784.3345167107309</v>
      </c>
      <c r="AB448" s="39">
        <v>8784.3345167107309</v>
      </c>
      <c r="AC448" s="39">
        <v>8784.3345167107309</v>
      </c>
      <c r="AD448" s="39">
        <v>8784.3345167107309</v>
      </c>
    </row>
    <row r="449" spans="1:30" hidden="1" outlineLevel="1">
      <c r="A449" s="40" t="s">
        <v>225</v>
      </c>
      <c r="B449" s="39">
        <v>13919719.598760599</v>
      </c>
      <c r="C449" s="39">
        <v>13919719.598760599</v>
      </c>
      <c r="D449" s="39">
        <v>13919719.598760599</v>
      </c>
      <c r="E449" s="39">
        <v>13919719.598760599</v>
      </c>
      <c r="F449" s="39">
        <v>13919719.598760599</v>
      </c>
      <c r="G449" s="39">
        <v>13919719.598760599</v>
      </c>
      <c r="H449" s="39">
        <v>13919719.598760599</v>
      </c>
      <c r="I449" s="39">
        <v>13919719.598760599</v>
      </c>
      <c r="J449" s="39">
        <v>13919719.598760599</v>
      </c>
      <c r="K449" s="39">
        <v>13919719.598760599</v>
      </c>
      <c r="L449" s="39">
        <v>13919719.598760599</v>
      </c>
      <c r="M449" s="39">
        <v>13919719.598760599</v>
      </c>
      <c r="N449" s="39">
        <v>13919719.598760599</v>
      </c>
      <c r="O449" s="39">
        <v>13919719.598760599</v>
      </c>
      <c r="P449" s="39">
        <v>13919719.598760599</v>
      </c>
      <c r="Q449" s="39">
        <v>13919719.598760599</v>
      </c>
      <c r="R449" s="39">
        <v>13919719.598760599</v>
      </c>
      <c r="S449" s="39">
        <v>13919719.598760599</v>
      </c>
      <c r="T449" s="39">
        <v>13919719.598760599</v>
      </c>
      <c r="U449" s="39">
        <v>13919719.598760599</v>
      </c>
      <c r="V449" s="39">
        <v>13919719.598760599</v>
      </c>
      <c r="W449" s="39">
        <v>13919719.598760599</v>
      </c>
      <c r="X449" s="39">
        <v>13919719.598760599</v>
      </c>
      <c r="Y449" s="39">
        <v>13919719.598760599</v>
      </c>
      <c r="Z449" s="39">
        <v>13919719.598760599</v>
      </c>
      <c r="AA449" s="39">
        <v>13919719.598760599</v>
      </c>
      <c r="AB449" s="39">
        <v>13919719.598760599</v>
      </c>
      <c r="AC449" s="39">
        <v>13919719.598760599</v>
      </c>
      <c r="AD449" s="39">
        <v>13919719.598760599</v>
      </c>
    </row>
    <row r="450" spans="1:30" hidden="1" outlineLevel="1">
      <c r="A450" s="40" t="s">
        <v>226</v>
      </c>
      <c r="B450" s="39">
        <v>164075.54020874799</v>
      </c>
      <c r="C450" s="39">
        <v>164075.54020874799</v>
      </c>
      <c r="D450" s="39">
        <v>164075.54020874799</v>
      </c>
      <c r="E450" s="39">
        <v>164075.54020874799</v>
      </c>
      <c r="F450" s="39">
        <v>164075.54020874799</v>
      </c>
      <c r="G450" s="39">
        <v>164075.54020874799</v>
      </c>
      <c r="H450" s="39">
        <v>164075.54020874799</v>
      </c>
      <c r="I450" s="39">
        <v>164075.54020874799</v>
      </c>
      <c r="J450" s="39">
        <v>164075.54020874799</v>
      </c>
      <c r="K450" s="39">
        <v>164075.54020874799</v>
      </c>
      <c r="L450" s="39">
        <v>164075.54020874799</v>
      </c>
      <c r="M450" s="39">
        <v>164075.54020874799</v>
      </c>
      <c r="N450" s="39">
        <v>164075.54020874799</v>
      </c>
      <c r="O450" s="39">
        <v>164075.54020874799</v>
      </c>
      <c r="P450" s="39">
        <v>164075.54020874799</v>
      </c>
      <c r="Q450" s="39">
        <v>164075.54020874799</v>
      </c>
      <c r="R450" s="39">
        <v>164075.54020874799</v>
      </c>
      <c r="S450" s="39">
        <v>164075.54020874799</v>
      </c>
      <c r="T450" s="39">
        <v>164075.54020874799</v>
      </c>
      <c r="U450" s="39">
        <v>164075.54020874799</v>
      </c>
      <c r="V450" s="39">
        <v>164075.54020874799</v>
      </c>
      <c r="W450" s="39">
        <v>164075.54020874799</v>
      </c>
      <c r="X450" s="39">
        <v>164075.54020874799</v>
      </c>
      <c r="Y450" s="39">
        <v>164075.54020874799</v>
      </c>
      <c r="Z450" s="39">
        <v>164075.54020874799</v>
      </c>
      <c r="AA450" s="39">
        <v>164075.54020874799</v>
      </c>
      <c r="AB450" s="39">
        <v>164075.54020874799</v>
      </c>
      <c r="AC450" s="39">
        <v>164075.54020874799</v>
      </c>
      <c r="AD450" s="39">
        <v>164075.54020874799</v>
      </c>
    </row>
    <row r="451" spans="1:30" hidden="1" outlineLevel="1">
      <c r="A451" s="40" t="s">
        <v>227</v>
      </c>
      <c r="B451" s="39">
        <v>4422.7303847634003</v>
      </c>
      <c r="C451" s="39">
        <v>4422.7303847634003</v>
      </c>
      <c r="D451" s="39">
        <v>4422.7303847634003</v>
      </c>
      <c r="E451" s="39">
        <v>4422.7303847634003</v>
      </c>
      <c r="F451" s="39">
        <v>4422.7303847634003</v>
      </c>
      <c r="G451" s="39">
        <v>4422.7303847634003</v>
      </c>
      <c r="H451" s="39">
        <v>4422.7303847634003</v>
      </c>
      <c r="I451" s="39">
        <v>4422.7303847634003</v>
      </c>
      <c r="J451" s="39">
        <v>4422.7303847634003</v>
      </c>
      <c r="K451" s="39">
        <v>4422.7303847634003</v>
      </c>
      <c r="L451" s="39">
        <v>4422.7303847634003</v>
      </c>
      <c r="M451" s="39">
        <v>4422.7303847634003</v>
      </c>
      <c r="N451" s="39">
        <v>4422.7303847634003</v>
      </c>
      <c r="O451" s="39">
        <v>4422.7303847634003</v>
      </c>
      <c r="P451" s="39">
        <v>4422.7303847634003</v>
      </c>
      <c r="Q451" s="39">
        <v>4422.7303847634003</v>
      </c>
      <c r="R451" s="39">
        <v>4422.7303847634003</v>
      </c>
      <c r="S451" s="39">
        <v>4422.7303847634003</v>
      </c>
      <c r="T451" s="39">
        <v>4422.7303847634003</v>
      </c>
      <c r="U451" s="39">
        <v>4422.7303847634003</v>
      </c>
      <c r="V451" s="39">
        <v>4422.7303847634003</v>
      </c>
      <c r="W451" s="39">
        <v>4422.7303847634003</v>
      </c>
      <c r="X451" s="39">
        <v>4422.7303847634003</v>
      </c>
      <c r="Y451" s="39">
        <v>4422.7303847634003</v>
      </c>
      <c r="Z451" s="39">
        <v>4422.7303847634003</v>
      </c>
      <c r="AA451" s="39">
        <v>4422.7303847634003</v>
      </c>
      <c r="AB451" s="39">
        <v>4422.7303847634003</v>
      </c>
      <c r="AC451" s="39">
        <v>4422.7303847634003</v>
      </c>
      <c r="AD451" s="39">
        <v>4422.7303847634003</v>
      </c>
    </row>
    <row r="452" spans="1:30" collapsed="1">
      <c r="A452" s="40" t="s">
        <v>369</v>
      </c>
      <c r="B452" s="39">
        <v>23089569.157122899</v>
      </c>
      <c r="C452" s="39">
        <v>23089569.157122899</v>
      </c>
      <c r="D452" s="39">
        <v>23089569.157122899</v>
      </c>
      <c r="E452" s="39">
        <v>23089569.157122899</v>
      </c>
      <c r="F452" s="39">
        <v>23089569.157122899</v>
      </c>
      <c r="G452" s="39">
        <v>23089569.157122899</v>
      </c>
      <c r="H452" s="39">
        <v>23089569.157122899</v>
      </c>
      <c r="I452" s="39">
        <v>23089569.157122899</v>
      </c>
      <c r="J452" s="39">
        <v>23089569.157122899</v>
      </c>
      <c r="K452" s="39">
        <v>23089569.157122899</v>
      </c>
      <c r="L452" s="39">
        <v>23089569.157122899</v>
      </c>
      <c r="M452" s="39">
        <v>23089569.157122899</v>
      </c>
      <c r="N452" s="39">
        <v>23089569.157122899</v>
      </c>
      <c r="O452" s="39">
        <v>23089569.157122899</v>
      </c>
      <c r="P452" s="39">
        <v>23089569.157122899</v>
      </c>
      <c r="Q452" s="39">
        <v>23089569.157122899</v>
      </c>
      <c r="R452" s="39">
        <v>23089569.157122899</v>
      </c>
      <c r="S452" s="39">
        <v>23089569.157122899</v>
      </c>
      <c r="T452" s="39">
        <v>23089569.157122899</v>
      </c>
      <c r="U452" s="39">
        <v>23089569.157122899</v>
      </c>
      <c r="V452" s="39">
        <v>23089569.157122899</v>
      </c>
      <c r="W452" s="39">
        <v>23089569.157122899</v>
      </c>
      <c r="X452" s="39">
        <v>23089569.157122899</v>
      </c>
      <c r="Y452" s="39">
        <v>23089569.157122899</v>
      </c>
      <c r="Z452" s="39">
        <v>23089569.157122899</v>
      </c>
      <c r="AA452" s="39">
        <v>23089569.157122899</v>
      </c>
      <c r="AB452" s="39">
        <v>23089569.157122899</v>
      </c>
      <c r="AC452" s="39">
        <v>23089569.157122899</v>
      </c>
      <c r="AD452" s="39">
        <v>23089569.157122899</v>
      </c>
    </row>
    <row r="453" spans="1:30">
      <c r="A453" s="40" t="s">
        <v>370</v>
      </c>
    </row>
    <row r="454" spans="1:30" s="45" customFormat="1">
      <c r="A454" s="49" t="s">
        <v>371</v>
      </c>
      <c r="B454" s="50">
        <v>1.0587829741197E-2</v>
      </c>
      <c r="C454" s="50">
        <v>6.6221266236372303E-4</v>
      </c>
      <c r="D454" s="50">
        <v>0</v>
      </c>
      <c r="E454" s="50">
        <v>5.9015574270258601E-2</v>
      </c>
      <c r="F454" s="50">
        <v>4.1202141621038901E-4</v>
      </c>
      <c r="G454" s="50">
        <v>0.217325873057511</v>
      </c>
      <c r="H454" s="50">
        <v>8.8516620028599405E-2</v>
      </c>
      <c r="I454" s="50">
        <v>1.1728804279122301E-2</v>
      </c>
      <c r="J454" s="50">
        <v>0</v>
      </c>
      <c r="K454" s="50">
        <v>0</v>
      </c>
      <c r="L454" s="50">
        <v>1.2155405623828499E-3</v>
      </c>
      <c r="M454" s="50">
        <v>3.8044601252340099E-4</v>
      </c>
      <c r="N454" s="50">
        <v>0.60285748530160399</v>
      </c>
      <c r="O454" s="50">
        <v>7.1060459851903504E-3</v>
      </c>
      <c r="P454" s="50">
        <v>1.9154668303540101E-4</v>
      </c>
      <c r="Q454" s="50">
        <v>0</v>
      </c>
      <c r="R454" s="50">
        <v>0</v>
      </c>
      <c r="S454" s="50">
        <v>0</v>
      </c>
      <c r="T454" s="50">
        <v>0</v>
      </c>
      <c r="U454" s="50">
        <v>0</v>
      </c>
      <c r="V454" s="50">
        <v>0</v>
      </c>
      <c r="W454" s="50">
        <v>0</v>
      </c>
      <c r="X454" s="50">
        <v>0</v>
      </c>
      <c r="Y454" s="50">
        <v>0</v>
      </c>
      <c r="Z454" s="50">
        <v>0</v>
      </c>
      <c r="AA454" s="50">
        <v>0</v>
      </c>
      <c r="AB454" s="50">
        <v>0</v>
      </c>
      <c r="AC454" s="50">
        <v>0</v>
      </c>
      <c r="AD454" s="50">
        <v>0</v>
      </c>
    </row>
    <row r="455" spans="1:30">
      <c r="A455" s="40" t="s">
        <v>372</v>
      </c>
      <c r="B455" s="39">
        <v>1.0587829741197E-2</v>
      </c>
      <c r="C455" s="39">
        <v>6.6221266236372303E-4</v>
      </c>
      <c r="D455" s="39">
        <v>0</v>
      </c>
      <c r="E455" s="39">
        <v>5.9015574270258601E-2</v>
      </c>
      <c r="F455" s="39">
        <v>4.1202141621038901E-4</v>
      </c>
      <c r="G455" s="39">
        <v>0.217325873057511</v>
      </c>
      <c r="H455" s="39">
        <v>8.8516620028599405E-2</v>
      </c>
      <c r="I455" s="39">
        <v>1.1728804279122301E-2</v>
      </c>
      <c r="J455" s="39">
        <v>0</v>
      </c>
      <c r="K455" s="39">
        <v>0</v>
      </c>
      <c r="L455" s="39">
        <v>1.2155405623828499E-3</v>
      </c>
      <c r="M455" s="39">
        <v>3.8044601252340099E-4</v>
      </c>
      <c r="N455" s="39">
        <v>0.60285748530160399</v>
      </c>
      <c r="O455" s="39">
        <v>7.1060459851903504E-3</v>
      </c>
      <c r="P455" s="39">
        <v>1.9154668303540101E-4</v>
      </c>
      <c r="Q455" s="39">
        <v>0</v>
      </c>
      <c r="R455" s="39">
        <v>0</v>
      </c>
      <c r="S455" s="39">
        <v>0</v>
      </c>
      <c r="T455" s="39">
        <v>0</v>
      </c>
      <c r="U455" s="39">
        <v>0</v>
      </c>
      <c r="V455" s="39">
        <v>0</v>
      </c>
      <c r="W455" s="39">
        <v>0</v>
      </c>
      <c r="X455" s="39">
        <v>0</v>
      </c>
      <c r="Y455" s="39">
        <v>0</v>
      </c>
      <c r="Z455" s="39">
        <v>0</v>
      </c>
      <c r="AA455" s="39">
        <v>0</v>
      </c>
      <c r="AB455" s="39">
        <v>0</v>
      </c>
      <c r="AC455" s="39">
        <v>0</v>
      </c>
      <c r="AD455" s="39">
        <v>0</v>
      </c>
    </row>
    <row r="456" spans="1:30">
      <c r="A456" s="40" t="s">
        <v>373</v>
      </c>
    </row>
    <row r="457" spans="1:30">
      <c r="A457" s="43" t="s">
        <v>374</v>
      </c>
    </row>
    <row r="458" spans="1:30">
      <c r="A458" s="40" t="s">
        <v>375</v>
      </c>
      <c r="B458" s="39">
        <v>0</v>
      </c>
      <c r="C458" s="39">
        <v>0</v>
      </c>
      <c r="D458" s="39">
        <v>0</v>
      </c>
      <c r="E458" s="39">
        <v>0</v>
      </c>
      <c r="F458" s="39">
        <v>0</v>
      </c>
      <c r="G458" s="39">
        <v>0</v>
      </c>
      <c r="H458" s="39">
        <v>0</v>
      </c>
      <c r="I458" s="39">
        <v>0</v>
      </c>
      <c r="J458" s="39">
        <v>0</v>
      </c>
      <c r="K458" s="39">
        <v>0</v>
      </c>
      <c r="L458" s="39">
        <v>0</v>
      </c>
      <c r="M458" s="39">
        <v>0</v>
      </c>
      <c r="N458" s="39">
        <v>0</v>
      </c>
      <c r="O458" s="39">
        <v>0</v>
      </c>
      <c r="P458" s="39">
        <v>0</v>
      </c>
      <c r="Q458" s="39">
        <v>0</v>
      </c>
      <c r="R458" s="39">
        <v>0</v>
      </c>
      <c r="S458" s="39">
        <v>-1</v>
      </c>
      <c r="T458" s="39">
        <v>-1</v>
      </c>
      <c r="U458" s="39">
        <v>-1</v>
      </c>
      <c r="V458" s="39">
        <v>-1</v>
      </c>
      <c r="W458" s="39">
        <v>-1</v>
      </c>
      <c r="X458" s="39">
        <v>-1</v>
      </c>
      <c r="Y458" s="39">
        <v>-1</v>
      </c>
      <c r="Z458" s="39">
        <v>-1</v>
      </c>
      <c r="AA458" s="39">
        <v>-1</v>
      </c>
      <c r="AB458" s="39">
        <v>-1</v>
      </c>
      <c r="AC458" s="39">
        <v>-1</v>
      </c>
      <c r="AD458" s="39">
        <v>-1</v>
      </c>
    </row>
    <row r="459" spans="1:30">
      <c r="A459" s="40" t="s">
        <v>376</v>
      </c>
    </row>
    <row r="460" spans="1:30">
      <c r="A460" s="40" t="s">
        <v>377</v>
      </c>
      <c r="B460" s="39">
        <v>353727.52887120802</v>
      </c>
      <c r="C460" s="39">
        <v>13686.3610897935</v>
      </c>
      <c r="D460" s="39">
        <v>189689.336922049</v>
      </c>
      <c r="E460" s="39">
        <v>1019375.9095774899</v>
      </c>
      <c r="F460" s="39">
        <v>8517.82486182088</v>
      </c>
      <c r="G460" s="39">
        <v>4053263.0124401199</v>
      </c>
      <c r="H460" s="39">
        <v>1645014.1908787801</v>
      </c>
      <c r="I460" s="39">
        <v>330640.92486868898</v>
      </c>
      <c r="J460" s="39">
        <v>22158.7506808752</v>
      </c>
      <c r="K460" s="39">
        <v>14527.4445980978</v>
      </c>
      <c r="L460" s="39">
        <v>3063.97925995684</v>
      </c>
      <c r="M460" s="39">
        <v>1653.4689115195399</v>
      </c>
      <c r="N460" s="39">
        <v>11071195.722947</v>
      </c>
      <c r="O460" s="39">
        <v>17951.577864611099</v>
      </c>
      <c r="P460" s="39">
        <v>3963.5047028632498</v>
      </c>
      <c r="Q460" s="39">
        <v>1906.0787075917699</v>
      </c>
      <c r="R460" s="39">
        <v>10889.8190704196</v>
      </c>
      <c r="S460" s="39">
        <v>0</v>
      </c>
      <c r="T460" s="39">
        <v>130885.394955838</v>
      </c>
      <c r="U460" s="39">
        <v>0</v>
      </c>
      <c r="V460" s="39">
        <v>0</v>
      </c>
      <c r="W460" s="39">
        <v>195730.97221620599</v>
      </c>
      <c r="X460" s="39">
        <v>664359.63947525597</v>
      </c>
      <c r="Y460" s="39">
        <v>0</v>
      </c>
      <c r="Z460" s="39">
        <v>9786.5486108103305</v>
      </c>
      <c r="AA460" s="39">
        <v>7339.9114581077401</v>
      </c>
      <c r="AB460" s="39">
        <v>3425.2920137836099</v>
      </c>
      <c r="AC460" s="39">
        <v>3099.0737267566001</v>
      </c>
      <c r="AD460" s="39">
        <v>0</v>
      </c>
    </row>
    <row r="461" spans="1:30">
      <c r="A461" s="40" t="s">
        <v>378</v>
      </c>
      <c r="B461" s="39">
        <v>0</v>
      </c>
      <c r="C461" s="39">
        <v>0</v>
      </c>
      <c r="D461" s="39">
        <v>0</v>
      </c>
      <c r="E461" s="39">
        <v>0</v>
      </c>
      <c r="F461" s="39">
        <v>0</v>
      </c>
      <c r="G461" s="39">
        <v>0</v>
      </c>
      <c r="H461" s="39">
        <v>0</v>
      </c>
      <c r="I461" s="39">
        <v>0</v>
      </c>
      <c r="J461" s="39">
        <v>0</v>
      </c>
      <c r="K461" s="39">
        <v>0</v>
      </c>
      <c r="L461" s="39">
        <v>0</v>
      </c>
      <c r="M461" s="39">
        <v>0</v>
      </c>
      <c r="N461" s="39">
        <v>0</v>
      </c>
      <c r="O461" s="39">
        <v>0</v>
      </c>
      <c r="P461" s="39">
        <v>0</v>
      </c>
      <c r="Q461" s="39">
        <v>0</v>
      </c>
      <c r="R461" s="39">
        <v>0</v>
      </c>
      <c r="S461" s="39">
        <v>0</v>
      </c>
      <c r="T461" s="39">
        <v>0</v>
      </c>
      <c r="U461" s="39">
        <v>0</v>
      </c>
      <c r="V461" s="39">
        <v>0</v>
      </c>
      <c r="W461" s="39">
        <v>0</v>
      </c>
      <c r="X461" s="39">
        <v>0</v>
      </c>
      <c r="Y461" s="39">
        <v>0</v>
      </c>
      <c r="Z461" s="39">
        <v>0</v>
      </c>
      <c r="AA461" s="39">
        <v>0</v>
      </c>
      <c r="AB461" s="39">
        <v>0</v>
      </c>
      <c r="AC461" s="39">
        <v>0</v>
      </c>
      <c r="AD461" s="39">
        <v>0</v>
      </c>
    </row>
    <row r="462" spans="1:30">
      <c r="A462" s="40" t="s">
        <v>379</v>
      </c>
      <c r="B462" s="39">
        <v>0</v>
      </c>
      <c r="C462" s="39">
        <v>0</v>
      </c>
      <c r="D462" s="39">
        <v>0</v>
      </c>
      <c r="E462" s="39">
        <v>0</v>
      </c>
      <c r="F462" s="39">
        <v>0</v>
      </c>
      <c r="G462" s="39">
        <v>0</v>
      </c>
      <c r="H462" s="39">
        <v>0</v>
      </c>
      <c r="I462" s="39">
        <v>0</v>
      </c>
      <c r="J462" s="39">
        <v>0</v>
      </c>
      <c r="K462" s="39">
        <v>0</v>
      </c>
      <c r="L462" s="39">
        <v>0</v>
      </c>
      <c r="M462" s="39">
        <v>0</v>
      </c>
      <c r="N462" s="39">
        <v>0</v>
      </c>
      <c r="O462" s="39">
        <v>0</v>
      </c>
      <c r="P462" s="39">
        <v>0</v>
      </c>
      <c r="Q462" s="39">
        <v>0</v>
      </c>
      <c r="R462" s="39">
        <v>0</v>
      </c>
      <c r="S462" s="39">
        <v>0</v>
      </c>
      <c r="T462" s="39">
        <v>-130885.394955838</v>
      </c>
      <c r="U462" s="39">
        <v>0</v>
      </c>
      <c r="V462" s="39">
        <v>0</v>
      </c>
      <c r="W462" s="39">
        <v>-195730.97221620599</v>
      </c>
      <c r="X462" s="39">
        <v>-664359.63947525597</v>
      </c>
      <c r="Y462" s="39">
        <v>0</v>
      </c>
      <c r="Z462" s="39">
        <v>-9786.5486108103305</v>
      </c>
      <c r="AA462" s="39">
        <v>-7339.9114581077401</v>
      </c>
      <c r="AB462" s="39">
        <v>-3425.2920137836099</v>
      </c>
      <c r="AC462" s="39">
        <v>-3099.0737267566001</v>
      </c>
      <c r="AD462" s="39">
        <v>0</v>
      </c>
    </row>
    <row r="463" spans="1:30">
      <c r="A463" s="40" t="s">
        <v>380</v>
      </c>
      <c r="B463" s="39">
        <v>353727.52887120802</v>
      </c>
      <c r="C463" s="39">
        <v>13686.3610897935</v>
      </c>
      <c r="D463" s="39">
        <v>189689.336922049</v>
      </c>
      <c r="E463" s="39">
        <v>1019375.9095774899</v>
      </c>
      <c r="F463" s="39">
        <v>8517.82486182088</v>
      </c>
      <c r="G463" s="39">
        <v>4053263.0124401199</v>
      </c>
      <c r="H463" s="39">
        <v>1645014.1908787801</v>
      </c>
      <c r="I463" s="39">
        <v>330640.92486868898</v>
      </c>
      <c r="J463" s="39">
        <v>22158.7506808752</v>
      </c>
      <c r="K463" s="39">
        <v>14527.4445980978</v>
      </c>
      <c r="L463" s="39">
        <v>3063.97925995684</v>
      </c>
      <c r="M463" s="39">
        <v>1653.4689115195399</v>
      </c>
      <c r="N463" s="39">
        <v>11071195.722947</v>
      </c>
      <c r="O463" s="39">
        <v>17951.577864611099</v>
      </c>
      <c r="P463" s="39">
        <v>3963.5047028632498</v>
      </c>
      <c r="Q463" s="39">
        <v>1906.0787075917699</v>
      </c>
      <c r="R463" s="39">
        <v>10889.8190704196</v>
      </c>
      <c r="S463" s="39">
        <v>0</v>
      </c>
      <c r="T463" s="39">
        <v>0</v>
      </c>
      <c r="U463" s="39">
        <v>0</v>
      </c>
      <c r="V463" s="39">
        <v>0</v>
      </c>
      <c r="W463" s="39">
        <v>0</v>
      </c>
      <c r="X463" s="39">
        <v>0</v>
      </c>
      <c r="Y463" s="39">
        <v>0</v>
      </c>
      <c r="Z463" s="39">
        <v>0</v>
      </c>
      <c r="AA463" s="39">
        <v>0</v>
      </c>
      <c r="AB463" s="39">
        <v>0</v>
      </c>
      <c r="AC463" s="39">
        <v>0</v>
      </c>
      <c r="AD463" s="39">
        <v>0</v>
      </c>
    </row>
    <row r="464" spans="1:30" s="45" customFormat="1">
      <c r="A464" s="44" t="s">
        <v>381</v>
      </c>
      <c r="B464" s="45">
        <v>0</v>
      </c>
      <c r="C464" s="45">
        <v>0</v>
      </c>
      <c r="D464" s="45">
        <v>1</v>
      </c>
      <c r="E464" s="45">
        <v>0</v>
      </c>
      <c r="F464" s="45">
        <v>0</v>
      </c>
      <c r="G464" s="45">
        <v>0</v>
      </c>
      <c r="H464" s="45">
        <v>0</v>
      </c>
      <c r="I464" s="45">
        <v>0</v>
      </c>
      <c r="J464" s="45">
        <v>1</v>
      </c>
      <c r="K464" s="45">
        <v>0</v>
      </c>
      <c r="L464" s="45">
        <v>0</v>
      </c>
      <c r="M464" s="45">
        <v>0</v>
      </c>
      <c r="N464" s="45">
        <v>0</v>
      </c>
      <c r="O464" s="45">
        <v>0</v>
      </c>
      <c r="P464" s="45">
        <v>0</v>
      </c>
      <c r="Q464" s="45">
        <v>0</v>
      </c>
      <c r="R464" s="45">
        <v>1</v>
      </c>
      <c r="S464" s="45">
        <v>1</v>
      </c>
      <c r="T464" s="45">
        <v>1</v>
      </c>
      <c r="U464" s="45">
        <v>1</v>
      </c>
      <c r="V464" s="45">
        <v>1</v>
      </c>
      <c r="W464" s="45">
        <v>1</v>
      </c>
      <c r="X464" s="45">
        <v>1</v>
      </c>
      <c r="Y464" s="45">
        <v>1</v>
      </c>
      <c r="Z464" s="45">
        <v>1</v>
      </c>
      <c r="AA464" s="45">
        <v>1</v>
      </c>
      <c r="AB464" s="45">
        <v>1</v>
      </c>
      <c r="AC464" s="45">
        <v>1</v>
      </c>
      <c r="AD464" s="45">
        <v>1</v>
      </c>
    </row>
    <row r="465" spans="1:30" s="45" customFormat="1">
      <c r="A465" s="44" t="s">
        <v>382</v>
      </c>
      <c r="B465" s="45">
        <v>1.0218100000000001</v>
      </c>
      <c r="C465" s="45">
        <v>1.0218100000000001</v>
      </c>
      <c r="D465" s="45">
        <v>1.0218100000000001</v>
      </c>
      <c r="E465" s="45">
        <v>1.0218100000000001</v>
      </c>
      <c r="F465" s="45">
        <v>1.0218100000000001</v>
      </c>
      <c r="G465" s="45">
        <v>1.0218100000000001</v>
      </c>
      <c r="H465" s="45">
        <v>1.0218100000000001</v>
      </c>
      <c r="I465" s="45">
        <v>1.0218100000000001</v>
      </c>
      <c r="J465" s="45">
        <v>1.0218100000000001</v>
      </c>
      <c r="K465" s="45">
        <v>1.0218100000000001</v>
      </c>
      <c r="L465" s="45">
        <v>1.0218100000000001</v>
      </c>
      <c r="M465" s="45">
        <v>1.0218100000000001</v>
      </c>
      <c r="N465" s="45">
        <v>1.0218100000000001</v>
      </c>
      <c r="O465" s="45">
        <v>1.0218100000000001</v>
      </c>
      <c r="P465" s="45">
        <v>1.0218100000000001</v>
      </c>
      <c r="Q465" s="45">
        <v>1.0218100000000001</v>
      </c>
      <c r="R465" s="45">
        <v>1.0218100000000001</v>
      </c>
      <c r="S465" s="45">
        <v>1.0218100000000001</v>
      </c>
      <c r="T465" s="45">
        <v>1.0218100000000001</v>
      </c>
      <c r="U465" s="45">
        <v>1.0218100000000001</v>
      </c>
      <c r="V465" s="45">
        <v>1.0218100000000001</v>
      </c>
      <c r="W465" s="45">
        <v>1.0218100000000001</v>
      </c>
      <c r="X465" s="45">
        <v>1.0218100000000001</v>
      </c>
      <c r="Y465" s="45">
        <v>1.0218100000000001</v>
      </c>
      <c r="Z465" s="45">
        <v>1.0218100000000001</v>
      </c>
      <c r="AA465" s="45">
        <v>1.0218100000000001</v>
      </c>
      <c r="AB465" s="45">
        <v>1.0218100000000001</v>
      </c>
      <c r="AC465" s="45">
        <v>1.0218100000000001</v>
      </c>
      <c r="AD465" s="45">
        <v>1.0218100000000001</v>
      </c>
    </row>
    <row r="466" spans="1:30">
      <c r="A466" s="40" t="s">
        <v>383</v>
      </c>
      <c r="B466" s="39">
        <v>0</v>
      </c>
      <c r="C466" s="39">
        <v>0</v>
      </c>
      <c r="D466" s="39">
        <v>193826.46136031899</v>
      </c>
      <c r="E466" s="39">
        <v>0</v>
      </c>
      <c r="F466" s="39">
        <v>0</v>
      </c>
      <c r="G466" s="39">
        <v>0</v>
      </c>
      <c r="H466" s="39">
        <v>0</v>
      </c>
      <c r="I466" s="39">
        <v>0</v>
      </c>
      <c r="J466" s="39">
        <v>22642.0330332251</v>
      </c>
      <c r="K466" s="39">
        <v>0</v>
      </c>
      <c r="L466" s="39">
        <v>0</v>
      </c>
      <c r="M466" s="39">
        <v>0</v>
      </c>
      <c r="N466" s="39">
        <v>0</v>
      </c>
      <c r="O466" s="39">
        <v>0</v>
      </c>
      <c r="P466" s="39">
        <v>0</v>
      </c>
      <c r="Q466" s="39">
        <v>0</v>
      </c>
      <c r="R466" s="39">
        <v>11127.326024345501</v>
      </c>
      <c r="S466" s="39">
        <v>0</v>
      </c>
      <c r="T466" s="39">
        <v>0</v>
      </c>
      <c r="U466" s="39">
        <v>0</v>
      </c>
      <c r="V466" s="39">
        <v>0</v>
      </c>
      <c r="W466" s="39">
        <v>0</v>
      </c>
      <c r="X466" s="39">
        <v>0</v>
      </c>
      <c r="Y466" s="39">
        <v>0</v>
      </c>
      <c r="Z466" s="39">
        <v>0</v>
      </c>
      <c r="AA466" s="39">
        <v>0</v>
      </c>
      <c r="AB466" s="39">
        <v>0</v>
      </c>
      <c r="AC466" s="39">
        <v>0</v>
      </c>
      <c r="AD466" s="39">
        <v>0</v>
      </c>
    </row>
    <row r="467" spans="1:30">
      <c r="A467" s="40" t="s">
        <v>384</v>
      </c>
    </row>
    <row r="468" spans="1:30">
      <c r="A468" s="40" t="s">
        <v>385</v>
      </c>
      <c r="B468" s="39">
        <v>353727.52887120802</v>
      </c>
      <c r="C468" s="39">
        <v>13686.3610897935</v>
      </c>
      <c r="D468" s="39">
        <v>189689.336922049</v>
      </c>
      <c r="E468" s="39">
        <v>1019375.9095774899</v>
      </c>
      <c r="F468" s="39">
        <v>8517.82486182088</v>
      </c>
      <c r="G468" s="39">
        <v>4053263.0124401199</v>
      </c>
      <c r="H468" s="39">
        <v>1645014.1908787801</v>
      </c>
      <c r="I468" s="39">
        <v>330640.92486868898</v>
      </c>
      <c r="J468" s="39">
        <v>22158.7506808752</v>
      </c>
      <c r="K468" s="39">
        <v>14527.4445980978</v>
      </c>
      <c r="L468" s="39">
        <v>3063.97925995684</v>
      </c>
      <c r="M468" s="39">
        <v>1653.4689115195399</v>
      </c>
      <c r="N468" s="39">
        <v>11071195.722947</v>
      </c>
      <c r="O468" s="39">
        <v>17951.577864611099</v>
      </c>
      <c r="P468" s="39">
        <v>3963.5047028632498</v>
      </c>
      <c r="Q468" s="39">
        <v>1906.0787075917699</v>
      </c>
      <c r="R468" s="39">
        <v>10889.8190704196</v>
      </c>
      <c r="S468" s="39">
        <v>0</v>
      </c>
      <c r="T468" s="39">
        <v>130885.394955838</v>
      </c>
      <c r="U468" s="39">
        <v>0</v>
      </c>
      <c r="V468" s="39">
        <v>0</v>
      </c>
      <c r="W468" s="39">
        <v>195730.97221620599</v>
      </c>
      <c r="X468" s="39">
        <v>664359.63947525597</v>
      </c>
      <c r="Y468" s="39">
        <v>0</v>
      </c>
      <c r="Z468" s="39">
        <v>9786.5486108103305</v>
      </c>
      <c r="AA468" s="39">
        <v>7339.9114581077401</v>
      </c>
      <c r="AB468" s="39">
        <v>3425.2920137836099</v>
      </c>
      <c r="AC468" s="39">
        <v>3099.0737267566001</v>
      </c>
      <c r="AD468" s="39">
        <v>0</v>
      </c>
    </row>
    <row r="469" spans="1:30">
      <c r="A469" s="40" t="s">
        <v>386</v>
      </c>
      <c r="B469" s="39">
        <v>0</v>
      </c>
      <c r="C469" s="39">
        <v>0</v>
      </c>
      <c r="D469" s="39">
        <v>0</v>
      </c>
      <c r="E469" s="39">
        <v>0</v>
      </c>
      <c r="F469" s="39">
        <v>0</v>
      </c>
      <c r="G469" s="39">
        <v>0</v>
      </c>
      <c r="H469" s="39">
        <v>0</v>
      </c>
      <c r="I469" s="39">
        <v>0</v>
      </c>
      <c r="J469" s="39">
        <v>0</v>
      </c>
      <c r="K469" s="39">
        <v>0</v>
      </c>
      <c r="L469" s="39">
        <v>0</v>
      </c>
      <c r="M469" s="39">
        <v>0</v>
      </c>
      <c r="N469" s="39">
        <v>0</v>
      </c>
      <c r="O469" s="39">
        <v>0</v>
      </c>
      <c r="P469" s="39">
        <v>0</v>
      </c>
      <c r="Q469" s="39">
        <v>0</v>
      </c>
      <c r="R469" s="39">
        <v>0</v>
      </c>
      <c r="S469" s="39">
        <v>0</v>
      </c>
      <c r="T469" s="39">
        <v>0</v>
      </c>
      <c r="U469" s="39">
        <v>0</v>
      </c>
      <c r="V469" s="39">
        <v>0</v>
      </c>
      <c r="W469" s="39">
        <v>0</v>
      </c>
      <c r="X469" s="39">
        <v>0</v>
      </c>
      <c r="Y469" s="39">
        <v>0</v>
      </c>
      <c r="Z469" s="39">
        <v>0</v>
      </c>
      <c r="AA469" s="39">
        <v>0</v>
      </c>
      <c r="AB469" s="39">
        <v>0</v>
      </c>
      <c r="AC469" s="39">
        <v>0</v>
      </c>
      <c r="AD469" s="39">
        <v>0</v>
      </c>
    </row>
    <row r="470" spans="1:30">
      <c r="A470" s="40" t="s">
        <v>387</v>
      </c>
      <c r="B470" s="39">
        <v>0</v>
      </c>
      <c r="C470" s="39">
        <v>0</v>
      </c>
      <c r="D470" s="39">
        <v>0</v>
      </c>
      <c r="E470" s="39">
        <v>0</v>
      </c>
      <c r="F470" s="39">
        <v>0</v>
      </c>
      <c r="G470" s="39">
        <v>0</v>
      </c>
      <c r="H470" s="39">
        <v>0</v>
      </c>
      <c r="I470" s="39">
        <v>0</v>
      </c>
      <c r="J470" s="39">
        <v>0</v>
      </c>
      <c r="K470" s="39">
        <v>0</v>
      </c>
      <c r="L470" s="39">
        <v>0</v>
      </c>
      <c r="M470" s="39">
        <v>0</v>
      </c>
      <c r="N470" s="39">
        <v>0</v>
      </c>
      <c r="O470" s="39">
        <v>0</v>
      </c>
      <c r="P470" s="39">
        <v>0</v>
      </c>
      <c r="Q470" s="39">
        <v>0</v>
      </c>
      <c r="R470" s="39">
        <v>0</v>
      </c>
      <c r="S470" s="39">
        <v>0</v>
      </c>
      <c r="T470" s="39">
        <v>-130885.394955838</v>
      </c>
      <c r="U470" s="39">
        <v>0</v>
      </c>
      <c r="V470" s="39">
        <v>0</v>
      </c>
      <c r="W470" s="39">
        <v>-195730.97221620599</v>
      </c>
      <c r="X470" s="39">
        <v>-664359.63947525597</v>
      </c>
      <c r="Y470" s="39">
        <v>0</v>
      </c>
      <c r="Z470" s="39">
        <v>-9786.5486108103305</v>
      </c>
      <c r="AA470" s="39">
        <v>-7339.9114581077401</v>
      </c>
      <c r="AB470" s="39">
        <v>-3425.2920137836099</v>
      </c>
      <c r="AC470" s="39">
        <v>-3099.0737267566001</v>
      </c>
      <c r="AD470" s="39">
        <v>0</v>
      </c>
    </row>
    <row r="471" spans="1:30">
      <c r="A471" s="40" t="s">
        <v>388</v>
      </c>
      <c r="B471" s="39">
        <v>353727.52887120802</v>
      </c>
      <c r="C471" s="39">
        <v>13686.3610897935</v>
      </c>
      <c r="D471" s="39">
        <v>189689.336922049</v>
      </c>
      <c r="E471" s="39">
        <v>1019375.9095774899</v>
      </c>
      <c r="F471" s="39">
        <v>8517.82486182088</v>
      </c>
      <c r="G471" s="39">
        <v>4053263.0124401199</v>
      </c>
      <c r="H471" s="39">
        <v>1645014.1908787801</v>
      </c>
      <c r="I471" s="39">
        <v>330640.92486868898</v>
      </c>
      <c r="J471" s="39">
        <v>22158.7506808752</v>
      </c>
      <c r="K471" s="39">
        <v>14527.4445980978</v>
      </c>
      <c r="L471" s="39">
        <v>3063.97925995684</v>
      </c>
      <c r="M471" s="39">
        <v>1653.4689115195399</v>
      </c>
      <c r="N471" s="39">
        <v>11071195.722947</v>
      </c>
      <c r="O471" s="39">
        <v>17951.577864611099</v>
      </c>
      <c r="P471" s="39">
        <v>3963.5047028632498</v>
      </c>
      <c r="Q471" s="39">
        <v>1906.0787075917699</v>
      </c>
      <c r="R471" s="39">
        <v>10889.8190704196</v>
      </c>
      <c r="S471" s="39">
        <v>0</v>
      </c>
      <c r="T471" s="39">
        <v>0</v>
      </c>
      <c r="U471" s="39">
        <v>0</v>
      </c>
      <c r="V471" s="39">
        <v>0</v>
      </c>
      <c r="W471" s="39">
        <v>0</v>
      </c>
      <c r="X471" s="39">
        <v>0</v>
      </c>
      <c r="Y471" s="39">
        <v>0</v>
      </c>
      <c r="Z471" s="39">
        <v>0</v>
      </c>
      <c r="AA471" s="39">
        <v>0</v>
      </c>
      <c r="AB471" s="39">
        <v>0</v>
      </c>
      <c r="AC471" s="39">
        <v>0</v>
      </c>
      <c r="AD471" s="39">
        <v>0</v>
      </c>
    </row>
    <row r="472" spans="1:30" s="45" customFormat="1">
      <c r="A472" s="44" t="s">
        <v>389</v>
      </c>
      <c r="B472" s="45">
        <v>0.39212000000000002</v>
      </c>
      <c r="C472" s="45">
        <v>1.4279999999999999E-2</v>
      </c>
      <c r="D472" s="45">
        <v>0</v>
      </c>
      <c r="E472" s="45">
        <v>0</v>
      </c>
      <c r="F472" s="45">
        <v>0</v>
      </c>
      <c r="G472" s="45">
        <v>2.8800000000000002E-3</v>
      </c>
      <c r="H472" s="45">
        <v>3.9350000000000003E-2</v>
      </c>
      <c r="I472" s="45">
        <v>0.32521</v>
      </c>
      <c r="J472" s="45">
        <v>0</v>
      </c>
      <c r="K472" s="45">
        <v>1</v>
      </c>
      <c r="L472" s="45">
        <v>0</v>
      </c>
      <c r="M472" s="45">
        <v>1</v>
      </c>
      <c r="N472" s="45">
        <v>0</v>
      </c>
      <c r="O472" s="45">
        <v>0</v>
      </c>
      <c r="P472" s="45">
        <v>0</v>
      </c>
      <c r="Q472" s="45">
        <v>1</v>
      </c>
      <c r="R472" s="45">
        <v>0</v>
      </c>
      <c r="S472" s="45">
        <v>0</v>
      </c>
      <c r="T472" s="45">
        <v>0</v>
      </c>
      <c r="U472" s="45">
        <v>0</v>
      </c>
      <c r="V472" s="45">
        <v>0</v>
      </c>
      <c r="W472" s="45">
        <v>0</v>
      </c>
      <c r="X472" s="45">
        <v>0</v>
      </c>
      <c r="Y472" s="45">
        <v>0</v>
      </c>
      <c r="Z472" s="45">
        <v>0</v>
      </c>
      <c r="AA472" s="45">
        <v>0</v>
      </c>
      <c r="AB472" s="45">
        <v>0</v>
      </c>
      <c r="AC472" s="45">
        <v>0</v>
      </c>
      <c r="AD472" s="45">
        <v>0</v>
      </c>
    </row>
    <row r="473" spans="1:30" s="45" customFormat="1">
      <c r="A473" s="44" t="s">
        <v>390</v>
      </c>
      <c r="B473" s="45">
        <v>1.0347900000000001</v>
      </c>
      <c r="C473" s="45">
        <v>1.0347900000000001</v>
      </c>
      <c r="D473" s="45">
        <v>1.0347900000000001</v>
      </c>
      <c r="E473" s="45">
        <v>1.0347900000000001</v>
      </c>
      <c r="F473" s="45">
        <v>1.0347900000000001</v>
      </c>
      <c r="G473" s="45">
        <v>1.0347900000000001</v>
      </c>
      <c r="H473" s="45">
        <v>1.0347900000000001</v>
      </c>
      <c r="I473" s="45">
        <v>1.0347900000000001</v>
      </c>
      <c r="J473" s="45">
        <v>1.0347900000000001</v>
      </c>
      <c r="K473" s="45">
        <v>1.0347900000000001</v>
      </c>
      <c r="L473" s="45">
        <v>1.0347900000000001</v>
      </c>
      <c r="M473" s="45">
        <v>1.0347900000000001</v>
      </c>
      <c r="N473" s="45">
        <v>1.0347900000000001</v>
      </c>
      <c r="O473" s="45">
        <v>1.0347900000000001</v>
      </c>
      <c r="P473" s="45">
        <v>1.0347900000000001</v>
      </c>
      <c r="Q473" s="45">
        <v>1.0347900000000001</v>
      </c>
      <c r="R473" s="45">
        <v>1.0347900000000001</v>
      </c>
      <c r="S473" s="45">
        <v>1.0347900000000001</v>
      </c>
      <c r="T473" s="45">
        <v>1.0347900000000001</v>
      </c>
      <c r="U473" s="45">
        <v>1.0347900000000001</v>
      </c>
      <c r="V473" s="45">
        <v>1.0347900000000001</v>
      </c>
      <c r="W473" s="45">
        <v>1.0347900000000001</v>
      </c>
      <c r="X473" s="45">
        <v>1.0347900000000001</v>
      </c>
      <c r="Y473" s="45">
        <v>1.0347900000000001</v>
      </c>
      <c r="Z473" s="45">
        <v>1.0347900000000001</v>
      </c>
      <c r="AA473" s="45">
        <v>1.0347900000000001</v>
      </c>
      <c r="AB473" s="45">
        <v>1.0347900000000001</v>
      </c>
      <c r="AC473" s="45">
        <v>1.0347900000000001</v>
      </c>
      <c r="AD473" s="45">
        <v>1.0347900000000001</v>
      </c>
    </row>
    <row r="474" spans="1:30">
      <c r="A474" s="40" t="s">
        <v>391</v>
      </c>
      <c r="B474" s="39">
        <v>143529.138208602</v>
      </c>
      <c r="C474" s="39">
        <v>202.240636975294</v>
      </c>
      <c r="D474" s="39">
        <v>0</v>
      </c>
      <c r="E474" s="39">
        <v>0</v>
      </c>
      <c r="F474" s="39">
        <v>0</v>
      </c>
      <c r="G474" s="39">
        <v>12079.514974011599</v>
      </c>
      <c r="H474" s="39">
        <v>66983.310630701497</v>
      </c>
      <c r="I474" s="39">
        <v>111268.625083338</v>
      </c>
      <c r="J474" s="39">
        <v>0</v>
      </c>
      <c r="K474" s="39">
        <v>15032.854395665699</v>
      </c>
      <c r="L474" s="39">
        <v>0</v>
      </c>
      <c r="M474" s="39">
        <v>1710.9930949513</v>
      </c>
      <c r="N474" s="39">
        <v>0</v>
      </c>
      <c r="O474" s="39">
        <v>0</v>
      </c>
      <c r="P474" s="39">
        <v>0</v>
      </c>
      <c r="Q474" s="39">
        <v>1972.39118582889</v>
      </c>
      <c r="R474" s="39">
        <v>0</v>
      </c>
      <c r="S474" s="39">
        <v>0</v>
      </c>
      <c r="T474" s="39">
        <v>0</v>
      </c>
      <c r="U474" s="39">
        <v>0</v>
      </c>
      <c r="V474" s="39">
        <v>0</v>
      </c>
      <c r="W474" s="39">
        <v>0</v>
      </c>
      <c r="X474" s="39">
        <v>0</v>
      </c>
      <c r="Y474" s="39">
        <v>0</v>
      </c>
      <c r="Z474" s="39">
        <v>0</v>
      </c>
      <c r="AA474" s="39">
        <v>0</v>
      </c>
      <c r="AB474" s="39">
        <v>0</v>
      </c>
      <c r="AC474" s="39">
        <v>0</v>
      </c>
      <c r="AD474" s="39">
        <v>0</v>
      </c>
    </row>
    <row r="475" spans="1:30">
      <c r="A475" s="40" t="s">
        <v>392</v>
      </c>
    </row>
    <row r="476" spans="1:30">
      <c r="A476" s="40" t="s">
        <v>393</v>
      </c>
      <c r="B476" s="39">
        <v>353727.52887120802</v>
      </c>
      <c r="C476" s="39">
        <v>13686.3610897935</v>
      </c>
      <c r="D476" s="39">
        <v>189689.336922049</v>
      </c>
      <c r="E476" s="39">
        <v>1019375.9095774899</v>
      </c>
      <c r="F476" s="39">
        <v>8517.82486182088</v>
      </c>
      <c r="G476" s="39">
        <v>4053263.0124401199</v>
      </c>
      <c r="H476" s="39">
        <v>1645014.1908787801</v>
      </c>
      <c r="I476" s="39">
        <v>330640.92486868898</v>
      </c>
      <c r="J476" s="39">
        <v>22158.7506808752</v>
      </c>
      <c r="K476" s="39">
        <v>14527.4445980978</v>
      </c>
      <c r="L476" s="39">
        <v>3063.97925995684</v>
      </c>
      <c r="M476" s="39">
        <v>1653.4689115195399</v>
      </c>
      <c r="N476" s="39">
        <v>11071195.722947</v>
      </c>
      <c r="O476" s="39">
        <v>17951.577864611099</v>
      </c>
      <c r="P476" s="39">
        <v>3963.5047028632498</v>
      </c>
      <c r="Q476" s="39">
        <v>1906.0787075917699</v>
      </c>
      <c r="R476" s="39">
        <v>10889.8190704196</v>
      </c>
      <c r="S476" s="39">
        <v>0</v>
      </c>
      <c r="T476" s="39">
        <v>130885.394955838</v>
      </c>
      <c r="U476" s="39">
        <v>0</v>
      </c>
      <c r="V476" s="39">
        <v>0</v>
      </c>
      <c r="W476" s="39">
        <v>195730.97221620599</v>
      </c>
      <c r="X476" s="39">
        <v>664359.63947525597</v>
      </c>
      <c r="Y476" s="39">
        <v>0</v>
      </c>
      <c r="Z476" s="39">
        <v>9786.5486108103305</v>
      </c>
      <c r="AA476" s="39">
        <v>7339.9114581077401</v>
      </c>
      <c r="AB476" s="39">
        <v>3425.2920137836099</v>
      </c>
      <c r="AC476" s="39">
        <v>3099.0737267566001</v>
      </c>
      <c r="AD476" s="39">
        <v>0</v>
      </c>
    </row>
    <row r="477" spans="1:30">
      <c r="A477" s="40" t="s">
        <v>394</v>
      </c>
      <c r="B477" s="39">
        <v>0</v>
      </c>
      <c r="C477" s="39">
        <v>0</v>
      </c>
      <c r="D477" s="39">
        <v>0</v>
      </c>
      <c r="E477" s="39">
        <v>0</v>
      </c>
      <c r="F477" s="39">
        <v>0</v>
      </c>
      <c r="G477" s="39">
        <v>0</v>
      </c>
      <c r="H477" s="39">
        <v>0</v>
      </c>
      <c r="I477" s="39">
        <v>0</v>
      </c>
      <c r="J477" s="39">
        <v>0</v>
      </c>
      <c r="K477" s="39">
        <v>0</v>
      </c>
      <c r="L477" s="39">
        <v>0</v>
      </c>
      <c r="M477" s="39">
        <v>0</v>
      </c>
      <c r="N477" s="39">
        <v>0</v>
      </c>
      <c r="O477" s="39">
        <v>0</v>
      </c>
      <c r="P477" s="39">
        <v>0</v>
      </c>
      <c r="Q477" s="39">
        <v>0</v>
      </c>
      <c r="R477" s="39">
        <v>0</v>
      </c>
      <c r="S477" s="39">
        <v>0</v>
      </c>
      <c r="T477" s="39">
        <v>0</v>
      </c>
      <c r="U477" s="39">
        <v>0</v>
      </c>
      <c r="V477" s="39">
        <v>0</v>
      </c>
      <c r="W477" s="39">
        <v>0</v>
      </c>
      <c r="X477" s="39">
        <v>0</v>
      </c>
      <c r="Y477" s="39">
        <v>0</v>
      </c>
      <c r="Z477" s="39">
        <v>0</v>
      </c>
      <c r="AA477" s="39">
        <v>0</v>
      </c>
      <c r="AB477" s="39">
        <v>0</v>
      </c>
      <c r="AC477" s="39">
        <v>0</v>
      </c>
      <c r="AD477" s="39">
        <v>0</v>
      </c>
    </row>
    <row r="478" spans="1:30">
      <c r="A478" s="40" t="s">
        <v>395</v>
      </c>
      <c r="B478" s="39">
        <v>0</v>
      </c>
      <c r="C478" s="39">
        <v>0</v>
      </c>
      <c r="D478" s="39">
        <v>0</v>
      </c>
      <c r="E478" s="39">
        <v>0</v>
      </c>
      <c r="F478" s="39">
        <v>0</v>
      </c>
      <c r="G478" s="39">
        <v>0</v>
      </c>
      <c r="H478" s="39">
        <v>0</v>
      </c>
      <c r="I478" s="39">
        <v>0</v>
      </c>
      <c r="J478" s="39">
        <v>0</v>
      </c>
      <c r="K478" s="39">
        <v>0</v>
      </c>
      <c r="L478" s="39">
        <v>0</v>
      </c>
      <c r="M478" s="39">
        <v>0</v>
      </c>
      <c r="N478" s="39">
        <v>0</v>
      </c>
      <c r="O478" s="39">
        <v>0</v>
      </c>
      <c r="P478" s="39">
        <v>0</v>
      </c>
      <c r="Q478" s="39">
        <v>0</v>
      </c>
      <c r="R478" s="39">
        <v>0</v>
      </c>
      <c r="S478" s="39">
        <v>0</v>
      </c>
      <c r="T478" s="39">
        <v>-130885.394955838</v>
      </c>
      <c r="U478" s="39">
        <v>0</v>
      </c>
      <c r="V478" s="39">
        <v>0</v>
      </c>
      <c r="W478" s="39">
        <v>-195730.97221620599</v>
      </c>
      <c r="X478" s="39">
        <v>-664359.63947525597</v>
      </c>
      <c r="Y478" s="39">
        <v>0</v>
      </c>
      <c r="Z478" s="39">
        <v>-9786.5486108103305</v>
      </c>
      <c r="AA478" s="39">
        <v>-7339.9114581077401</v>
      </c>
      <c r="AB478" s="39">
        <v>-3425.2920137836099</v>
      </c>
      <c r="AC478" s="39">
        <v>-3099.0737267566001</v>
      </c>
      <c r="AD478" s="39">
        <v>0</v>
      </c>
    </row>
    <row r="479" spans="1:30">
      <c r="A479" s="40" t="s">
        <v>396</v>
      </c>
      <c r="B479" s="39">
        <v>353727.52887120802</v>
      </c>
      <c r="C479" s="39">
        <v>13686.3610897935</v>
      </c>
      <c r="D479" s="39">
        <v>189689.336922049</v>
      </c>
      <c r="E479" s="39">
        <v>1019375.9095774899</v>
      </c>
      <c r="F479" s="39">
        <v>8517.82486182088</v>
      </c>
      <c r="G479" s="39">
        <v>4053263.0124401199</v>
      </c>
      <c r="H479" s="39">
        <v>1645014.1908787801</v>
      </c>
      <c r="I479" s="39">
        <v>330640.92486868898</v>
      </c>
      <c r="J479" s="39">
        <v>22158.7506808752</v>
      </c>
      <c r="K479" s="39">
        <v>14527.4445980978</v>
      </c>
      <c r="L479" s="39">
        <v>3063.97925995684</v>
      </c>
      <c r="M479" s="39">
        <v>1653.4689115195399</v>
      </c>
      <c r="N479" s="39">
        <v>11071195.722947</v>
      </c>
      <c r="O479" s="39">
        <v>17951.577864611099</v>
      </c>
      <c r="P479" s="39">
        <v>3963.5047028632498</v>
      </c>
      <c r="Q479" s="39">
        <v>1906.0787075917699</v>
      </c>
      <c r="R479" s="39">
        <v>10889.8190704196</v>
      </c>
      <c r="S479" s="39">
        <v>0</v>
      </c>
      <c r="T479" s="39">
        <v>0</v>
      </c>
      <c r="U479" s="39">
        <v>0</v>
      </c>
      <c r="V479" s="39">
        <v>0</v>
      </c>
      <c r="W479" s="39">
        <v>0</v>
      </c>
      <c r="X479" s="39">
        <v>0</v>
      </c>
      <c r="Y479" s="39">
        <v>0</v>
      </c>
      <c r="Z479" s="39">
        <v>0</v>
      </c>
      <c r="AA479" s="39">
        <v>0</v>
      </c>
      <c r="AB479" s="39">
        <v>0</v>
      </c>
      <c r="AC479" s="39">
        <v>0</v>
      </c>
      <c r="AD479" s="39">
        <v>0</v>
      </c>
    </row>
    <row r="480" spans="1:30" s="45" customFormat="1">
      <c r="A480" s="44" t="s">
        <v>397</v>
      </c>
      <c r="B480" s="45">
        <v>0.60787999999999998</v>
      </c>
      <c r="C480" s="45">
        <v>0.98572000000000004</v>
      </c>
      <c r="D480" s="45">
        <v>0</v>
      </c>
      <c r="E480" s="45">
        <v>1</v>
      </c>
      <c r="F480" s="45">
        <v>1</v>
      </c>
      <c r="G480" s="45">
        <v>0.99712000000000001</v>
      </c>
      <c r="H480" s="45">
        <v>0.96065</v>
      </c>
      <c r="I480" s="45">
        <v>0.67479</v>
      </c>
      <c r="J480" s="45">
        <v>0</v>
      </c>
      <c r="K480" s="45">
        <v>0</v>
      </c>
      <c r="L480" s="45">
        <v>1</v>
      </c>
      <c r="M480" s="45">
        <v>0</v>
      </c>
      <c r="N480" s="45">
        <v>1</v>
      </c>
      <c r="O480" s="45">
        <v>1</v>
      </c>
      <c r="P480" s="45">
        <v>1</v>
      </c>
      <c r="Q480" s="45">
        <v>0</v>
      </c>
      <c r="R480" s="45">
        <v>0</v>
      </c>
      <c r="S480" s="45">
        <v>0</v>
      </c>
      <c r="T480" s="45">
        <v>0</v>
      </c>
      <c r="U480" s="45">
        <v>0</v>
      </c>
      <c r="V480" s="45">
        <v>0</v>
      </c>
      <c r="W480" s="45">
        <v>0</v>
      </c>
      <c r="X480" s="45">
        <v>0</v>
      </c>
      <c r="Y480" s="45">
        <v>0</v>
      </c>
      <c r="Z480" s="45">
        <v>0</v>
      </c>
      <c r="AA480" s="45">
        <v>0</v>
      </c>
      <c r="AB480" s="45">
        <v>0</v>
      </c>
      <c r="AC480" s="45">
        <v>0</v>
      </c>
      <c r="AD480" s="45">
        <v>0</v>
      </c>
    </row>
    <row r="481" spans="1:30" s="45" customFormat="1">
      <c r="A481" s="44" t="s">
        <v>398</v>
      </c>
      <c r="B481" s="45">
        <v>1.0643100000000001</v>
      </c>
      <c r="C481" s="45">
        <v>1.0643100000000001</v>
      </c>
      <c r="D481" s="45">
        <v>1.0643100000000001</v>
      </c>
      <c r="E481" s="45">
        <v>1.0643100000000001</v>
      </c>
      <c r="F481" s="45">
        <v>1.0643100000000001</v>
      </c>
      <c r="G481" s="45">
        <v>1.0643100000000001</v>
      </c>
      <c r="H481" s="45">
        <v>1.0643100000000001</v>
      </c>
      <c r="I481" s="45">
        <v>1.0643100000000001</v>
      </c>
      <c r="J481" s="45">
        <v>1.0643100000000001</v>
      </c>
      <c r="K481" s="45">
        <v>1.0643100000000001</v>
      </c>
      <c r="L481" s="45">
        <v>1.0643100000000001</v>
      </c>
      <c r="M481" s="45">
        <v>1.0643100000000001</v>
      </c>
      <c r="N481" s="45">
        <v>1.0643100000000001</v>
      </c>
      <c r="O481" s="45">
        <v>1.0643100000000001</v>
      </c>
      <c r="P481" s="45">
        <v>1.0643100000000001</v>
      </c>
      <c r="Q481" s="45">
        <v>1.0643100000000001</v>
      </c>
      <c r="R481" s="45">
        <v>1.0643100000000001</v>
      </c>
      <c r="S481" s="45">
        <v>1.0643100000000001</v>
      </c>
      <c r="T481" s="45">
        <v>1.0643100000000001</v>
      </c>
      <c r="U481" s="45">
        <v>1.0643100000000001</v>
      </c>
      <c r="V481" s="45">
        <v>1.0643100000000001</v>
      </c>
      <c r="W481" s="45">
        <v>1.0643100000000001</v>
      </c>
      <c r="X481" s="45">
        <v>1.0643100000000001</v>
      </c>
      <c r="Y481" s="45">
        <v>1.0643100000000001</v>
      </c>
      <c r="Z481" s="45">
        <v>1.0643100000000001</v>
      </c>
      <c r="AA481" s="45">
        <v>1.0643100000000001</v>
      </c>
      <c r="AB481" s="45">
        <v>1.0643100000000001</v>
      </c>
      <c r="AC481" s="45">
        <v>1.0643100000000001</v>
      </c>
      <c r="AD481" s="45">
        <v>1.0643100000000001</v>
      </c>
    </row>
    <row r="482" spans="1:30">
      <c r="A482" s="40" t="s">
        <v>399</v>
      </c>
      <c r="B482" s="39">
        <v>228852.07663222199</v>
      </c>
      <c r="C482" s="39">
        <v>14358.520909205399</v>
      </c>
      <c r="D482" s="39">
        <v>0</v>
      </c>
      <c r="E482" s="39">
        <v>1084931.9743224101</v>
      </c>
      <c r="F482" s="39">
        <v>9065.6061786845894</v>
      </c>
      <c r="G482" s="39">
        <v>4301504.2431026502</v>
      </c>
      <c r="H482" s="39">
        <v>1681910.87463919</v>
      </c>
      <c r="I482" s="39">
        <v>237461.59892124499</v>
      </c>
      <c r="J482" s="39">
        <v>0</v>
      </c>
      <c r="K482" s="39">
        <v>0</v>
      </c>
      <c r="L482" s="39">
        <v>3261.0237661646602</v>
      </c>
      <c r="M482" s="39">
        <v>0</v>
      </c>
      <c r="N482" s="39">
        <v>11783184.3198897</v>
      </c>
      <c r="O482" s="39">
        <v>19106.0438370843</v>
      </c>
      <c r="P482" s="39">
        <v>4218.3976903043904</v>
      </c>
      <c r="Q482" s="39">
        <v>0</v>
      </c>
      <c r="R482" s="39">
        <v>0</v>
      </c>
      <c r="S482" s="39">
        <v>0</v>
      </c>
      <c r="T482" s="39">
        <v>0</v>
      </c>
      <c r="U482" s="39">
        <v>0</v>
      </c>
      <c r="V482" s="39">
        <v>0</v>
      </c>
      <c r="W482" s="39">
        <v>0</v>
      </c>
      <c r="X482" s="39">
        <v>0</v>
      </c>
      <c r="Y482" s="39">
        <v>0</v>
      </c>
      <c r="Z482" s="39">
        <v>0</v>
      </c>
      <c r="AA482" s="39">
        <v>0</v>
      </c>
      <c r="AB482" s="39">
        <v>0</v>
      </c>
      <c r="AC482" s="39">
        <v>0</v>
      </c>
      <c r="AD482" s="39">
        <v>0</v>
      </c>
    </row>
    <row r="483" spans="1:30">
      <c r="A483" s="40" t="s">
        <v>400</v>
      </c>
    </row>
    <row r="484" spans="1:30">
      <c r="A484" s="40" t="s">
        <v>401</v>
      </c>
      <c r="B484" s="39">
        <v>0</v>
      </c>
      <c r="C484" s="39">
        <v>0</v>
      </c>
      <c r="D484" s="39">
        <v>193826.46136031899</v>
      </c>
      <c r="E484" s="39">
        <v>0</v>
      </c>
      <c r="F484" s="39">
        <v>0</v>
      </c>
      <c r="G484" s="39">
        <v>0</v>
      </c>
      <c r="H484" s="39">
        <v>0</v>
      </c>
      <c r="I484" s="39">
        <v>0</v>
      </c>
      <c r="J484" s="39">
        <v>22642.0330332251</v>
      </c>
      <c r="K484" s="39">
        <v>0</v>
      </c>
      <c r="L484" s="39">
        <v>0</v>
      </c>
      <c r="M484" s="39">
        <v>0</v>
      </c>
      <c r="N484" s="39">
        <v>0</v>
      </c>
      <c r="O484" s="39">
        <v>0</v>
      </c>
      <c r="P484" s="39">
        <v>0</v>
      </c>
      <c r="Q484" s="39">
        <v>0</v>
      </c>
      <c r="R484" s="39">
        <v>11127.326024345501</v>
      </c>
      <c r="S484" s="39">
        <v>0</v>
      </c>
      <c r="T484" s="39">
        <v>0</v>
      </c>
      <c r="U484" s="39">
        <v>0</v>
      </c>
      <c r="V484" s="39">
        <v>0</v>
      </c>
      <c r="W484" s="39">
        <v>0</v>
      </c>
      <c r="X484" s="39">
        <v>0</v>
      </c>
      <c r="Y484" s="39">
        <v>0</v>
      </c>
      <c r="Z484" s="39">
        <v>0</v>
      </c>
      <c r="AA484" s="39">
        <v>0</v>
      </c>
      <c r="AB484" s="39">
        <v>0</v>
      </c>
      <c r="AC484" s="39">
        <v>0</v>
      </c>
      <c r="AD484" s="39">
        <v>0</v>
      </c>
    </row>
    <row r="485" spans="1:30">
      <c r="A485" s="40" t="s">
        <v>402</v>
      </c>
      <c r="B485" s="39">
        <v>143529.138208602</v>
      </c>
      <c r="C485" s="39">
        <v>202.240636975294</v>
      </c>
      <c r="D485" s="39">
        <v>0</v>
      </c>
      <c r="E485" s="39">
        <v>0</v>
      </c>
      <c r="F485" s="39">
        <v>0</v>
      </c>
      <c r="G485" s="39">
        <v>12079.514974011599</v>
      </c>
      <c r="H485" s="39">
        <v>66983.310630701497</v>
      </c>
      <c r="I485" s="39">
        <v>111268.625083338</v>
      </c>
      <c r="J485" s="39">
        <v>0</v>
      </c>
      <c r="K485" s="39">
        <v>15032.854395665699</v>
      </c>
      <c r="L485" s="39">
        <v>0</v>
      </c>
      <c r="M485" s="39">
        <v>1710.9930949513</v>
      </c>
      <c r="N485" s="39">
        <v>0</v>
      </c>
      <c r="O485" s="39">
        <v>0</v>
      </c>
      <c r="P485" s="39">
        <v>0</v>
      </c>
      <c r="Q485" s="39">
        <v>1972.39118582889</v>
      </c>
      <c r="R485" s="39">
        <v>0</v>
      </c>
      <c r="S485" s="39">
        <v>0</v>
      </c>
      <c r="T485" s="39">
        <v>0</v>
      </c>
      <c r="U485" s="39">
        <v>0</v>
      </c>
      <c r="V485" s="39">
        <v>0</v>
      </c>
      <c r="W485" s="39">
        <v>0</v>
      </c>
      <c r="X485" s="39">
        <v>0</v>
      </c>
      <c r="Y485" s="39">
        <v>0</v>
      </c>
      <c r="Z485" s="39">
        <v>0</v>
      </c>
      <c r="AA485" s="39">
        <v>0</v>
      </c>
      <c r="AB485" s="39">
        <v>0</v>
      </c>
      <c r="AC485" s="39">
        <v>0</v>
      </c>
      <c r="AD485" s="39">
        <v>0</v>
      </c>
    </row>
    <row r="486" spans="1:30">
      <c r="A486" s="40" t="s">
        <v>403</v>
      </c>
      <c r="B486" s="39">
        <v>228852.07663222199</v>
      </c>
      <c r="C486" s="39">
        <v>14358.520909205399</v>
      </c>
      <c r="D486" s="39">
        <v>0</v>
      </c>
      <c r="E486" s="39">
        <v>1084931.9743224101</v>
      </c>
      <c r="F486" s="39">
        <v>9065.6061786845894</v>
      </c>
      <c r="G486" s="39">
        <v>4301504.2431026502</v>
      </c>
      <c r="H486" s="39">
        <v>1681910.87463919</v>
      </c>
      <c r="I486" s="39">
        <v>237461.59892124499</v>
      </c>
      <c r="J486" s="39">
        <v>0</v>
      </c>
      <c r="K486" s="39">
        <v>0</v>
      </c>
      <c r="L486" s="39">
        <v>3261.0237661646602</v>
      </c>
      <c r="M486" s="39">
        <v>0</v>
      </c>
      <c r="N486" s="39">
        <v>11783184.3198897</v>
      </c>
      <c r="O486" s="39">
        <v>19106.0438370843</v>
      </c>
      <c r="P486" s="39">
        <v>4218.3976903043904</v>
      </c>
      <c r="Q486" s="39">
        <v>0</v>
      </c>
      <c r="R486" s="39">
        <v>0</v>
      </c>
      <c r="S486" s="39">
        <v>0</v>
      </c>
      <c r="T486" s="39">
        <v>0</v>
      </c>
      <c r="U486" s="39">
        <v>0</v>
      </c>
      <c r="V486" s="39">
        <v>0</v>
      </c>
      <c r="W486" s="39">
        <v>0</v>
      </c>
      <c r="X486" s="39">
        <v>0</v>
      </c>
      <c r="Y486" s="39">
        <v>0</v>
      </c>
      <c r="Z486" s="39">
        <v>0</v>
      </c>
      <c r="AA486" s="39">
        <v>0</v>
      </c>
      <c r="AB486" s="39">
        <v>0</v>
      </c>
      <c r="AC486" s="39">
        <v>0</v>
      </c>
      <c r="AD486" s="39">
        <v>0</v>
      </c>
    </row>
    <row r="487" spans="1:30">
      <c r="A487" s="43" t="s">
        <v>404</v>
      </c>
      <c r="B487" s="46">
        <v>372381.21484082501</v>
      </c>
      <c r="C487" s="46">
        <v>14560.7615461807</v>
      </c>
      <c r="D487" s="46">
        <v>193826.46136031899</v>
      </c>
      <c r="E487" s="46">
        <v>1084931.9743224101</v>
      </c>
      <c r="F487" s="46">
        <v>9065.6061786845894</v>
      </c>
      <c r="G487" s="46">
        <v>4313583.7580766603</v>
      </c>
      <c r="H487" s="46">
        <v>1748894.1852698999</v>
      </c>
      <c r="I487" s="46">
        <v>348730.22400458303</v>
      </c>
      <c r="J487" s="46">
        <v>22642.0330332251</v>
      </c>
      <c r="K487" s="46">
        <v>15032.854395665699</v>
      </c>
      <c r="L487" s="46">
        <v>3261.0237661646602</v>
      </c>
      <c r="M487" s="46">
        <v>1710.9930949513</v>
      </c>
      <c r="N487" s="46">
        <v>11783184.3198897</v>
      </c>
      <c r="O487" s="46">
        <v>19106.0438370843</v>
      </c>
      <c r="P487" s="46">
        <v>4218.3976903043904</v>
      </c>
      <c r="Q487" s="46">
        <v>1972.39118582889</v>
      </c>
      <c r="R487" s="46">
        <v>11127.326024345501</v>
      </c>
      <c r="S487" s="46">
        <v>0</v>
      </c>
      <c r="T487" s="46">
        <v>0</v>
      </c>
      <c r="U487" s="46">
        <v>0</v>
      </c>
      <c r="V487" s="46">
        <v>0</v>
      </c>
      <c r="W487" s="46">
        <v>0</v>
      </c>
      <c r="X487" s="46">
        <v>0</v>
      </c>
      <c r="Y487" s="46">
        <v>0</v>
      </c>
      <c r="Z487" s="46">
        <v>0</v>
      </c>
      <c r="AA487" s="46">
        <v>0</v>
      </c>
      <c r="AB487" s="46">
        <v>0</v>
      </c>
      <c r="AC487" s="46">
        <v>0</v>
      </c>
      <c r="AD487" s="46">
        <v>0</v>
      </c>
    </row>
    <row r="488" spans="1:30" hidden="1" outlineLevel="1">
      <c r="A488" s="40" t="s">
        <v>213</v>
      </c>
      <c r="B488" s="39">
        <v>372381.21484082501</v>
      </c>
      <c r="C488" s="39">
        <v>372381.21484082501</v>
      </c>
      <c r="D488" s="39">
        <v>372381.21484082501</v>
      </c>
      <c r="E488" s="39">
        <v>372381.21484082501</v>
      </c>
      <c r="F488" s="39">
        <v>372381.21484082501</v>
      </c>
      <c r="G488" s="39">
        <v>372381.21484082501</v>
      </c>
      <c r="H488" s="39">
        <v>372381.21484082501</v>
      </c>
      <c r="I488" s="39">
        <v>372381.21484082501</v>
      </c>
      <c r="J488" s="39">
        <v>372381.21484082501</v>
      </c>
      <c r="K488" s="39">
        <v>372381.21484082501</v>
      </c>
      <c r="L488" s="39">
        <v>372381.21484082501</v>
      </c>
      <c r="M488" s="39">
        <v>372381.21484082501</v>
      </c>
      <c r="N488" s="39">
        <v>372381.21484082501</v>
      </c>
      <c r="O488" s="39">
        <v>372381.21484082501</v>
      </c>
      <c r="P488" s="39">
        <v>372381.21484082501</v>
      </c>
      <c r="Q488" s="39">
        <v>372381.21484082501</v>
      </c>
      <c r="R488" s="39">
        <v>372381.21484082501</v>
      </c>
    </row>
    <row r="489" spans="1:30" hidden="1" outlineLevel="1">
      <c r="A489" s="40" t="s">
        <v>214</v>
      </c>
      <c r="B489" s="39">
        <v>14560.7615461807</v>
      </c>
      <c r="C489" s="39">
        <v>14560.7615461807</v>
      </c>
      <c r="D489" s="39">
        <v>14560.7615461807</v>
      </c>
      <c r="E489" s="39">
        <v>14560.7615461807</v>
      </c>
      <c r="F489" s="39">
        <v>14560.7615461807</v>
      </c>
      <c r="G489" s="39">
        <v>14560.7615461807</v>
      </c>
      <c r="H489" s="39">
        <v>14560.7615461807</v>
      </c>
      <c r="I489" s="39">
        <v>14560.7615461807</v>
      </c>
      <c r="J489" s="39">
        <v>14560.7615461807</v>
      </c>
      <c r="K489" s="39">
        <v>14560.7615461807</v>
      </c>
      <c r="L489" s="39">
        <v>14560.7615461807</v>
      </c>
      <c r="M489" s="39">
        <v>14560.7615461807</v>
      </c>
      <c r="N489" s="39">
        <v>14560.7615461807</v>
      </c>
      <c r="O489" s="39">
        <v>14560.7615461807</v>
      </c>
      <c r="P489" s="39">
        <v>14560.7615461807</v>
      </c>
      <c r="Q489" s="39">
        <v>14560.7615461807</v>
      </c>
      <c r="R489" s="39">
        <v>14560.7615461807</v>
      </c>
    </row>
    <row r="490" spans="1:30" hidden="1" outlineLevel="1">
      <c r="A490" s="40" t="s">
        <v>215</v>
      </c>
      <c r="B490" s="39">
        <v>193826.46136031899</v>
      </c>
      <c r="C490" s="39">
        <v>193826.46136031899</v>
      </c>
      <c r="D490" s="39">
        <v>193826.46136031899</v>
      </c>
      <c r="E490" s="39">
        <v>193826.46136031899</v>
      </c>
      <c r="F490" s="39">
        <v>193826.46136031899</v>
      </c>
      <c r="G490" s="39">
        <v>193826.46136031899</v>
      </c>
      <c r="H490" s="39">
        <v>193826.46136031899</v>
      </c>
      <c r="I490" s="39">
        <v>193826.46136031899</v>
      </c>
      <c r="J490" s="39">
        <v>193826.46136031899</v>
      </c>
      <c r="K490" s="39">
        <v>193826.46136031899</v>
      </c>
      <c r="L490" s="39">
        <v>193826.46136031899</v>
      </c>
      <c r="M490" s="39">
        <v>193826.46136031899</v>
      </c>
      <c r="N490" s="39">
        <v>193826.46136031899</v>
      </c>
      <c r="O490" s="39">
        <v>193826.46136031899</v>
      </c>
      <c r="P490" s="39">
        <v>193826.46136031899</v>
      </c>
      <c r="Q490" s="39">
        <v>193826.46136031899</v>
      </c>
      <c r="R490" s="39">
        <v>193826.46136031899</v>
      </c>
    </row>
    <row r="491" spans="1:30" hidden="1" outlineLevel="1">
      <c r="A491" s="40" t="s">
        <v>216</v>
      </c>
      <c r="B491" s="39">
        <v>1084931.9743224101</v>
      </c>
      <c r="C491" s="39">
        <v>1084931.9743224101</v>
      </c>
      <c r="D491" s="39">
        <v>1084931.9743224101</v>
      </c>
      <c r="E491" s="39">
        <v>1084931.9743224101</v>
      </c>
      <c r="F491" s="39">
        <v>1084931.9743224101</v>
      </c>
      <c r="G491" s="39">
        <v>1084931.9743224101</v>
      </c>
      <c r="H491" s="39">
        <v>1084931.9743224101</v>
      </c>
      <c r="I491" s="39">
        <v>1084931.9743224101</v>
      </c>
      <c r="J491" s="39">
        <v>1084931.9743224101</v>
      </c>
      <c r="K491" s="39">
        <v>1084931.9743224101</v>
      </c>
      <c r="L491" s="39">
        <v>1084931.9743224101</v>
      </c>
      <c r="M491" s="39">
        <v>1084931.9743224101</v>
      </c>
      <c r="N491" s="39">
        <v>1084931.9743224101</v>
      </c>
      <c r="O491" s="39">
        <v>1084931.9743224101</v>
      </c>
      <c r="P491" s="39">
        <v>1084931.9743224101</v>
      </c>
      <c r="Q491" s="39">
        <v>1084931.9743224101</v>
      </c>
      <c r="R491" s="39">
        <v>1084931.9743224101</v>
      </c>
    </row>
    <row r="492" spans="1:30" hidden="1" outlineLevel="1">
      <c r="A492" s="40" t="s">
        <v>217</v>
      </c>
      <c r="B492" s="39">
        <v>9065.6061786845894</v>
      </c>
      <c r="C492" s="39">
        <v>9065.6061786845894</v>
      </c>
      <c r="D492" s="39">
        <v>9065.6061786845894</v>
      </c>
      <c r="E492" s="39">
        <v>9065.6061786845894</v>
      </c>
      <c r="F492" s="39">
        <v>9065.6061786845894</v>
      </c>
      <c r="G492" s="39">
        <v>9065.6061786845894</v>
      </c>
      <c r="H492" s="39">
        <v>9065.6061786845894</v>
      </c>
      <c r="I492" s="39">
        <v>9065.6061786845894</v>
      </c>
      <c r="J492" s="39">
        <v>9065.6061786845894</v>
      </c>
      <c r="K492" s="39">
        <v>9065.6061786845894</v>
      </c>
      <c r="L492" s="39">
        <v>9065.6061786845894</v>
      </c>
      <c r="M492" s="39">
        <v>9065.6061786845894</v>
      </c>
      <c r="N492" s="39">
        <v>9065.6061786845894</v>
      </c>
      <c r="O492" s="39">
        <v>9065.6061786845894</v>
      </c>
      <c r="P492" s="39">
        <v>9065.6061786845894</v>
      </c>
      <c r="Q492" s="39">
        <v>9065.6061786845894</v>
      </c>
      <c r="R492" s="39">
        <v>9065.6061786845894</v>
      </c>
    </row>
    <row r="493" spans="1:30" hidden="1" outlineLevel="1">
      <c r="A493" s="40" t="s">
        <v>218</v>
      </c>
      <c r="B493" s="39">
        <v>4313583.7580766603</v>
      </c>
      <c r="C493" s="39">
        <v>4313583.7580766603</v>
      </c>
      <c r="D493" s="39">
        <v>4313583.7580766603</v>
      </c>
      <c r="E493" s="39">
        <v>4313583.7580766603</v>
      </c>
      <c r="F493" s="39">
        <v>4313583.7580766603</v>
      </c>
      <c r="G493" s="39">
        <v>4313583.7580766603</v>
      </c>
      <c r="H493" s="39">
        <v>4313583.7580766603</v>
      </c>
      <c r="I493" s="39">
        <v>4313583.7580766603</v>
      </c>
      <c r="J493" s="39">
        <v>4313583.7580766603</v>
      </c>
      <c r="K493" s="39">
        <v>4313583.7580766603</v>
      </c>
      <c r="L493" s="39">
        <v>4313583.7580766603</v>
      </c>
      <c r="M493" s="39">
        <v>4313583.7580766603</v>
      </c>
      <c r="N493" s="39">
        <v>4313583.7580766603</v>
      </c>
      <c r="O493" s="39">
        <v>4313583.7580766603</v>
      </c>
      <c r="P493" s="39">
        <v>4313583.7580766603</v>
      </c>
      <c r="Q493" s="39">
        <v>4313583.7580766603</v>
      </c>
      <c r="R493" s="39">
        <v>4313583.7580766603</v>
      </c>
    </row>
    <row r="494" spans="1:30" hidden="1" outlineLevel="1">
      <c r="A494" s="40" t="s">
        <v>219</v>
      </c>
      <c r="B494" s="39">
        <v>1748894.1852698999</v>
      </c>
      <c r="C494" s="39">
        <v>1748894.1852698999</v>
      </c>
      <c r="D494" s="39">
        <v>1748894.1852698999</v>
      </c>
      <c r="E494" s="39">
        <v>1748894.1852698999</v>
      </c>
      <c r="F494" s="39">
        <v>1748894.1852698999</v>
      </c>
      <c r="G494" s="39">
        <v>1748894.1852698999</v>
      </c>
      <c r="H494" s="39">
        <v>1748894.1852698999</v>
      </c>
      <c r="I494" s="39">
        <v>1748894.1852698999</v>
      </c>
      <c r="J494" s="39">
        <v>1748894.1852698999</v>
      </c>
      <c r="K494" s="39">
        <v>1748894.1852698999</v>
      </c>
      <c r="L494" s="39">
        <v>1748894.1852698999</v>
      </c>
      <c r="M494" s="39">
        <v>1748894.1852698999</v>
      </c>
      <c r="N494" s="39">
        <v>1748894.1852698999</v>
      </c>
      <c r="O494" s="39">
        <v>1748894.1852698999</v>
      </c>
      <c r="P494" s="39">
        <v>1748894.1852698999</v>
      </c>
      <c r="Q494" s="39">
        <v>1748894.1852698999</v>
      </c>
      <c r="R494" s="39">
        <v>1748894.1852698999</v>
      </c>
    </row>
    <row r="495" spans="1:30" hidden="1" outlineLevel="1">
      <c r="A495" s="40" t="s">
        <v>220</v>
      </c>
      <c r="B495" s="39">
        <v>348730.22400458303</v>
      </c>
      <c r="C495" s="39">
        <v>348730.22400458303</v>
      </c>
      <c r="D495" s="39">
        <v>348730.22400458303</v>
      </c>
      <c r="E495" s="39">
        <v>348730.22400458303</v>
      </c>
      <c r="F495" s="39">
        <v>348730.22400458303</v>
      </c>
      <c r="G495" s="39">
        <v>348730.22400458303</v>
      </c>
      <c r="H495" s="39">
        <v>348730.22400458303</v>
      </c>
      <c r="I495" s="39">
        <v>348730.22400458303</v>
      </c>
      <c r="J495" s="39">
        <v>348730.22400458303</v>
      </c>
      <c r="K495" s="39">
        <v>348730.22400458303</v>
      </c>
      <c r="L495" s="39">
        <v>348730.22400458303</v>
      </c>
      <c r="M495" s="39">
        <v>348730.22400458303</v>
      </c>
      <c r="N495" s="39">
        <v>348730.22400458303</v>
      </c>
      <c r="O495" s="39">
        <v>348730.22400458303</v>
      </c>
      <c r="P495" s="39">
        <v>348730.22400458303</v>
      </c>
      <c r="Q495" s="39">
        <v>348730.22400458303</v>
      </c>
      <c r="R495" s="39">
        <v>348730.22400458303</v>
      </c>
    </row>
    <row r="496" spans="1:30" hidden="1" outlineLevel="1">
      <c r="A496" s="40" t="s">
        <v>221</v>
      </c>
      <c r="B496" s="39">
        <v>22642.0330332251</v>
      </c>
      <c r="C496" s="39">
        <v>22642.0330332251</v>
      </c>
      <c r="D496" s="39">
        <v>22642.0330332251</v>
      </c>
      <c r="E496" s="39">
        <v>22642.0330332251</v>
      </c>
      <c r="F496" s="39">
        <v>22642.0330332251</v>
      </c>
      <c r="G496" s="39">
        <v>22642.0330332251</v>
      </c>
      <c r="H496" s="39">
        <v>22642.0330332251</v>
      </c>
      <c r="I496" s="39">
        <v>22642.0330332251</v>
      </c>
      <c r="J496" s="39">
        <v>22642.0330332251</v>
      </c>
      <c r="K496" s="39">
        <v>22642.0330332251</v>
      </c>
      <c r="L496" s="39">
        <v>22642.0330332251</v>
      </c>
      <c r="M496" s="39">
        <v>22642.0330332251</v>
      </c>
      <c r="N496" s="39">
        <v>22642.0330332251</v>
      </c>
      <c r="O496" s="39">
        <v>22642.0330332251</v>
      </c>
      <c r="P496" s="39">
        <v>22642.0330332251</v>
      </c>
      <c r="Q496" s="39">
        <v>22642.0330332251</v>
      </c>
      <c r="R496" s="39">
        <v>22642.0330332251</v>
      </c>
    </row>
    <row r="497" spans="1:30" hidden="1" outlineLevel="1">
      <c r="A497" s="40" t="s">
        <v>222</v>
      </c>
      <c r="B497" s="39">
        <v>15032.854395665699</v>
      </c>
      <c r="C497" s="39">
        <v>15032.854395665699</v>
      </c>
      <c r="D497" s="39">
        <v>15032.854395665699</v>
      </c>
      <c r="E497" s="39">
        <v>15032.854395665699</v>
      </c>
      <c r="F497" s="39">
        <v>15032.854395665699</v>
      </c>
      <c r="G497" s="39">
        <v>15032.854395665699</v>
      </c>
      <c r="H497" s="39">
        <v>15032.854395665699</v>
      </c>
      <c r="I497" s="39">
        <v>15032.854395665699</v>
      </c>
      <c r="J497" s="39">
        <v>15032.854395665699</v>
      </c>
      <c r="K497" s="39">
        <v>15032.854395665699</v>
      </c>
      <c r="L497" s="39">
        <v>15032.854395665699</v>
      </c>
      <c r="M497" s="39">
        <v>15032.854395665699</v>
      </c>
      <c r="N497" s="39">
        <v>15032.854395665699</v>
      </c>
      <c r="O497" s="39">
        <v>15032.854395665699</v>
      </c>
      <c r="P497" s="39">
        <v>15032.854395665699</v>
      </c>
      <c r="Q497" s="39">
        <v>15032.854395665699</v>
      </c>
      <c r="R497" s="39">
        <v>15032.854395665699</v>
      </c>
    </row>
    <row r="498" spans="1:30" hidden="1" outlineLevel="1">
      <c r="A498" s="40" t="s">
        <v>223</v>
      </c>
      <c r="B498" s="39">
        <v>3261.0237661646602</v>
      </c>
      <c r="C498" s="39">
        <v>3261.0237661646602</v>
      </c>
      <c r="D498" s="39">
        <v>3261.0237661646602</v>
      </c>
      <c r="E498" s="39">
        <v>3261.0237661646602</v>
      </c>
      <c r="F498" s="39">
        <v>3261.0237661646602</v>
      </c>
      <c r="G498" s="39">
        <v>3261.0237661646602</v>
      </c>
      <c r="H498" s="39">
        <v>3261.0237661646602</v>
      </c>
      <c r="I498" s="39">
        <v>3261.0237661646602</v>
      </c>
      <c r="J498" s="39">
        <v>3261.0237661646602</v>
      </c>
      <c r="K498" s="39">
        <v>3261.0237661646602</v>
      </c>
      <c r="L498" s="39">
        <v>3261.0237661646602</v>
      </c>
      <c r="M498" s="39">
        <v>3261.0237661646602</v>
      </c>
      <c r="N498" s="39">
        <v>3261.0237661646602</v>
      </c>
      <c r="O498" s="39">
        <v>3261.0237661646602</v>
      </c>
      <c r="P498" s="39">
        <v>3261.0237661646602</v>
      </c>
      <c r="Q498" s="39">
        <v>3261.0237661646602</v>
      </c>
      <c r="R498" s="39">
        <v>3261.0237661646602</v>
      </c>
    </row>
    <row r="499" spans="1:30" hidden="1" outlineLevel="1">
      <c r="A499" s="40" t="s">
        <v>224</v>
      </c>
      <c r="B499" s="39">
        <v>1710.9930949513</v>
      </c>
      <c r="C499" s="39">
        <v>1710.9930949513</v>
      </c>
      <c r="D499" s="39">
        <v>1710.9930949513</v>
      </c>
      <c r="E499" s="39">
        <v>1710.9930949513</v>
      </c>
      <c r="F499" s="39">
        <v>1710.9930949513</v>
      </c>
      <c r="G499" s="39">
        <v>1710.9930949513</v>
      </c>
      <c r="H499" s="39">
        <v>1710.9930949513</v>
      </c>
      <c r="I499" s="39">
        <v>1710.9930949513</v>
      </c>
      <c r="J499" s="39">
        <v>1710.9930949513</v>
      </c>
      <c r="K499" s="39">
        <v>1710.9930949513</v>
      </c>
      <c r="L499" s="39">
        <v>1710.9930949513</v>
      </c>
      <c r="M499" s="39">
        <v>1710.9930949513</v>
      </c>
      <c r="N499" s="39">
        <v>1710.9930949513</v>
      </c>
      <c r="O499" s="39">
        <v>1710.9930949513</v>
      </c>
      <c r="P499" s="39">
        <v>1710.9930949513</v>
      </c>
      <c r="Q499" s="39">
        <v>1710.9930949513</v>
      </c>
      <c r="R499" s="39">
        <v>1710.9930949513</v>
      </c>
    </row>
    <row r="500" spans="1:30" hidden="1" outlineLevel="1">
      <c r="A500" s="40" t="s">
        <v>225</v>
      </c>
      <c r="B500" s="39">
        <v>11783184.3198897</v>
      </c>
      <c r="C500" s="39">
        <v>11783184.3198897</v>
      </c>
      <c r="D500" s="39">
        <v>11783184.3198897</v>
      </c>
      <c r="E500" s="39">
        <v>11783184.3198897</v>
      </c>
      <c r="F500" s="39">
        <v>11783184.3198897</v>
      </c>
      <c r="G500" s="39">
        <v>11783184.3198897</v>
      </c>
      <c r="H500" s="39">
        <v>11783184.3198897</v>
      </c>
      <c r="I500" s="39">
        <v>11783184.3198897</v>
      </c>
      <c r="J500" s="39">
        <v>11783184.3198897</v>
      </c>
      <c r="K500" s="39">
        <v>11783184.3198897</v>
      </c>
      <c r="L500" s="39">
        <v>11783184.3198897</v>
      </c>
      <c r="M500" s="39">
        <v>11783184.3198897</v>
      </c>
      <c r="N500" s="39">
        <v>11783184.3198897</v>
      </c>
      <c r="O500" s="39">
        <v>11783184.3198897</v>
      </c>
      <c r="P500" s="39">
        <v>11783184.3198897</v>
      </c>
      <c r="Q500" s="39">
        <v>11783184.3198897</v>
      </c>
      <c r="R500" s="39">
        <v>11783184.3198897</v>
      </c>
    </row>
    <row r="501" spans="1:30" hidden="1" outlineLevel="1">
      <c r="A501" s="40" t="s">
        <v>226</v>
      </c>
      <c r="B501" s="39">
        <v>19106.0438370843</v>
      </c>
      <c r="C501" s="39">
        <v>19106.0438370843</v>
      </c>
      <c r="D501" s="39">
        <v>19106.0438370843</v>
      </c>
      <c r="E501" s="39">
        <v>19106.0438370843</v>
      </c>
      <c r="F501" s="39">
        <v>19106.0438370843</v>
      </c>
      <c r="G501" s="39">
        <v>19106.0438370843</v>
      </c>
      <c r="H501" s="39">
        <v>19106.0438370843</v>
      </c>
      <c r="I501" s="39">
        <v>19106.0438370843</v>
      </c>
      <c r="J501" s="39">
        <v>19106.0438370843</v>
      </c>
      <c r="K501" s="39">
        <v>19106.0438370843</v>
      </c>
      <c r="L501" s="39">
        <v>19106.0438370843</v>
      </c>
      <c r="M501" s="39">
        <v>19106.0438370843</v>
      </c>
      <c r="N501" s="39">
        <v>19106.0438370843</v>
      </c>
      <c r="O501" s="39">
        <v>19106.0438370843</v>
      </c>
      <c r="P501" s="39">
        <v>19106.0438370843</v>
      </c>
      <c r="Q501" s="39">
        <v>19106.0438370843</v>
      </c>
      <c r="R501" s="39">
        <v>19106.0438370843</v>
      </c>
    </row>
    <row r="502" spans="1:30" hidden="1" outlineLevel="1">
      <c r="A502" s="40" t="s">
        <v>227</v>
      </c>
      <c r="B502" s="39">
        <v>4218.3976903043904</v>
      </c>
      <c r="C502" s="39">
        <v>4218.3976903043904</v>
      </c>
      <c r="D502" s="39">
        <v>4218.3976903043904</v>
      </c>
      <c r="E502" s="39">
        <v>4218.3976903043904</v>
      </c>
      <c r="F502" s="39">
        <v>4218.3976903043904</v>
      </c>
      <c r="G502" s="39">
        <v>4218.3976903043904</v>
      </c>
      <c r="H502" s="39">
        <v>4218.3976903043904</v>
      </c>
      <c r="I502" s="39">
        <v>4218.3976903043904</v>
      </c>
      <c r="J502" s="39">
        <v>4218.3976903043904</v>
      </c>
      <c r="K502" s="39">
        <v>4218.3976903043904</v>
      </c>
      <c r="L502" s="39">
        <v>4218.3976903043904</v>
      </c>
      <c r="M502" s="39">
        <v>4218.3976903043904</v>
      </c>
      <c r="N502" s="39">
        <v>4218.3976903043904</v>
      </c>
      <c r="O502" s="39">
        <v>4218.3976903043904</v>
      </c>
      <c r="P502" s="39">
        <v>4218.3976903043904</v>
      </c>
      <c r="Q502" s="39">
        <v>4218.3976903043904</v>
      </c>
      <c r="R502" s="39">
        <v>4218.3976903043904</v>
      </c>
    </row>
    <row r="503" spans="1:30" hidden="1" outlineLevel="1">
      <c r="A503" s="40" t="s">
        <v>228</v>
      </c>
      <c r="B503" s="39">
        <v>1972.39118582889</v>
      </c>
      <c r="C503" s="39">
        <v>1972.39118582889</v>
      </c>
      <c r="D503" s="39">
        <v>1972.39118582889</v>
      </c>
      <c r="E503" s="39">
        <v>1972.39118582889</v>
      </c>
      <c r="F503" s="39">
        <v>1972.39118582889</v>
      </c>
      <c r="G503" s="39">
        <v>1972.39118582889</v>
      </c>
      <c r="H503" s="39">
        <v>1972.39118582889</v>
      </c>
      <c r="I503" s="39">
        <v>1972.39118582889</v>
      </c>
      <c r="J503" s="39">
        <v>1972.39118582889</v>
      </c>
      <c r="K503" s="39">
        <v>1972.39118582889</v>
      </c>
      <c r="L503" s="39">
        <v>1972.39118582889</v>
      </c>
      <c r="M503" s="39">
        <v>1972.39118582889</v>
      </c>
      <c r="N503" s="39">
        <v>1972.39118582889</v>
      </c>
      <c r="O503" s="39">
        <v>1972.39118582889</v>
      </c>
      <c r="P503" s="39">
        <v>1972.39118582889</v>
      </c>
      <c r="Q503" s="39">
        <v>1972.39118582889</v>
      </c>
      <c r="R503" s="39">
        <v>1972.39118582889</v>
      </c>
    </row>
    <row r="504" spans="1:30" hidden="1" outlineLevel="1">
      <c r="A504" s="40" t="s">
        <v>229</v>
      </c>
      <c r="B504" s="39">
        <v>11127.326024345501</v>
      </c>
      <c r="C504" s="39">
        <v>11127.326024345501</v>
      </c>
      <c r="D504" s="39">
        <v>11127.326024345501</v>
      </c>
      <c r="E504" s="39">
        <v>11127.326024345501</v>
      </c>
      <c r="F504" s="39">
        <v>11127.326024345501</v>
      </c>
      <c r="G504" s="39">
        <v>11127.326024345501</v>
      </c>
      <c r="H504" s="39">
        <v>11127.326024345501</v>
      </c>
      <c r="I504" s="39">
        <v>11127.326024345501</v>
      </c>
      <c r="J504" s="39">
        <v>11127.326024345501</v>
      </c>
      <c r="K504" s="39">
        <v>11127.326024345501</v>
      </c>
      <c r="L504" s="39">
        <v>11127.326024345501</v>
      </c>
      <c r="M504" s="39">
        <v>11127.326024345501</v>
      </c>
      <c r="N504" s="39">
        <v>11127.326024345501</v>
      </c>
      <c r="O504" s="39">
        <v>11127.326024345501</v>
      </c>
      <c r="P504" s="39">
        <v>11127.326024345501</v>
      </c>
      <c r="Q504" s="39">
        <v>11127.326024345501</v>
      </c>
      <c r="R504" s="39">
        <v>11127.326024345501</v>
      </c>
    </row>
    <row r="505" spans="1:30" collapsed="1">
      <c r="A505" s="40" t="s">
        <v>405</v>
      </c>
      <c r="B505" s="39">
        <v>19948229.568516899</v>
      </c>
      <c r="C505" s="39">
        <v>19948229.568516899</v>
      </c>
      <c r="D505" s="39">
        <v>19948229.568516899</v>
      </c>
      <c r="E505" s="39">
        <v>19948229.568516899</v>
      </c>
      <c r="F505" s="39">
        <v>19948229.568516899</v>
      </c>
      <c r="G505" s="39">
        <v>19948229.568516899</v>
      </c>
      <c r="H505" s="39">
        <v>19948229.568516899</v>
      </c>
      <c r="I505" s="39">
        <v>19948229.568516899</v>
      </c>
      <c r="J505" s="39">
        <v>19948229.568516899</v>
      </c>
      <c r="K505" s="39">
        <v>19948229.568516899</v>
      </c>
      <c r="L505" s="39">
        <v>19948229.568516899</v>
      </c>
      <c r="M505" s="39">
        <v>19948229.568516899</v>
      </c>
      <c r="N505" s="39">
        <v>19948229.568516899</v>
      </c>
      <c r="O505" s="39">
        <v>19948229.568516899</v>
      </c>
      <c r="P505" s="39">
        <v>19948229.568516899</v>
      </c>
      <c r="Q505" s="39">
        <v>19948229.568516899</v>
      </c>
      <c r="R505" s="39">
        <v>19948229.568516899</v>
      </c>
      <c r="S505" s="39">
        <v>0</v>
      </c>
      <c r="T505" s="39">
        <v>0</v>
      </c>
      <c r="U505" s="39">
        <v>0</v>
      </c>
      <c r="V505" s="39">
        <v>0</v>
      </c>
      <c r="W505" s="39">
        <v>0</v>
      </c>
      <c r="X505" s="39">
        <v>0</v>
      </c>
      <c r="Y505" s="39">
        <v>0</v>
      </c>
      <c r="Z505" s="39">
        <v>0</v>
      </c>
      <c r="AA505" s="39">
        <v>0</v>
      </c>
      <c r="AB505" s="39">
        <v>0</v>
      </c>
      <c r="AC505" s="39">
        <v>0</v>
      </c>
      <c r="AD505" s="39">
        <v>0</v>
      </c>
    </row>
    <row r="506" spans="1:30">
      <c r="A506" s="40" t="s">
        <v>406</v>
      </c>
    </row>
    <row r="507" spans="1:30" s="45" customFormat="1">
      <c r="A507" s="49" t="s">
        <v>407</v>
      </c>
      <c r="B507" s="50">
        <v>1.86673816622068E-2</v>
      </c>
      <c r="C507" s="50">
        <v>7.2992751041731996E-4</v>
      </c>
      <c r="D507" s="50">
        <v>9.7164743715514503E-3</v>
      </c>
      <c r="E507" s="50">
        <v>5.4387381626823599E-2</v>
      </c>
      <c r="F507" s="50">
        <v>4.5445667985454999E-4</v>
      </c>
      <c r="G507" s="50">
        <v>0.216238927031626</v>
      </c>
      <c r="H507" s="50">
        <v>8.7671649218939801E-2</v>
      </c>
      <c r="I507" s="50">
        <v>1.7481763121222699E-2</v>
      </c>
      <c r="J507" s="50">
        <v>1.1350397264807701E-3</v>
      </c>
      <c r="K507" s="50">
        <v>7.5359341258991405E-4</v>
      </c>
      <c r="L507" s="50">
        <v>1.6347434517754501E-4</v>
      </c>
      <c r="M507" s="50">
        <v>8.5771676582851298E-5</v>
      </c>
      <c r="N507" s="50">
        <v>0.59068822520904096</v>
      </c>
      <c r="O507" s="50">
        <v>9.5778142974844202E-4</v>
      </c>
      <c r="P507" s="50">
        <v>2.11467272111307E-4</v>
      </c>
      <c r="Q507" s="50">
        <v>9.8875500658053201E-5</v>
      </c>
      <c r="R507" s="50">
        <v>5.5781020496711495E-4</v>
      </c>
      <c r="S507" s="50">
        <v>0</v>
      </c>
      <c r="T507" s="50">
        <v>0</v>
      </c>
      <c r="U507" s="50">
        <v>0</v>
      </c>
      <c r="V507" s="50">
        <v>0</v>
      </c>
      <c r="W507" s="50">
        <v>0</v>
      </c>
      <c r="X507" s="50">
        <v>0</v>
      </c>
      <c r="Y507" s="50">
        <v>0</v>
      </c>
      <c r="Z507" s="50">
        <v>0</v>
      </c>
      <c r="AA507" s="50">
        <v>0</v>
      </c>
      <c r="AB507" s="50">
        <v>0</v>
      </c>
      <c r="AC507" s="50">
        <v>0</v>
      </c>
      <c r="AD507" s="50">
        <v>0</v>
      </c>
    </row>
    <row r="508" spans="1:30">
      <c r="A508" s="40" t="s">
        <v>408</v>
      </c>
      <c r="B508" s="39">
        <v>1.86673816622068E-2</v>
      </c>
      <c r="C508" s="39">
        <v>7.2992751041731996E-4</v>
      </c>
      <c r="D508" s="39">
        <v>9.7164743715514503E-3</v>
      </c>
      <c r="E508" s="39">
        <v>5.4387381626823599E-2</v>
      </c>
      <c r="F508" s="39">
        <v>4.5445667985454999E-4</v>
      </c>
      <c r="G508" s="39">
        <v>0.216238927031626</v>
      </c>
      <c r="H508" s="39">
        <v>8.7671649218939801E-2</v>
      </c>
      <c r="I508" s="39">
        <v>1.7481763121222699E-2</v>
      </c>
      <c r="J508" s="39">
        <v>1.1350397264807701E-3</v>
      </c>
      <c r="K508" s="39">
        <v>7.5359341258991405E-4</v>
      </c>
      <c r="L508" s="39">
        <v>1.6347434517754501E-4</v>
      </c>
      <c r="M508" s="39">
        <v>8.5771676582851298E-5</v>
      </c>
      <c r="N508" s="39">
        <v>0.59068822520904096</v>
      </c>
      <c r="O508" s="39">
        <v>9.5778142974844202E-4</v>
      </c>
      <c r="P508" s="39">
        <v>2.11467272111307E-4</v>
      </c>
      <c r="Q508" s="39">
        <v>9.8875500658053201E-5</v>
      </c>
      <c r="R508" s="39">
        <v>5.5781020496711495E-4</v>
      </c>
      <c r="S508" s="39">
        <v>0</v>
      </c>
      <c r="T508" s="39">
        <v>0</v>
      </c>
      <c r="U508" s="39">
        <v>0</v>
      </c>
      <c r="V508" s="39">
        <v>0</v>
      </c>
      <c r="W508" s="39">
        <v>0</v>
      </c>
      <c r="X508" s="39">
        <v>0</v>
      </c>
      <c r="Y508" s="39">
        <v>0</v>
      </c>
      <c r="Z508" s="39">
        <v>0</v>
      </c>
      <c r="AA508" s="39">
        <v>0</v>
      </c>
      <c r="AB508" s="39">
        <v>0</v>
      </c>
      <c r="AC508" s="39">
        <v>0</v>
      </c>
      <c r="AD508" s="39">
        <v>0</v>
      </c>
    </row>
    <row r="509" spans="1:30">
      <c r="A509" s="40" t="s">
        <v>409</v>
      </c>
    </row>
    <row r="510" spans="1:30">
      <c r="A510" s="43" t="s">
        <v>410</v>
      </c>
    </row>
    <row r="511" spans="1:30">
      <c r="A511" s="40" t="s">
        <v>411</v>
      </c>
      <c r="B511" s="39">
        <v>0</v>
      </c>
      <c r="C511" s="39">
        <v>0</v>
      </c>
      <c r="D511" s="39">
        <v>-1</v>
      </c>
      <c r="E511" s="39">
        <v>0</v>
      </c>
      <c r="F511" s="39">
        <v>0</v>
      </c>
      <c r="G511" s="39">
        <v>0</v>
      </c>
      <c r="H511" s="39">
        <v>0</v>
      </c>
      <c r="I511" s="39">
        <v>0</v>
      </c>
      <c r="J511" s="39">
        <v>-1</v>
      </c>
      <c r="K511" s="39">
        <v>-1</v>
      </c>
      <c r="L511" s="39">
        <v>0</v>
      </c>
      <c r="M511" s="39">
        <v>0</v>
      </c>
      <c r="N511" s="39">
        <v>0</v>
      </c>
      <c r="O511" s="39">
        <v>0</v>
      </c>
      <c r="P511" s="39">
        <v>0</v>
      </c>
      <c r="Q511" s="39">
        <v>-1</v>
      </c>
      <c r="R511" s="39">
        <v>-1</v>
      </c>
      <c r="S511" s="39">
        <v>-1</v>
      </c>
      <c r="T511" s="39">
        <v>-1</v>
      </c>
      <c r="U511" s="39">
        <v>-1</v>
      </c>
      <c r="V511" s="39">
        <v>-1</v>
      </c>
      <c r="W511" s="39">
        <v>-1</v>
      </c>
      <c r="X511" s="39">
        <v>-1</v>
      </c>
      <c r="Y511" s="39">
        <v>-1</v>
      </c>
      <c r="Z511" s="39">
        <v>-1</v>
      </c>
      <c r="AA511" s="39">
        <v>-1</v>
      </c>
      <c r="AB511" s="39">
        <v>-1</v>
      </c>
      <c r="AC511" s="39">
        <v>-1</v>
      </c>
      <c r="AD511" s="39">
        <v>-1</v>
      </c>
    </row>
    <row r="512" spans="1:30">
      <c r="A512" s="40" t="s">
        <v>412</v>
      </c>
      <c r="B512" s="39">
        <v>452571.785366292</v>
      </c>
      <c r="C512" s="39">
        <v>17767.691126421902</v>
      </c>
      <c r="D512" s="39">
        <v>252149.22182578599</v>
      </c>
      <c r="E512" s="39">
        <v>2167389.2835991001</v>
      </c>
      <c r="F512" s="39">
        <v>9210.1262139882201</v>
      </c>
      <c r="G512" s="39">
        <v>6198596.7629581802</v>
      </c>
      <c r="H512" s="39">
        <v>2370790.9335165201</v>
      </c>
      <c r="I512" s="39">
        <v>464926.23635635898</v>
      </c>
      <c r="J512" s="39">
        <v>41481.465164251204</v>
      </c>
      <c r="K512" s="39">
        <v>21598.139039013098</v>
      </c>
      <c r="L512" s="39">
        <v>26370.4257955172</v>
      </c>
      <c r="M512" s="39">
        <v>14627.7310631166</v>
      </c>
      <c r="N512" s="39">
        <v>33614104.944130801</v>
      </c>
      <c r="O512" s="39">
        <v>154161.41933153701</v>
      </c>
      <c r="P512" s="39">
        <v>4155.4907731426001</v>
      </c>
      <c r="Q512" s="39">
        <v>11574.6059998811</v>
      </c>
      <c r="R512" s="39">
        <v>118491.910215214</v>
      </c>
      <c r="S512" s="39">
        <v>0</v>
      </c>
      <c r="T512" s="39">
        <v>158739.90960037801</v>
      </c>
      <c r="U512" s="39">
        <v>0</v>
      </c>
      <c r="V512" s="39">
        <v>0</v>
      </c>
      <c r="W512" s="39">
        <v>200001</v>
      </c>
      <c r="X512" s="39">
        <v>783476.67703109304</v>
      </c>
      <c r="Y512" s="39">
        <v>0</v>
      </c>
      <c r="Z512" s="39">
        <v>60001</v>
      </c>
      <c r="AA512" s="39">
        <v>45001</v>
      </c>
      <c r="AB512" s="39">
        <v>21001</v>
      </c>
      <c r="AC512" s="39">
        <v>19001</v>
      </c>
      <c r="AD512" s="39">
        <v>0</v>
      </c>
    </row>
    <row r="513" spans="1:30">
      <c r="A513" s="40" t="s">
        <v>413</v>
      </c>
      <c r="B513" s="39">
        <v>0</v>
      </c>
      <c r="C513" s="39">
        <v>0</v>
      </c>
      <c r="D513" s="39">
        <v>-252149.22182578599</v>
      </c>
      <c r="E513" s="39">
        <v>0</v>
      </c>
      <c r="F513" s="39">
        <v>0</v>
      </c>
      <c r="G513" s="39">
        <v>0</v>
      </c>
      <c r="H513" s="39">
        <v>0</v>
      </c>
      <c r="I513" s="39">
        <v>0</v>
      </c>
      <c r="J513" s="39">
        <v>-41481.465164251204</v>
      </c>
      <c r="K513" s="39">
        <v>-21598.139039013098</v>
      </c>
      <c r="L513" s="39">
        <v>0</v>
      </c>
      <c r="M513" s="39">
        <v>0</v>
      </c>
      <c r="N513" s="39">
        <v>0</v>
      </c>
      <c r="O513" s="39">
        <v>0</v>
      </c>
      <c r="P513" s="39">
        <v>0</v>
      </c>
      <c r="Q513" s="39">
        <v>-11574.6059998811</v>
      </c>
      <c r="R513" s="39">
        <v>-118491.910215214</v>
      </c>
      <c r="S513" s="39">
        <v>0</v>
      </c>
      <c r="T513" s="39">
        <v>-158739.90960037801</v>
      </c>
      <c r="U513" s="39">
        <v>0</v>
      </c>
      <c r="V513" s="39">
        <v>0</v>
      </c>
      <c r="W513" s="39">
        <v>-200001</v>
      </c>
      <c r="X513" s="39">
        <v>-783476.67703109304</v>
      </c>
      <c r="Y513" s="39">
        <v>0</v>
      </c>
      <c r="Z513" s="39">
        <v>-60001</v>
      </c>
      <c r="AA513" s="39">
        <v>-45001</v>
      </c>
      <c r="AB513" s="39">
        <v>-21001</v>
      </c>
      <c r="AC513" s="39">
        <v>-19001</v>
      </c>
      <c r="AD513" s="39">
        <v>0</v>
      </c>
    </row>
    <row r="514" spans="1:30">
      <c r="A514" s="40" t="s">
        <v>414</v>
      </c>
      <c r="B514" s="39">
        <v>452571.785366292</v>
      </c>
      <c r="C514" s="39">
        <v>17767.691126421902</v>
      </c>
      <c r="D514" s="39">
        <v>0</v>
      </c>
      <c r="E514" s="39">
        <v>2167389.2835991001</v>
      </c>
      <c r="F514" s="39">
        <v>9210.1262139882201</v>
      </c>
      <c r="G514" s="39">
        <v>6198596.7629581802</v>
      </c>
      <c r="H514" s="39">
        <v>2370790.9335165201</v>
      </c>
      <c r="I514" s="39">
        <v>464926.23635635898</v>
      </c>
      <c r="J514" s="39">
        <v>0</v>
      </c>
      <c r="K514" s="39">
        <v>0</v>
      </c>
      <c r="L514" s="39">
        <v>26370.4257955172</v>
      </c>
      <c r="M514" s="39">
        <v>14627.7310631166</v>
      </c>
      <c r="N514" s="39">
        <v>33614104.944130801</v>
      </c>
      <c r="O514" s="39">
        <v>154161.41933153701</v>
      </c>
      <c r="P514" s="39">
        <v>4155.4907731426001</v>
      </c>
      <c r="Q514" s="39">
        <v>0</v>
      </c>
      <c r="R514" s="39">
        <v>0</v>
      </c>
      <c r="S514" s="39">
        <v>0</v>
      </c>
      <c r="T514" s="39">
        <v>0</v>
      </c>
      <c r="U514" s="39">
        <v>0</v>
      </c>
      <c r="V514" s="39">
        <v>0</v>
      </c>
      <c r="W514" s="39">
        <v>0</v>
      </c>
      <c r="X514" s="39">
        <v>0</v>
      </c>
      <c r="Y514" s="39">
        <v>0</v>
      </c>
      <c r="Z514" s="39">
        <v>0</v>
      </c>
      <c r="AA514" s="39">
        <v>0</v>
      </c>
      <c r="AB514" s="39">
        <v>0</v>
      </c>
      <c r="AC514" s="39">
        <v>0</v>
      </c>
      <c r="AD514" s="39">
        <v>0</v>
      </c>
    </row>
    <row r="515" spans="1:30" s="45" customFormat="1">
      <c r="A515" s="44" t="s">
        <v>415</v>
      </c>
      <c r="B515" s="45">
        <v>0.60787999999999998</v>
      </c>
      <c r="C515" s="45">
        <v>0.98572000000000004</v>
      </c>
      <c r="D515" s="45">
        <v>0</v>
      </c>
      <c r="E515" s="45">
        <v>1</v>
      </c>
      <c r="F515" s="45">
        <v>1</v>
      </c>
      <c r="G515" s="45">
        <v>0.99712000000000001</v>
      </c>
      <c r="H515" s="45">
        <v>0.96065</v>
      </c>
      <c r="I515" s="45">
        <v>0.67479</v>
      </c>
      <c r="J515" s="45">
        <v>0</v>
      </c>
      <c r="K515" s="45">
        <v>0</v>
      </c>
      <c r="L515" s="45">
        <v>1</v>
      </c>
      <c r="M515" s="45">
        <v>0.74865999999999999</v>
      </c>
      <c r="N515" s="45">
        <v>1</v>
      </c>
      <c r="O515" s="45">
        <v>1</v>
      </c>
      <c r="P515" s="45">
        <v>1</v>
      </c>
      <c r="Q515" s="45">
        <v>0</v>
      </c>
      <c r="R515" s="45">
        <v>0</v>
      </c>
      <c r="S515" s="45">
        <v>0</v>
      </c>
      <c r="T515" s="45">
        <v>0</v>
      </c>
      <c r="U515" s="45">
        <v>0</v>
      </c>
      <c r="V515" s="45">
        <v>0</v>
      </c>
      <c r="W515" s="45">
        <v>0</v>
      </c>
      <c r="X515" s="45">
        <v>0</v>
      </c>
      <c r="Y515" s="45">
        <v>0</v>
      </c>
      <c r="Z515" s="45">
        <v>0</v>
      </c>
      <c r="AA515" s="45">
        <v>0</v>
      </c>
      <c r="AB515" s="45">
        <v>0</v>
      </c>
      <c r="AC515" s="45">
        <v>0</v>
      </c>
      <c r="AD515" s="45">
        <v>0</v>
      </c>
    </row>
    <row r="516" spans="1:30" s="45" customFormat="1">
      <c r="A516" s="44" t="s">
        <v>416</v>
      </c>
      <c r="B516" s="45">
        <v>1.0643100000000001</v>
      </c>
      <c r="C516" s="45">
        <v>1.0643100000000001</v>
      </c>
      <c r="D516" s="45">
        <v>1.0643100000000001</v>
      </c>
      <c r="E516" s="45">
        <v>1.0643100000000001</v>
      </c>
      <c r="F516" s="45">
        <v>1.0643100000000001</v>
      </c>
      <c r="G516" s="45">
        <v>1.0643100000000001</v>
      </c>
      <c r="H516" s="45">
        <v>1.0643100000000001</v>
      </c>
      <c r="I516" s="45">
        <v>1.0643100000000001</v>
      </c>
      <c r="J516" s="45">
        <v>1.0643100000000001</v>
      </c>
      <c r="K516" s="45">
        <v>1.0643100000000001</v>
      </c>
      <c r="L516" s="45">
        <v>1.0643100000000001</v>
      </c>
      <c r="M516" s="45">
        <v>1.0643100000000001</v>
      </c>
      <c r="N516" s="45">
        <v>1.0643100000000001</v>
      </c>
      <c r="O516" s="45">
        <v>1.0643100000000001</v>
      </c>
      <c r="P516" s="45">
        <v>1.0643100000000001</v>
      </c>
      <c r="Q516" s="45">
        <v>1.0643100000000001</v>
      </c>
      <c r="R516" s="45">
        <v>1.0643100000000001</v>
      </c>
      <c r="S516" s="45">
        <v>1.0643100000000001</v>
      </c>
      <c r="T516" s="45">
        <v>1.0643100000000001</v>
      </c>
      <c r="U516" s="45">
        <v>1.0643100000000001</v>
      </c>
      <c r="V516" s="45">
        <v>1.0643100000000001</v>
      </c>
      <c r="W516" s="45">
        <v>1.0643100000000001</v>
      </c>
      <c r="X516" s="45">
        <v>1.0643100000000001</v>
      </c>
      <c r="Y516" s="45">
        <v>1.0643100000000001</v>
      </c>
      <c r="Z516" s="45">
        <v>1.0643100000000001</v>
      </c>
      <c r="AA516" s="45">
        <v>1.0643100000000001</v>
      </c>
      <c r="AB516" s="45">
        <v>1.0643100000000001</v>
      </c>
      <c r="AC516" s="45">
        <v>1.0643100000000001</v>
      </c>
      <c r="AD516" s="45">
        <v>1.0643100000000001</v>
      </c>
    </row>
    <row r="517" spans="1:30">
      <c r="A517" s="43" t="s">
        <v>417</v>
      </c>
      <c r="B517" s="46">
        <v>292801.61834375898</v>
      </c>
      <c r="C517" s="46">
        <v>18640.291811187501</v>
      </c>
      <c r="D517" s="46">
        <v>0</v>
      </c>
      <c r="E517" s="46">
        <v>2306774.0884273602</v>
      </c>
      <c r="F517" s="46">
        <v>9802.4294308097997</v>
      </c>
      <c r="G517" s="46">
        <v>6578228.5026441598</v>
      </c>
      <c r="H517" s="46">
        <v>2423966.3552369201</v>
      </c>
      <c r="I517" s="46">
        <v>333903.395381145</v>
      </c>
      <c r="J517" s="46">
        <v>0</v>
      </c>
      <c r="K517" s="46">
        <v>0</v>
      </c>
      <c r="L517" s="46">
        <v>28066.307878426898</v>
      </c>
      <c r="M517" s="46">
        <v>11655.4686256391</v>
      </c>
      <c r="N517" s="46">
        <v>35775828.033087902</v>
      </c>
      <c r="O517" s="46">
        <v>164075.54020874799</v>
      </c>
      <c r="P517" s="46">
        <v>4422.7303847634003</v>
      </c>
      <c r="Q517" s="46">
        <v>0</v>
      </c>
      <c r="R517" s="46">
        <v>0</v>
      </c>
      <c r="S517" s="46">
        <v>0</v>
      </c>
      <c r="T517" s="46">
        <v>0</v>
      </c>
      <c r="U517" s="46">
        <v>0</v>
      </c>
      <c r="V517" s="46">
        <v>0</v>
      </c>
      <c r="W517" s="46">
        <v>0</v>
      </c>
      <c r="X517" s="46">
        <v>0</v>
      </c>
      <c r="Y517" s="46">
        <v>0</v>
      </c>
      <c r="Z517" s="46">
        <v>0</v>
      </c>
      <c r="AA517" s="46">
        <v>0</v>
      </c>
      <c r="AB517" s="46">
        <v>0</v>
      </c>
      <c r="AC517" s="46">
        <v>0</v>
      </c>
      <c r="AD517" s="46">
        <v>0</v>
      </c>
    </row>
    <row r="518" spans="1:30" hidden="1" outlineLevel="1">
      <c r="A518" s="40" t="s">
        <v>213</v>
      </c>
      <c r="B518" s="39">
        <v>292801.61834375898</v>
      </c>
      <c r="C518" s="39">
        <v>292801.61834375898</v>
      </c>
      <c r="D518" s="39">
        <v>292801.61834375898</v>
      </c>
      <c r="E518" s="39">
        <v>292801.61834375898</v>
      </c>
      <c r="F518" s="39">
        <v>292801.61834375898</v>
      </c>
      <c r="G518" s="39">
        <v>292801.61834375898</v>
      </c>
      <c r="H518" s="39">
        <v>292801.61834375898</v>
      </c>
      <c r="I518" s="39">
        <v>292801.61834375898</v>
      </c>
      <c r="J518" s="39">
        <v>292801.61834375898</v>
      </c>
      <c r="K518" s="39">
        <v>292801.61834375898</v>
      </c>
      <c r="L518" s="39">
        <v>292801.61834375898</v>
      </c>
      <c r="M518" s="39">
        <v>292801.61834375898</v>
      </c>
      <c r="N518" s="39">
        <v>292801.61834375898</v>
      </c>
      <c r="O518" s="39">
        <v>292801.61834375898</v>
      </c>
      <c r="P518" s="39">
        <v>292801.61834375898</v>
      </c>
      <c r="Q518" s="39">
        <v>292801.61834375898</v>
      </c>
      <c r="R518" s="39">
        <v>292801.61834375898</v>
      </c>
    </row>
    <row r="519" spans="1:30" hidden="1" outlineLevel="1">
      <c r="A519" s="40" t="s">
        <v>214</v>
      </c>
      <c r="B519" s="39">
        <v>18640.291811187501</v>
      </c>
      <c r="C519" s="39">
        <v>18640.291811187501</v>
      </c>
      <c r="D519" s="39">
        <v>18640.291811187501</v>
      </c>
      <c r="E519" s="39">
        <v>18640.291811187501</v>
      </c>
      <c r="F519" s="39">
        <v>18640.291811187501</v>
      </c>
      <c r="G519" s="39">
        <v>18640.291811187501</v>
      </c>
      <c r="H519" s="39">
        <v>18640.291811187501</v>
      </c>
      <c r="I519" s="39">
        <v>18640.291811187501</v>
      </c>
      <c r="J519" s="39">
        <v>18640.291811187501</v>
      </c>
      <c r="K519" s="39">
        <v>18640.291811187501</v>
      </c>
      <c r="L519" s="39">
        <v>18640.291811187501</v>
      </c>
      <c r="M519" s="39">
        <v>18640.291811187501</v>
      </c>
      <c r="N519" s="39">
        <v>18640.291811187501</v>
      </c>
      <c r="O519" s="39">
        <v>18640.291811187501</v>
      </c>
      <c r="P519" s="39">
        <v>18640.291811187501</v>
      </c>
      <c r="Q519" s="39">
        <v>18640.291811187501</v>
      </c>
      <c r="R519" s="39">
        <v>18640.291811187501</v>
      </c>
    </row>
    <row r="520" spans="1:30" hidden="1" outlineLevel="1">
      <c r="A520" s="40" t="s">
        <v>216</v>
      </c>
      <c r="B520" s="39">
        <v>2306774.0884273602</v>
      </c>
      <c r="C520" s="39">
        <v>2306774.0884273602</v>
      </c>
      <c r="D520" s="39">
        <v>2306774.0884273602</v>
      </c>
      <c r="E520" s="39">
        <v>2306774.0884273602</v>
      </c>
      <c r="F520" s="39">
        <v>2306774.0884273602</v>
      </c>
      <c r="G520" s="39">
        <v>2306774.0884273602</v>
      </c>
      <c r="H520" s="39">
        <v>2306774.0884273602</v>
      </c>
      <c r="I520" s="39">
        <v>2306774.0884273602</v>
      </c>
      <c r="J520" s="39">
        <v>2306774.0884273602</v>
      </c>
      <c r="K520" s="39">
        <v>2306774.0884273602</v>
      </c>
      <c r="L520" s="39">
        <v>2306774.0884273602</v>
      </c>
      <c r="M520" s="39">
        <v>2306774.0884273602</v>
      </c>
      <c r="N520" s="39">
        <v>2306774.0884273602</v>
      </c>
      <c r="O520" s="39">
        <v>2306774.0884273602</v>
      </c>
      <c r="P520" s="39">
        <v>2306774.0884273602</v>
      </c>
      <c r="Q520" s="39">
        <v>2306774.0884273602</v>
      </c>
      <c r="R520" s="39">
        <v>2306774.0884273602</v>
      </c>
    </row>
    <row r="521" spans="1:30" hidden="1" outlineLevel="1">
      <c r="A521" s="40" t="s">
        <v>217</v>
      </c>
      <c r="B521" s="39">
        <v>9802.4294308097997</v>
      </c>
      <c r="C521" s="39">
        <v>9802.4294308097997</v>
      </c>
      <c r="D521" s="39">
        <v>9802.4294308097997</v>
      </c>
      <c r="E521" s="39">
        <v>9802.4294308097997</v>
      </c>
      <c r="F521" s="39">
        <v>9802.4294308097997</v>
      </c>
      <c r="G521" s="39">
        <v>9802.4294308097997</v>
      </c>
      <c r="H521" s="39">
        <v>9802.4294308097997</v>
      </c>
      <c r="I521" s="39">
        <v>9802.4294308097997</v>
      </c>
      <c r="J521" s="39">
        <v>9802.4294308097997</v>
      </c>
      <c r="K521" s="39">
        <v>9802.4294308097997</v>
      </c>
      <c r="L521" s="39">
        <v>9802.4294308097997</v>
      </c>
      <c r="M521" s="39">
        <v>9802.4294308097997</v>
      </c>
      <c r="N521" s="39">
        <v>9802.4294308097997</v>
      </c>
      <c r="O521" s="39">
        <v>9802.4294308097997</v>
      </c>
      <c r="P521" s="39">
        <v>9802.4294308097997</v>
      </c>
      <c r="Q521" s="39">
        <v>9802.4294308097997</v>
      </c>
      <c r="R521" s="39">
        <v>9802.4294308097997</v>
      </c>
    </row>
    <row r="522" spans="1:30" hidden="1" outlineLevel="1">
      <c r="A522" s="40" t="s">
        <v>218</v>
      </c>
      <c r="B522" s="39">
        <v>6578228.5026441598</v>
      </c>
      <c r="C522" s="39">
        <v>6578228.5026441598</v>
      </c>
      <c r="D522" s="39">
        <v>6578228.5026441598</v>
      </c>
      <c r="E522" s="39">
        <v>6578228.5026441598</v>
      </c>
      <c r="F522" s="39">
        <v>6578228.5026441598</v>
      </c>
      <c r="G522" s="39">
        <v>6578228.5026441598</v>
      </c>
      <c r="H522" s="39">
        <v>6578228.5026441598</v>
      </c>
      <c r="I522" s="39">
        <v>6578228.5026441598</v>
      </c>
      <c r="J522" s="39">
        <v>6578228.5026441598</v>
      </c>
      <c r="K522" s="39">
        <v>6578228.5026441598</v>
      </c>
      <c r="L522" s="39">
        <v>6578228.5026441598</v>
      </c>
      <c r="M522" s="39">
        <v>6578228.5026441598</v>
      </c>
      <c r="N522" s="39">
        <v>6578228.5026441598</v>
      </c>
      <c r="O522" s="39">
        <v>6578228.5026441598</v>
      </c>
      <c r="P522" s="39">
        <v>6578228.5026441598</v>
      </c>
      <c r="Q522" s="39">
        <v>6578228.5026441598</v>
      </c>
      <c r="R522" s="39">
        <v>6578228.5026441598</v>
      </c>
    </row>
    <row r="523" spans="1:30" hidden="1" outlineLevel="1">
      <c r="A523" s="40" t="s">
        <v>219</v>
      </c>
      <c r="B523" s="39">
        <v>2423966.3552369201</v>
      </c>
      <c r="C523" s="39">
        <v>2423966.3552369201</v>
      </c>
      <c r="D523" s="39">
        <v>2423966.3552369201</v>
      </c>
      <c r="E523" s="39">
        <v>2423966.3552369201</v>
      </c>
      <c r="F523" s="39">
        <v>2423966.3552369201</v>
      </c>
      <c r="G523" s="39">
        <v>2423966.3552369201</v>
      </c>
      <c r="H523" s="39">
        <v>2423966.3552369201</v>
      </c>
      <c r="I523" s="39">
        <v>2423966.3552369201</v>
      </c>
      <c r="J523" s="39">
        <v>2423966.3552369201</v>
      </c>
      <c r="K523" s="39">
        <v>2423966.3552369201</v>
      </c>
      <c r="L523" s="39">
        <v>2423966.3552369201</v>
      </c>
      <c r="M523" s="39">
        <v>2423966.3552369201</v>
      </c>
      <c r="N523" s="39">
        <v>2423966.3552369201</v>
      </c>
      <c r="O523" s="39">
        <v>2423966.3552369201</v>
      </c>
      <c r="P523" s="39">
        <v>2423966.3552369201</v>
      </c>
      <c r="Q523" s="39">
        <v>2423966.3552369201</v>
      </c>
      <c r="R523" s="39">
        <v>2423966.3552369201</v>
      </c>
    </row>
    <row r="524" spans="1:30" hidden="1" outlineLevel="1">
      <c r="A524" s="40" t="s">
        <v>220</v>
      </c>
      <c r="B524" s="39">
        <v>333903.395381145</v>
      </c>
      <c r="C524" s="39">
        <v>333903.395381145</v>
      </c>
      <c r="D524" s="39">
        <v>333903.395381145</v>
      </c>
      <c r="E524" s="39">
        <v>333903.395381145</v>
      </c>
      <c r="F524" s="39">
        <v>333903.395381145</v>
      </c>
      <c r="G524" s="39">
        <v>333903.395381145</v>
      </c>
      <c r="H524" s="39">
        <v>333903.395381145</v>
      </c>
      <c r="I524" s="39">
        <v>333903.395381145</v>
      </c>
      <c r="J524" s="39">
        <v>333903.395381145</v>
      </c>
      <c r="K524" s="39">
        <v>333903.395381145</v>
      </c>
      <c r="L524" s="39">
        <v>333903.395381145</v>
      </c>
      <c r="M524" s="39">
        <v>333903.395381145</v>
      </c>
      <c r="N524" s="39">
        <v>333903.395381145</v>
      </c>
      <c r="O524" s="39">
        <v>333903.395381145</v>
      </c>
      <c r="P524" s="39">
        <v>333903.395381145</v>
      </c>
      <c r="Q524" s="39">
        <v>333903.395381145</v>
      </c>
      <c r="R524" s="39">
        <v>333903.395381145</v>
      </c>
    </row>
    <row r="525" spans="1:30" hidden="1" outlineLevel="1">
      <c r="A525" s="40" t="s">
        <v>223</v>
      </c>
      <c r="B525" s="39">
        <v>28066.307878426898</v>
      </c>
      <c r="C525" s="39">
        <v>28066.307878426898</v>
      </c>
      <c r="D525" s="39">
        <v>28066.307878426898</v>
      </c>
      <c r="E525" s="39">
        <v>28066.307878426898</v>
      </c>
      <c r="F525" s="39">
        <v>28066.307878426898</v>
      </c>
      <c r="G525" s="39">
        <v>28066.307878426898</v>
      </c>
      <c r="H525" s="39">
        <v>28066.307878426898</v>
      </c>
      <c r="I525" s="39">
        <v>28066.307878426898</v>
      </c>
      <c r="J525" s="39">
        <v>28066.307878426898</v>
      </c>
      <c r="K525" s="39">
        <v>28066.307878426898</v>
      </c>
      <c r="L525" s="39">
        <v>28066.307878426898</v>
      </c>
      <c r="M525" s="39">
        <v>28066.307878426898</v>
      </c>
      <c r="N525" s="39">
        <v>28066.307878426898</v>
      </c>
      <c r="O525" s="39">
        <v>28066.307878426898</v>
      </c>
      <c r="P525" s="39">
        <v>28066.307878426898</v>
      </c>
      <c r="Q525" s="39">
        <v>28066.307878426898</v>
      </c>
      <c r="R525" s="39">
        <v>28066.307878426898</v>
      </c>
    </row>
    <row r="526" spans="1:30" hidden="1" outlineLevel="1">
      <c r="A526" s="40" t="s">
        <v>224</v>
      </c>
      <c r="B526" s="39">
        <v>11655.4686256391</v>
      </c>
      <c r="C526" s="39">
        <v>11655.4686256391</v>
      </c>
      <c r="D526" s="39">
        <v>11655.4686256391</v>
      </c>
      <c r="E526" s="39">
        <v>11655.4686256391</v>
      </c>
      <c r="F526" s="39">
        <v>11655.4686256391</v>
      </c>
      <c r="G526" s="39">
        <v>11655.4686256391</v>
      </c>
      <c r="H526" s="39">
        <v>11655.4686256391</v>
      </c>
      <c r="I526" s="39">
        <v>11655.4686256391</v>
      </c>
      <c r="J526" s="39">
        <v>11655.4686256391</v>
      </c>
      <c r="K526" s="39">
        <v>11655.4686256391</v>
      </c>
      <c r="L526" s="39">
        <v>11655.4686256391</v>
      </c>
      <c r="M526" s="39">
        <v>11655.4686256391</v>
      </c>
      <c r="N526" s="39">
        <v>11655.4686256391</v>
      </c>
      <c r="O526" s="39">
        <v>11655.4686256391</v>
      </c>
      <c r="P526" s="39">
        <v>11655.4686256391</v>
      </c>
      <c r="Q526" s="39">
        <v>11655.4686256391</v>
      </c>
      <c r="R526" s="39">
        <v>11655.4686256391</v>
      </c>
    </row>
    <row r="527" spans="1:30" hidden="1" outlineLevel="1">
      <c r="A527" s="40" t="s">
        <v>225</v>
      </c>
      <c r="B527" s="39">
        <v>35775828.033087902</v>
      </c>
      <c r="C527" s="39">
        <v>35775828.033087902</v>
      </c>
      <c r="D527" s="39">
        <v>35775828.033087902</v>
      </c>
      <c r="E527" s="39">
        <v>35775828.033087902</v>
      </c>
      <c r="F527" s="39">
        <v>35775828.033087902</v>
      </c>
      <c r="G527" s="39">
        <v>35775828.033087902</v>
      </c>
      <c r="H527" s="39">
        <v>35775828.033087902</v>
      </c>
      <c r="I527" s="39">
        <v>35775828.033087902</v>
      </c>
      <c r="J527" s="39">
        <v>35775828.033087902</v>
      </c>
      <c r="K527" s="39">
        <v>35775828.033087902</v>
      </c>
      <c r="L527" s="39">
        <v>35775828.033087902</v>
      </c>
      <c r="M527" s="39">
        <v>35775828.033087902</v>
      </c>
      <c r="N527" s="39">
        <v>35775828.033087902</v>
      </c>
      <c r="O527" s="39">
        <v>35775828.033087902</v>
      </c>
      <c r="P527" s="39">
        <v>35775828.033087902</v>
      </c>
      <c r="Q527" s="39">
        <v>35775828.033087902</v>
      </c>
      <c r="R527" s="39">
        <v>35775828.033087902</v>
      </c>
    </row>
    <row r="528" spans="1:30" hidden="1" outlineLevel="1">
      <c r="A528" s="40" t="s">
        <v>226</v>
      </c>
      <c r="B528" s="39">
        <v>164075.54020874799</v>
      </c>
      <c r="C528" s="39">
        <v>164075.54020874799</v>
      </c>
      <c r="D528" s="39">
        <v>164075.54020874799</v>
      </c>
      <c r="E528" s="39">
        <v>164075.54020874799</v>
      </c>
      <c r="F528" s="39">
        <v>164075.54020874799</v>
      </c>
      <c r="G528" s="39">
        <v>164075.54020874799</v>
      </c>
      <c r="H528" s="39">
        <v>164075.54020874799</v>
      </c>
      <c r="I528" s="39">
        <v>164075.54020874799</v>
      </c>
      <c r="J528" s="39">
        <v>164075.54020874799</v>
      </c>
      <c r="K528" s="39">
        <v>164075.54020874799</v>
      </c>
      <c r="L528" s="39">
        <v>164075.54020874799</v>
      </c>
      <c r="M528" s="39">
        <v>164075.54020874799</v>
      </c>
      <c r="N528" s="39">
        <v>164075.54020874799</v>
      </c>
      <c r="O528" s="39">
        <v>164075.54020874799</v>
      </c>
      <c r="P528" s="39">
        <v>164075.54020874799</v>
      </c>
      <c r="Q528" s="39">
        <v>164075.54020874799</v>
      </c>
      <c r="R528" s="39">
        <v>164075.54020874799</v>
      </c>
    </row>
    <row r="529" spans="1:30" hidden="1" outlineLevel="1">
      <c r="A529" s="40" t="s">
        <v>227</v>
      </c>
      <c r="B529" s="39">
        <v>4422.7303847634003</v>
      </c>
      <c r="C529" s="39">
        <v>4422.7303847634003</v>
      </c>
      <c r="D529" s="39">
        <v>4422.7303847634003</v>
      </c>
      <c r="E529" s="39">
        <v>4422.7303847634003</v>
      </c>
      <c r="F529" s="39">
        <v>4422.7303847634003</v>
      </c>
      <c r="G529" s="39">
        <v>4422.7303847634003</v>
      </c>
      <c r="H529" s="39">
        <v>4422.7303847634003</v>
      </c>
      <c r="I529" s="39">
        <v>4422.7303847634003</v>
      </c>
      <c r="J529" s="39">
        <v>4422.7303847634003</v>
      </c>
      <c r="K529" s="39">
        <v>4422.7303847634003</v>
      </c>
      <c r="L529" s="39">
        <v>4422.7303847634003</v>
      </c>
      <c r="M529" s="39">
        <v>4422.7303847634003</v>
      </c>
      <c r="N529" s="39">
        <v>4422.7303847634003</v>
      </c>
      <c r="O529" s="39">
        <v>4422.7303847634003</v>
      </c>
      <c r="P529" s="39">
        <v>4422.7303847634003</v>
      </c>
      <c r="Q529" s="39">
        <v>4422.7303847634003</v>
      </c>
      <c r="R529" s="39">
        <v>4422.7303847634003</v>
      </c>
    </row>
    <row r="530" spans="1:30" collapsed="1">
      <c r="A530" s="40" t="s">
        <v>418</v>
      </c>
      <c r="B530" s="39">
        <v>47948164.761460803</v>
      </c>
      <c r="C530" s="39">
        <v>47948164.761460803</v>
      </c>
      <c r="D530" s="39">
        <v>47948164.761460803</v>
      </c>
      <c r="E530" s="39">
        <v>47948164.761460803</v>
      </c>
      <c r="F530" s="39">
        <v>47948164.761460803</v>
      </c>
      <c r="G530" s="39">
        <v>47948164.761460803</v>
      </c>
      <c r="H530" s="39">
        <v>47948164.761460803</v>
      </c>
      <c r="I530" s="39">
        <v>47948164.761460803</v>
      </c>
      <c r="J530" s="39">
        <v>47948164.761460803</v>
      </c>
      <c r="K530" s="39">
        <v>47948164.761460803</v>
      </c>
      <c r="L530" s="39">
        <v>47948164.761460803</v>
      </c>
      <c r="M530" s="39">
        <v>47948164.761460803</v>
      </c>
      <c r="N530" s="39">
        <v>47948164.761460803</v>
      </c>
      <c r="O530" s="39">
        <v>47948164.761460803</v>
      </c>
      <c r="P530" s="39">
        <v>47948164.761460803</v>
      </c>
      <c r="Q530" s="39">
        <v>47948164.761460803</v>
      </c>
      <c r="R530" s="39">
        <v>47948164.761460803</v>
      </c>
      <c r="S530" s="39">
        <v>0</v>
      </c>
      <c r="T530" s="39">
        <v>0</v>
      </c>
      <c r="U530" s="39">
        <v>0</v>
      </c>
      <c r="V530" s="39">
        <v>0</v>
      </c>
      <c r="W530" s="39">
        <v>0</v>
      </c>
      <c r="X530" s="39">
        <v>0</v>
      </c>
      <c r="Y530" s="39">
        <v>0</v>
      </c>
      <c r="Z530" s="39">
        <v>0</v>
      </c>
      <c r="AA530" s="39">
        <v>0</v>
      </c>
      <c r="AB530" s="39">
        <v>0</v>
      </c>
      <c r="AC530" s="39">
        <v>0</v>
      </c>
      <c r="AD530" s="39">
        <v>0</v>
      </c>
    </row>
    <row r="531" spans="1:30" hidden="1" outlineLevel="1">
      <c r="A531" s="40" t="s">
        <v>213</v>
      </c>
      <c r="B531" s="39">
        <v>292801.61834375898</v>
      </c>
      <c r="C531" s="39">
        <v>292801.61834375898</v>
      </c>
      <c r="D531" s="39">
        <v>292801.61834375898</v>
      </c>
      <c r="E531" s="39">
        <v>292801.61834375898</v>
      </c>
      <c r="F531" s="39">
        <v>292801.61834375898</v>
      </c>
      <c r="G531" s="39">
        <v>292801.61834375898</v>
      </c>
      <c r="H531" s="39">
        <v>292801.61834375898</v>
      </c>
      <c r="I531" s="39">
        <v>292801.61834375898</v>
      </c>
      <c r="J531" s="39">
        <v>292801.61834375898</v>
      </c>
      <c r="K531" s="39">
        <v>292801.61834375898</v>
      </c>
      <c r="L531" s="39">
        <v>292801.61834375898</v>
      </c>
      <c r="M531" s="39">
        <v>292801.61834375898</v>
      </c>
      <c r="N531" s="39">
        <v>292801.61834375898</v>
      </c>
      <c r="O531" s="39">
        <v>292801.61834375898</v>
      </c>
      <c r="P531" s="39">
        <v>292801.61834375898</v>
      </c>
      <c r="Q531" s="39">
        <v>292801.61834375898</v>
      </c>
      <c r="R531" s="39">
        <v>292801.61834375898</v>
      </c>
      <c r="S531" s="39">
        <v>292801.61834375898</v>
      </c>
      <c r="T531" s="39">
        <v>292801.61834375898</v>
      </c>
      <c r="U531" s="39">
        <v>292801.61834375898</v>
      </c>
      <c r="V531" s="39">
        <v>292801.61834375898</v>
      </c>
      <c r="W531" s="39">
        <v>292801.61834375898</v>
      </c>
      <c r="X531" s="39">
        <v>292801.61834375898</v>
      </c>
      <c r="Y531" s="39">
        <v>292801.61834375898</v>
      </c>
      <c r="Z531" s="39">
        <v>292801.61834375898</v>
      </c>
      <c r="AA531" s="39">
        <v>292801.61834375898</v>
      </c>
      <c r="AB531" s="39">
        <v>292801.61834375898</v>
      </c>
      <c r="AC531" s="39">
        <v>292801.61834375898</v>
      </c>
      <c r="AD531" s="39">
        <v>292801.61834375898</v>
      </c>
    </row>
    <row r="532" spans="1:30" hidden="1" outlineLevel="1">
      <c r="A532" s="40" t="s">
        <v>214</v>
      </c>
      <c r="B532" s="39">
        <v>18640.291811187501</v>
      </c>
      <c r="C532" s="39">
        <v>18640.291811187501</v>
      </c>
      <c r="D532" s="39">
        <v>18640.291811187501</v>
      </c>
      <c r="E532" s="39">
        <v>18640.291811187501</v>
      </c>
      <c r="F532" s="39">
        <v>18640.291811187501</v>
      </c>
      <c r="G532" s="39">
        <v>18640.291811187501</v>
      </c>
      <c r="H532" s="39">
        <v>18640.291811187501</v>
      </c>
      <c r="I532" s="39">
        <v>18640.291811187501</v>
      </c>
      <c r="J532" s="39">
        <v>18640.291811187501</v>
      </c>
      <c r="K532" s="39">
        <v>18640.291811187501</v>
      </c>
      <c r="L532" s="39">
        <v>18640.291811187501</v>
      </c>
      <c r="M532" s="39">
        <v>18640.291811187501</v>
      </c>
      <c r="N532" s="39">
        <v>18640.291811187501</v>
      </c>
      <c r="O532" s="39">
        <v>18640.291811187501</v>
      </c>
      <c r="P532" s="39">
        <v>18640.291811187501</v>
      </c>
      <c r="Q532" s="39">
        <v>18640.291811187501</v>
      </c>
      <c r="R532" s="39">
        <v>18640.291811187501</v>
      </c>
      <c r="S532" s="39">
        <v>18640.291811187501</v>
      </c>
      <c r="T532" s="39">
        <v>18640.291811187501</v>
      </c>
      <c r="U532" s="39">
        <v>18640.291811187501</v>
      </c>
      <c r="V532" s="39">
        <v>18640.291811187501</v>
      </c>
      <c r="W532" s="39">
        <v>18640.291811187501</v>
      </c>
      <c r="X532" s="39">
        <v>18640.291811187501</v>
      </c>
      <c r="Y532" s="39">
        <v>18640.291811187501</v>
      </c>
      <c r="Z532" s="39">
        <v>18640.291811187501</v>
      </c>
      <c r="AA532" s="39">
        <v>18640.291811187501</v>
      </c>
      <c r="AB532" s="39">
        <v>18640.291811187501</v>
      </c>
      <c r="AC532" s="39">
        <v>18640.291811187501</v>
      </c>
      <c r="AD532" s="39">
        <v>18640.291811187501</v>
      </c>
    </row>
    <row r="533" spans="1:30" hidden="1" outlineLevel="1">
      <c r="A533" s="40" t="s">
        <v>216</v>
      </c>
      <c r="B533" s="39">
        <v>2306774.0884273602</v>
      </c>
      <c r="C533" s="39">
        <v>2306774.0884273602</v>
      </c>
      <c r="D533" s="39">
        <v>2306774.0884273602</v>
      </c>
      <c r="E533" s="39">
        <v>2306774.0884273602</v>
      </c>
      <c r="F533" s="39">
        <v>2306774.0884273602</v>
      </c>
      <c r="G533" s="39">
        <v>2306774.0884273602</v>
      </c>
      <c r="H533" s="39">
        <v>2306774.0884273602</v>
      </c>
      <c r="I533" s="39">
        <v>2306774.0884273602</v>
      </c>
      <c r="J533" s="39">
        <v>2306774.0884273602</v>
      </c>
      <c r="K533" s="39">
        <v>2306774.0884273602</v>
      </c>
      <c r="L533" s="39">
        <v>2306774.0884273602</v>
      </c>
      <c r="M533" s="39">
        <v>2306774.0884273602</v>
      </c>
      <c r="N533" s="39">
        <v>2306774.0884273602</v>
      </c>
      <c r="O533" s="39">
        <v>2306774.0884273602</v>
      </c>
      <c r="P533" s="39">
        <v>2306774.0884273602</v>
      </c>
      <c r="Q533" s="39">
        <v>2306774.0884273602</v>
      </c>
      <c r="R533" s="39">
        <v>2306774.0884273602</v>
      </c>
      <c r="S533" s="39">
        <v>2306774.0884273602</v>
      </c>
      <c r="T533" s="39">
        <v>2306774.0884273602</v>
      </c>
      <c r="U533" s="39">
        <v>2306774.0884273602</v>
      </c>
      <c r="V533" s="39">
        <v>2306774.0884273602</v>
      </c>
      <c r="W533" s="39">
        <v>2306774.0884273602</v>
      </c>
      <c r="X533" s="39">
        <v>2306774.0884273602</v>
      </c>
      <c r="Y533" s="39">
        <v>2306774.0884273602</v>
      </c>
      <c r="Z533" s="39">
        <v>2306774.0884273602</v>
      </c>
      <c r="AA533" s="39">
        <v>2306774.0884273602</v>
      </c>
      <c r="AB533" s="39">
        <v>2306774.0884273602</v>
      </c>
      <c r="AC533" s="39">
        <v>2306774.0884273602</v>
      </c>
      <c r="AD533" s="39">
        <v>2306774.0884273602</v>
      </c>
    </row>
    <row r="534" spans="1:30" hidden="1" outlineLevel="1">
      <c r="A534" s="40" t="s">
        <v>217</v>
      </c>
      <c r="B534" s="39">
        <v>9802.4294308097997</v>
      </c>
      <c r="C534" s="39">
        <v>9802.4294308097997</v>
      </c>
      <c r="D534" s="39">
        <v>9802.4294308097997</v>
      </c>
      <c r="E534" s="39">
        <v>9802.4294308097997</v>
      </c>
      <c r="F534" s="39">
        <v>9802.4294308097997</v>
      </c>
      <c r="G534" s="39">
        <v>9802.4294308097997</v>
      </c>
      <c r="H534" s="39">
        <v>9802.4294308097997</v>
      </c>
      <c r="I534" s="39">
        <v>9802.4294308097997</v>
      </c>
      <c r="J534" s="39">
        <v>9802.4294308097997</v>
      </c>
      <c r="K534" s="39">
        <v>9802.4294308097997</v>
      </c>
      <c r="L534" s="39">
        <v>9802.4294308097997</v>
      </c>
      <c r="M534" s="39">
        <v>9802.4294308097997</v>
      </c>
      <c r="N534" s="39">
        <v>9802.4294308097997</v>
      </c>
      <c r="O534" s="39">
        <v>9802.4294308097997</v>
      </c>
      <c r="P534" s="39">
        <v>9802.4294308097997</v>
      </c>
      <c r="Q534" s="39">
        <v>9802.4294308097997</v>
      </c>
      <c r="R534" s="39">
        <v>9802.4294308097997</v>
      </c>
      <c r="S534" s="39">
        <v>9802.4294308097997</v>
      </c>
      <c r="T534" s="39">
        <v>9802.4294308097997</v>
      </c>
      <c r="U534" s="39">
        <v>9802.4294308097997</v>
      </c>
      <c r="V534" s="39">
        <v>9802.4294308097997</v>
      </c>
      <c r="W534" s="39">
        <v>9802.4294308097997</v>
      </c>
      <c r="X534" s="39">
        <v>9802.4294308097997</v>
      </c>
      <c r="Y534" s="39">
        <v>9802.4294308097997</v>
      </c>
      <c r="Z534" s="39">
        <v>9802.4294308097997</v>
      </c>
      <c r="AA534" s="39">
        <v>9802.4294308097997</v>
      </c>
      <c r="AB534" s="39">
        <v>9802.4294308097997</v>
      </c>
      <c r="AC534" s="39">
        <v>9802.4294308097997</v>
      </c>
      <c r="AD534" s="39">
        <v>9802.4294308097997</v>
      </c>
    </row>
    <row r="535" spans="1:30" hidden="1" outlineLevel="1">
      <c r="A535" s="40" t="s">
        <v>218</v>
      </c>
      <c r="B535" s="39">
        <v>6578228.5026441598</v>
      </c>
      <c r="C535" s="39">
        <v>6578228.5026441598</v>
      </c>
      <c r="D535" s="39">
        <v>6578228.5026441598</v>
      </c>
      <c r="E535" s="39">
        <v>6578228.5026441598</v>
      </c>
      <c r="F535" s="39">
        <v>6578228.5026441598</v>
      </c>
      <c r="G535" s="39">
        <v>6578228.5026441598</v>
      </c>
      <c r="H535" s="39">
        <v>6578228.5026441598</v>
      </c>
      <c r="I535" s="39">
        <v>6578228.5026441598</v>
      </c>
      <c r="J535" s="39">
        <v>6578228.5026441598</v>
      </c>
      <c r="K535" s="39">
        <v>6578228.5026441598</v>
      </c>
      <c r="L535" s="39">
        <v>6578228.5026441598</v>
      </c>
      <c r="M535" s="39">
        <v>6578228.5026441598</v>
      </c>
      <c r="N535" s="39">
        <v>6578228.5026441598</v>
      </c>
      <c r="O535" s="39">
        <v>6578228.5026441598</v>
      </c>
      <c r="P535" s="39">
        <v>6578228.5026441598</v>
      </c>
      <c r="Q535" s="39">
        <v>6578228.5026441598</v>
      </c>
      <c r="R535" s="39">
        <v>6578228.5026441598</v>
      </c>
      <c r="S535" s="39">
        <v>6578228.5026441598</v>
      </c>
      <c r="T535" s="39">
        <v>6578228.5026441598</v>
      </c>
      <c r="U535" s="39">
        <v>6578228.5026441598</v>
      </c>
      <c r="V535" s="39">
        <v>6578228.5026441598</v>
      </c>
      <c r="W535" s="39">
        <v>6578228.5026441598</v>
      </c>
      <c r="X535" s="39">
        <v>6578228.5026441598</v>
      </c>
      <c r="Y535" s="39">
        <v>6578228.5026441598</v>
      </c>
      <c r="Z535" s="39">
        <v>6578228.5026441598</v>
      </c>
      <c r="AA535" s="39">
        <v>6578228.5026441598</v>
      </c>
      <c r="AB535" s="39">
        <v>6578228.5026441598</v>
      </c>
      <c r="AC535" s="39">
        <v>6578228.5026441598</v>
      </c>
      <c r="AD535" s="39">
        <v>6578228.5026441598</v>
      </c>
    </row>
    <row r="536" spans="1:30" hidden="1" outlineLevel="1">
      <c r="A536" s="40" t="s">
        <v>219</v>
      </c>
      <c r="B536" s="39">
        <v>2423966.3552369201</v>
      </c>
      <c r="C536" s="39">
        <v>2423966.3552369201</v>
      </c>
      <c r="D536" s="39">
        <v>2423966.3552369201</v>
      </c>
      <c r="E536" s="39">
        <v>2423966.3552369201</v>
      </c>
      <c r="F536" s="39">
        <v>2423966.3552369201</v>
      </c>
      <c r="G536" s="39">
        <v>2423966.3552369201</v>
      </c>
      <c r="H536" s="39">
        <v>2423966.3552369201</v>
      </c>
      <c r="I536" s="39">
        <v>2423966.3552369201</v>
      </c>
      <c r="J536" s="39">
        <v>2423966.3552369201</v>
      </c>
      <c r="K536" s="39">
        <v>2423966.3552369201</v>
      </c>
      <c r="L536" s="39">
        <v>2423966.3552369201</v>
      </c>
      <c r="M536" s="39">
        <v>2423966.3552369201</v>
      </c>
      <c r="N536" s="39">
        <v>2423966.3552369201</v>
      </c>
      <c r="O536" s="39">
        <v>2423966.3552369201</v>
      </c>
      <c r="P536" s="39">
        <v>2423966.3552369201</v>
      </c>
      <c r="Q536" s="39">
        <v>2423966.3552369201</v>
      </c>
      <c r="R536" s="39">
        <v>2423966.3552369201</v>
      </c>
      <c r="S536" s="39">
        <v>2423966.3552369201</v>
      </c>
      <c r="T536" s="39">
        <v>2423966.3552369201</v>
      </c>
      <c r="U536" s="39">
        <v>2423966.3552369201</v>
      </c>
      <c r="V536" s="39">
        <v>2423966.3552369201</v>
      </c>
      <c r="W536" s="39">
        <v>2423966.3552369201</v>
      </c>
      <c r="X536" s="39">
        <v>2423966.3552369201</v>
      </c>
      <c r="Y536" s="39">
        <v>2423966.3552369201</v>
      </c>
      <c r="Z536" s="39">
        <v>2423966.3552369201</v>
      </c>
      <c r="AA536" s="39">
        <v>2423966.3552369201</v>
      </c>
      <c r="AB536" s="39">
        <v>2423966.3552369201</v>
      </c>
      <c r="AC536" s="39">
        <v>2423966.3552369201</v>
      </c>
      <c r="AD536" s="39">
        <v>2423966.3552369201</v>
      </c>
    </row>
    <row r="537" spans="1:30" hidden="1" outlineLevel="1">
      <c r="A537" s="40" t="s">
        <v>220</v>
      </c>
      <c r="B537" s="39">
        <v>333903.395381145</v>
      </c>
      <c r="C537" s="39">
        <v>333903.395381145</v>
      </c>
      <c r="D537" s="39">
        <v>333903.395381145</v>
      </c>
      <c r="E537" s="39">
        <v>333903.395381145</v>
      </c>
      <c r="F537" s="39">
        <v>333903.395381145</v>
      </c>
      <c r="G537" s="39">
        <v>333903.395381145</v>
      </c>
      <c r="H537" s="39">
        <v>333903.395381145</v>
      </c>
      <c r="I537" s="39">
        <v>333903.395381145</v>
      </c>
      <c r="J537" s="39">
        <v>333903.395381145</v>
      </c>
      <c r="K537" s="39">
        <v>333903.395381145</v>
      </c>
      <c r="L537" s="39">
        <v>333903.395381145</v>
      </c>
      <c r="M537" s="39">
        <v>333903.395381145</v>
      </c>
      <c r="N537" s="39">
        <v>333903.395381145</v>
      </c>
      <c r="O537" s="39">
        <v>333903.395381145</v>
      </c>
      <c r="P537" s="39">
        <v>333903.395381145</v>
      </c>
      <c r="Q537" s="39">
        <v>333903.395381145</v>
      </c>
      <c r="R537" s="39">
        <v>333903.395381145</v>
      </c>
      <c r="S537" s="39">
        <v>333903.395381145</v>
      </c>
      <c r="T537" s="39">
        <v>333903.395381145</v>
      </c>
      <c r="U537" s="39">
        <v>333903.395381145</v>
      </c>
      <c r="V537" s="39">
        <v>333903.395381145</v>
      </c>
      <c r="W537" s="39">
        <v>333903.395381145</v>
      </c>
      <c r="X537" s="39">
        <v>333903.395381145</v>
      </c>
      <c r="Y537" s="39">
        <v>333903.395381145</v>
      </c>
      <c r="Z537" s="39">
        <v>333903.395381145</v>
      </c>
      <c r="AA537" s="39">
        <v>333903.395381145</v>
      </c>
      <c r="AB537" s="39">
        <v>333903.395381145</v>
      </c>
      <c r="AC537" s="39">
        <v>333903.395381145</v>
      </c>
      <c r="AD537" s="39">
        <v>333903.395381145</v>
      </c>
    </row>
    <row r="538" spans="1:30" hidden="1" outlineLevel="1">
      <c r="A538" s="40" t="s">
        <v>223</v>
      </c>
      <c r="B538" s="39">
        <v>28066.307878426898</v>
      </c>
      <c r="C538" s="39">
        <v>28066.307878426898</v>
      </c>
      <c r="D538" s="39">
        <v>28066.307878426898</v>
      </c>
      <c r="E538" s="39">
        <v>28066.307878426898</v>
      </c>
      <c r="F538" s="39">
        <v>28066.307878426898</v>
      </c>
      <c r="G538" s="39">
        <v>28066.307878426898</v>
      </c>
      <c r="H538" s="39">
        <v>28066.307878426898</v>
      </c>
      <c r="I538" s="39">
        <v>28066.307878426898</v>
      </c>
      <c r="J538" s="39">
        <v>28066.307878426898</v>
      </c>
      <c r="K538" s="39">
        <v>28066.307878426898</v>
      </c>
      <c r="L538" s="39">
        <v>28066.307878426898</v>
      </c>
      <c r="M538" s="39">
        <v>28066.307878426898</v>
      </c>
      <c r="N538" s="39">
        <v>28066.307878426898</v>
      </c>
      <c r="O538" s="39">
        <v>28066.307878426898</v>
      </c>
      <c r="P538" s="39">
        <v>28066.307878426898</v>
      </c>
      <c r="Q538" s="39">
        <v>28066.307878426898</v>
      </c>
      <c r="R538" s="39">
        <v>28066.307878426898</v>
      </c>
      <c r="S538" s="39">
        <v>28066.307878426898</v>
      </c>
      <c r="T538" s="39">
        <v>28066.307878426898</v>
      </c>
      <c r="U538" s="39">
        <v>28066.307878426898</v>
      </c>
      <c r="V538" s="39">
        <v>28066.307878426898</v>
      </c>
      <c r="W538" s="39">
        <v>28066.307878426898</v>
      </c>
      <c r="X538" s="39">
        <v>28066.307878426898</v>
      </c>
      <c r="Y538" s="39">
        <v>28066.307878426898</v>
      </c>
      <c r="Z538" s="39">
        <v>28066.307878426898</v>
      </c>
      <c r="AA538" s="39">
        <v>28066.307878426898</v>
      </c>
      <c r="AB538" s="39">
        <v>28066.307878426898</v>
      </c>
      <c r="AC538" s="39">
        <v>28066.307878426898</v>
      </c>
      <c r="AD538" s="39">
        <v>28066.307878426898</v>
      </c>
    </row>
    <row r="539" spans="1:30" hidden="1" outlineLevel="1">
      <c r="A539" s="40" t="s">
        <v>224</v>
      </c>
      <c r="B539" s="39">
        <v>11655.4686256391</v>
      </c>
      <c r="C539" s="39">
        <v>11655.4686256391</v>
      </c>
      <c r="D539" s="39">
        <v>11655.4686256391</v>
      </c>
      <c r="E539" s="39">
        <v>11655.4686256391</v>
      </c>
      <c r="F539" s="39">
        <v>11655.4686256391</v>
      </c>
      <c r="G539" s="39">
        <v>11655.4686256391</v>
      </c>
      <c r="H539" s="39">
        <v>11655.4686256391</v>
      </c>
      <c r="I539" s="39">
        <v>11655.4686256391</v>
      </c>
      <c r="J539" s="39">
        <v>11655.4686256391</v>
      </c>
      <c r="K539" s="39">
        <v>11655.4686256391</v>
      </c>
      <c r="L539" s="39">
        <v>11655.4686256391</v>
      </c>
      <c r="M539" s="39">
        <v>11655.4686256391</v>
      </c>
      <c r="N539" s="39">
        <v>11655.4686256391</v>
      </c>
      <c r="O539" s="39">
        <v>11655.4686256391</v>
      </c>
      <c r="P539" s="39">
        <v>11655.4686256391</v>
      </c>
      <c r="Q539" s="39">
        <v>11655.4686256391</v>
      </c>
      <c r="R539" s="39">
        <v>11655.4686256391</v>
      </c>
      <c r="S539" s="39">
        <v>11655.4686256391</v>
      </c>
      <c r="T539" s="39">
        <v>11655.4686256391</v>
      </c>
      <c r="U539" s="39">
        <v>11655.4686256391</v>
      </c>
      <c r="V539" s="39">
        <v>11655.4686256391</v>
      </c>
      <c r="W539" s="39">
        <v>11655.4686256391</v>
      </c>
      <c r="X539" s="39">
        <v>11655.4686256391</v>
      </c>
      <c r="Y539" s="39">
        <v>11655.4686256391</v>
      </c>
      <c r="Z539" s="39">
        <v>11655.4686256391</v>
      </c>
      <c r="AA539" s="39">
        <v>11655.4686256391</v>
      </c>
      <c r="AB539" s="39">
        <v>11655.4686256391</v>
      </c>
      <c r="AC539" s="39">
        <v>11655.4686256391</v>
      </c>
      <c r="AD539" s="39">
        <v>11655.4686256391</v>
      </c>
    </row>
    <row r="540" spans="1:30" hidden="1" outlineLevel="1">
      <c r="A540" s="40" t="s">
        <v>225</v>
      </c>
      <c r="B540" s="39">
        <v>35775828.033087902</v>
      </c>
      <c r="C540" s="39">
        <v>35775828.033087902</v>
      </c>
      <c r="D540" s="39">
        <v>35775828.033087902</v>
      </c>
      <c r="E540" s="39">
        <v>35775828.033087902</v>
      </c>
      <c r="F540" s="39">
        <v>35775828.033087902</v>
      </c>
      <c r="G540" s="39">
        <v>35775828.033087902</v>
      </c>
      <c r="H540" s="39">
        <v>35775828.033087902</v>
      </c>
      <c r="I540" s="39">
        <v>35775828.033087902</v>
      </c>
      <c r="J540" s="39">
        <v>35775828.033087902</v>
      </c>
      <c r="K540" s="39">
        <v>35775828.033087902</v>
      </c>
      <c r="L540" s="39">
        <v>35775828.033087902</v>
      </c>
      <c r="M540" s="39">
        <v>35775828.033087902</v>
      </c>
      <c r="N540" s="39">
        <v>35775828.033087902</v>
      </c>
      <c r="O540" s="39">
        <v>35775828.033087902</v>
      </c>
      <c r="P540" s="39">
        <v>35775828.033087902</v>
      </c>
      <c r="Q540" s="39">
        <v>35775828.033087902</v>
      </c>
      <c r="R540" s="39">
        <v>35775828.033087902</v>
      </c>
      <c r="S540" s="39">
        <v>35775828.033087902</v>
      </c>
      <c r="T540" s="39">
        <v>35775828.033087902</v>
      </c>
      <c r="U540" s="39">
        <v>35775828.033087902</v>
      </c>
      <c r="V540" s="39">
        <v>35775828.033087902</v>
      </c>
      <c r="W540" s="39">
        <v>35775828.033087902</v>
      </c>
      <c r="X540" s="39">
        <v>35775828.033087902</v>
      </c>
      <c r="Y540" s="39">
        <v>35775828.033087902</v>
      </c>
      <c r="Z540" s="39">
        <v>35775828.033087902</v>
      </c>
      <c r="AA540" s="39">
        <v>35775828.033087902</v>
      </c>
      <c r="AB540" s="39">
        <v>35775828.033087902</v>
      </c>
      <c r="AC540" s="39">
        <v>35775828.033087902</v>
      </c>
      <c r="AD540" s="39">
        <v>35775828.033087902</v>
      </c>
    </row>
    <row r="541" spans="1:30" hidden="1" outlineLevel="1">
      <c r="A541" s="40" t="s">
        <v>226</v>
      </c>
      <c r="B541" s="39">
        <v>164075.54020874799</v>
      </c>
      <c r="C541" s="39">
        <v>164075.54020874799</v>
      </c>
      <c r="D541" s="39">
        <v>164075.54020874799</v>
      </c>
      <c r="E541" s="39">
        <v>164075.54020874799</v>
      </c>
      <c r="F541" s="39">
        <v>164075.54020874799</v>
      </c>
      <c r="G541" s="39">
        <v>164075.54020874799</v>
      </c>
      <c r="H541" s="39">
        <v>164075.54020874799</v>
      </c>
      <c r="I541" s="39">
        <v>164075.54020874799</v>
      </c>
      <c r="J541" s="39">
        <v>164075.54020874799</v>
      </c>
      <c r="K541" s="39">
        <v>164075.54020874799</v>
      </c>
      <c r="L541" s="39">
        <v>164075.54020874799</v>
      </c>
      <c r="M541" s="39">
        <v>164075.54020874799</v>
      </c>
      <c r="N541" s="39">
        <v>164075.54020874799</v>
      </c>
      <c r="O541" s="39">
        <v>164075.54020874799</v>
      </c>
      <c r="P541" s="39">
        <v>164075.54020874799</v>
      </c>
      <c r="Q541" s="39">
        <v>164075.54020874799</v>
      </c>
      <c r="R541" s="39">
        <v>164075.54020874799</v>
      </c>
      <c r="S541" s="39">
        <v>164075.54020874799</v>
      </c>
      <c r="T541" s="39">
        <v>164075.54020874799</v>
      </c>
      <c r="U541" s="39">
        <v>164075.54020874799</v>
      </c>
      <c r="V541" s="39">
        <v>164075.54020874799</v>
      </c>
      <c r="W541" s="39">
        <v>164075.54020874799</v>
      </c>
      <c r="X541" s="39">
        <v>164075.54020874799</v>
      </c>
      <c r="Y541" s="39">
        <v>164075.54020874799</v>
      </c>
      <c r="Z541" s="39">
        <v>164075.54020874799</v>
      </c>
      <c r="AA541" s="39">
        <v>164075.54020874799</v>
      </c>
      <c r="AB541" s="39">
        <v>164075.54020874799</v>
      </c>
      <c r="AC541" s="39">
        <v>164075.54020874799</v>
      </c>
      <c r="AD541" s="39">
        <v>164075.54020874799</v>
      </c>
    </row>
    <row r="542" spans="1:30" hidden="1" outlineLevel="1">
      <c r="A542" s="40" t="s">
        <v>227</v>
      </c>
      <c r="B542" s="39">
        <v>4422.7303847634003</v>
      </c>
      <c r="C542" s="39">
        <v>4422.7303847634003</v>
      </c>
      <c r="D542" s="39">
        <v>4422.7303847634003</v>
      </c>
      <c r="E542" s="39">
        <v>4422.7303847634003</v>
      </c>
      <c r="F542" s="39">
        <v>4422.7303847634003</v>
      </c>
      <c r="G542" s="39">
        <v>4422.7303847634003</v>
      </c>
      <c r="H542" s="39">
        <v>4422.7303847634003</v>
      </c>
      <c r="I542" s="39">
        <v>4422.7303847634003</v>
      </c>
      <c r="J542" s="39">
        <v>4422.7303847634003</v>
      </c>
      <c r="K542" s="39">
        <v>4422.7303847634003</v>
      </c>
      <c r="L542" s="39">
        <v>4422.7303847634003</v>
      </c>
      <c r="M542" s="39">
        <v>4422.7303847634003</v>
      </c>
      <c r="N542" s="39">
        <v>4422.7303847634003</v>
      </c>
      <c r="O542" s="39">
        <v>4422.7303847634003</v>
      </c>
      <c r="P542" s="39">
        <v>4422.7303847634003</v>
      </c>
      <c r="Q542" s="39">
        <v>4422.7303847634003</v>
      </c>
      <c r="R542" s="39">
        <v>4422.7303847634003</v>
      </c>
      <c r="S542" s="39">
        <v>4422.7303847634003</v>
      </c>
      <c r="T542" s="39">
        <v>4422.7303847634003</v>
      </c>
      <c r="U542" s="39">
        <v>4422.7303847634003</v>
      </c>
      <c r="V542" s="39">
        <v>4422.7303847634003</v>
      </c>
      <c r="W542" s="39">
        <v>4422.7303847634003</v>
      </c>
      <c r="X542" s="39">
        <v>4422.7303847634003</v>
      </c>
      <c r="Y542" s="39">
        <v>4422.7303847634003</v>
      </c>
      <c r="Z542" s="39">
        <v>4422.7303847634003</v>
      </c>
      <c r="AA542" s="39">
        <v>4422.7303847634003</v>
      </c>
      <c r="AB542" s="39">
        <v>4422.7303847634003</v>
      </c>
      <c r="AC542" s="39">
        <v>4422.7303847634003</v>
      </c>
      <c r="AD542" s="39">
        <v>4422.7303847634003</v>
      </c>
    </row>
    <row r="543" spans="1:30" collapsed="1">
      <c r="A543" s="40" t="s">
        <v>419</v>
      </c>
      <c r="B543" s="39">
        <v>47948164.761460803</v>
      </c>
      <c r="C543" s="39">
        <v>47948164.761460803</v>
      </c>
      <c r="D543" s="39">
        <v>47948164.761460803</v>
      </c>
      <c r="E543" s="39">
        <v>47948164.761460803</v>
      </c>
      <c r="F543" s="39">
        <v>47948164.761460803</v>
      </c>
      <c r="G543" s="39">
        <v>47948164.761460803</v>
      </c>
      <c r="H543" s="39">
        <v>47948164.761460803</v>
      </c>
      <c r="I543" s="39">
        <v>47948164.761460803</v>
      </c>
      <c r="J543" s="39">
        <v>47948164.761460803</v>
      </c>
      <c r="K543" s="39">
        <v>47948164.761460803</v>
      </c>
      <c r="L543" s="39">
        <v>47948164.761460803</v>
      </c>
      <c r="M543" s="39">
        <v>47948164.761460803</v>
      </c>
      <c r="N543" s="39">
        <v>47948164.761460803</v>
      </c>
      <c r="O543" s="39">
        <v>47948164.761460803</v>
      </c>
      <c r="P543" s="39">
        <v>47948164.761460803</v>
      </c>
      <c r="Q543" s="39">
        <v>47948164.761460803</v>
      </c>
      <c r="R543" s="39">
        <v>47948164.761460803</v>
      </c>
      <c r="S543" s="39">
        <v>47948164.761460803</v>
      </c>
      <c r="T543" s="39">
        <v>47948164.761460803</v>
      </c>
      <c r="U543" s="39">
        <v>47948164.761460803</v>
      </c>
      <c r="V543" s="39">
        <v>47948164.761460803</v>
      </c>
      <c r="W543" s="39">
        <v>47948164.761460803</v>
      </c>
      <c r="X543" s="39">
        <v>47948164.761460803</v>
      </c>
      <c r="Y543" s="39">
        <v>47948164.761460803</v>
      </c>
      <c r="Z543" s="39">
        <v>47948164.761460803</v>
      </c>
      <c r="AA543" s="39">
        <v>47948164.761460803</v>
      </c>
      <c r="AB543" s="39">
        <v>47948164.761460803</v>
      </c>
      <c r="AC543" s="39">
        <v>47948164.761460803</v>
      </c>
      <c r="AD543" s="39">
        <v>47948164.761460803</v>
      </c>
    </row>
    <row r="544" spans="1:30">
      <c r="A544" s="40" t="s">
        <v>420</v>
      </c>
    </row>
    <row r="545" spans="1:30" s="45" customFormat="1">
      <c r="A545" s="49" t="s">
        <v>421</v>
      </c>
      <c r="B545" s="50">
        <v>6.1066282682648802E-3</v>
      </c>
      <c r="C545" s="50">
        <v>3.8875923414215702E-4</v>
      </c>
      <c r="D545" s="50">
        <v>0</v>
      </c>
      <c r="E545" s="50">
        <v>4.8109747263600601E-2</v>
      </c>
      <c r="F545" s="50">
        <v>2.0443805262571101E-4</v>
      </c>
      <c r="G545" s="50">
        <v>0.137194583679488</v>
      </c>
      <c r="H545" s="50">
        <v>5.0553892256273103E-2</v>
      </c>
      <c r="I545" s="50">
        <v>6.9638409945884999E-3</v>
      </c>
      <c r="J545" s="50">
        <v>0</v>
      </c>
      <c r="K545" s="50">
        <v>0</v>
      </c>
      <c r="L545" s="50">
        <v>5.8534686401565204E-4</v>
      </c>
      <c r="M545" s="50">
        <v>2.4308477047295599E-4</v>
      </c>
      <c r="N545" s="50">
        <v>0.74613550301811205</v>
      </c>
      <c r="O545" s="50">
        <v>3.4219357722034601E-3</v>
      </c>
      <c r="P545" s="50">
        <v>9.2239826211622605E-5</v>
      </c>
      <c r="Q545" s="50">
        <v>0</v>
      </c>
      <c r="R545" s="50">
        <v>0</v>
      </c>
      <c r="S545" s="50">
        <v>0</v>
      </c>
      <c r="T545" s="50">
        <v>0</v>
      </c>
      <c r="U545" s="50">
        <v>0</v>
      </c>
      <c r="V545" s="50">
        <v>0</v>
      </c>
      <c r="W545" s="50">
        <v>0</v>
      </c>
      <c r="X545" s="50">
        <v>0</v>
      </c>
      <c r="Y545" s="50">
        <v>0</v>
      </c>
      <c r="Z545" s="50">
        <v>0</v>
      </c>
      <c r="AA545" s="50">
        <v>0</v>
      </c>
      <c r="AB545" s="50">
        <v>0</v>
      </c>
      <c r="AC545" s="50">
        <v>0</v>
      </c>
      <c r="AD545" s="50">
        <v>0</v>
      </c>
    </row>
    <row r="546" spans="1:30">
      <c r="A546" s="40" t="s">
        <v>422</v>
      </c>
      <c r="B546" s="39">
        <v>6.1066282682648802E-3</v>
      </c>
      <c r="C546" s="39">
        <v>3.8875923414215702E-4</v>
      </c>
      <c r="D546" s="39">
        <v>0</v>
      </c>
      <c r="E546" s="39">
        <v>4.8109747263600601E-2</v>
      </c>
      <c r="F546" s="39">
        <v>2.0443805262571101E-4</v>
      </c>
      <c r="G546" s="39">
        <v>0.137194583679488</v>
      </c>
      <c r="H546" s="39">
        <v>5.0553892256273103E-2</v>
      </c>
      <c r="I546" s="39">
        <v>6.9638409945884999E-3</v>
      </c>
      <c r="J546" s="39">
        <v>0</v>
      </c>
      <c r="K546" s="39">
        <v>0</v>
      </c>
      <c r="L546" s="39">
        <v>5.8534686401565204E-4</v>
      </c>
      <c r="M546" s="39">
        <v>2.4308477047295599E-4</v>
      </c>
      <c r="N546" s="39">
        <v>0.74613550301811205</v>
      </c>
      <c r="O546" s="39">
        <v>3.4219357722034601E-3</v>
      </c>
      <c r="P546" s="39">
        <v>9.2239826211622605E-5</v>
      </c>
      <c r="Q546" s="39">
        <v>0</v>
      </c>
      <c r="R546" s="39">
        <v>0</v>
      </c>
      <c r="S546" s="39">
        <v>0</v>
      </c>
      <c r="T546" s="39">
        <v>0</v>
      </c>
      <c r="U546" s="39">
        <v>0</v>
      </c>
      <c r="V546" s="39">
        <v>0</v>
      </c>
      <c r="W546" s="39">
        <v>0</v>
      </c>
      <c r="X546" s="39">
        <v>0</v>
      </c>
      <c r="Y546" s="39">
        <v>0</v>
      </c>
      <c r="Z546" s="39">
        <v>0</v>
      </c>
      <c r="AA546" s="39">
        <v>0</v>
      </c>
      <c r="AB546" s="39">
        <v>0</v>
      </c>
      <c r="AC546" s="39">
        <v>0</v>
      </c>
      <c r="AD546" s="39">
        <v>0</v>
      </c>
    </row>
    <row r="547" spans="1:30">
      <c r="A547" s="40" t="s">
        <v>423</v>
      </c>
    </row>
    <row r="548" spans="1:30">
      <c r="A548" s="43" t="s">
        <v>424</v>
      </c>
    </row>
    <row r="549" spans="1:30">
      <c r="A549" s="40" t="s">
        <v>425</v>
      </c>
      <c r="B549" s="39">
        <v>353727.52887120802</v>
      </c>
      <c r="C549" s="39">
        <v>13686.3610897935</v>
      </c>
      <c r="D549" s="39">
        <v>189689.336922049</v>
      </c>
      <c r="E549" s="39">
        <v>1019375.9095774899</v>
      </c>
      <c r="F549" s="39">
        <v>8517.82486182088</v>
      </c>
      <c r="G549" s="39">
        <v>4053263.0124401199</v>
      </c>
      <c r="H549" s="39">
        <v>1645014.1908787801</v>
      </c>
      <c r="I549" s="39">
        <v>330640.92486868898</v>
      </c>
      <c r="J549" s="39">
        <v>22158.7506808752</v>
      </c>
      <c r="K549" s="39">
        <v>14527.4445980978</v>
      </c>
      <c r="L549" s="39">
        <v>3063.97925995684</v>
      </c>
      <c r="M549" s="39">
        <v>1653.4689115195399</v>
      </c>
      <c r="N549" s="39">
        <v>11071195.722947</v>
      </c>
      <c r="O549" s="39">
        <v>17951.577864611099</v>
      </c>
      <c r="P549" s="39">
        <v>3963.5047028632498</v>
      </c>
      <c r="Q549" s="39">
        <v>1906.0787075917699</v>
      </c>
      <c r="R549" s="39">
        <v>10889.8190704196</v>
      </c>
      <c r="S549" s="39">
        <v>0</v>
      </c>
      <c r="T549" s="39">
        <v>130885.394955838</v>
      </c>
      <c r="U549" s="39">
        <v>0</v>
      </c>
      <c r="V549" s="39">
        <v>0</v>
      </c>
      <c r="W549" s="39">
        <v>195730.97221620599</v>
      </c>
      <c r="X549" s="39">
        <v>664359.63947525597</v>
      </c>
      <c r="Y549" s="39">
        <v>0</v>
      </c>
      <c r="Z549" s="39">
        <v>9786.5486108103305</v>
      </c>
      <c r="AA549" s="39">
        <v>7339.9114581077401</v>
      </c>
      <c r="AB549" s="39">
        <v>3425.2920137836099</v>
      </c>
      <c r="AC549" s="39">
        <v>3099.0737267566001</v>
      </c>
      <c r="AD549" s="39">
        <v>0</v>
      </c>
    </row>
    <row r="550" spans="1:30" s="45" customFormat="1">
      <c r="A550" s="44" t="s">
        <v>426</v>
      </c>
      <c r="B550" s="45">
        <v>0</v>
      </c>
      <c r="C550" s="45">
        <v>0</v>
      </c>
      <c r="D550" s="45">
        <v>1</v>
      </c>
      <c r="E550" s="45">
        <v>0</v>
      </c>
      <c r="F550" s="45">
        <v>0</v>
      </c>
      <c r="G550" s="45">
        <v>0</v>
      </c>
      <c r="H550" s="45">
        <v>0</v>
      </c>
      <c r="I550" s="45">
        <v>0</v>
      </c>
      <c r="J550" s="45">
        <v>1</v>
      </c>
      <c r="K550" s="45">
        <v>0</v>
      </c>
      <c r="L550" s="45">
        <v>0</v>
      </c>
      <c r="M550" s="45">
        <v>0</v>
      </c>
      <c r="N550" s="45">
        <v>0</v>
      </c>
      <c r="O550" s="45">
        <v>0</v>
      </c>
      <c r="P550" s="45">
        <v>0</v>
      </c>
      <c r="Q550" s="45">
        <v>0</v>
      </c>
      <c r="R550" s="45">
        <v>1</v>
      </c>
      <c r="S550" s="45">
        <v>1</v>
      </c>
      <c r="T550" s="45">
        <v>1</v>
      </c>
      <c r="U550" s="45">
        <v>1</v>
      </c>
      <c r="V550" s="45">
        <v>1</v>
      </c>
      <c r="W550" s="45">
        <v>1</v>
      </c>
      <c r="X550" s="45">
        <v>1</v>
      </c>
      <c r="Y550" s="45">
        <v>1</v>
      </c>
      <c r="Z550" s="45">
        <v>1</v>
      </c>
      <c r="AA550" s="45">
        <v>1</v>
      </c>
      <c r="AB550" s="45">
        <v>1</v>
      </c>
      <c r="AC550" s="45">
        <v>1</v>
      </c>
      <c r="AD550" s="45">
        <v>1</v>
      </c>
    </row>
    <row r="551" spans="1:30" s="45" customFormat="1">
      <c r="A551" s="44" t="s">
        <v>427</v>
      </c>
      <c r="B551" s="45">
        <v>1.0218100000000001</v>
      </c>
      <c r="C551" s="45">
        <v>1.0218100000000001</v>
      </c>
      <c r="D551" s="45">
        <v>1.0218100000000001</v>
      </c>
      <c r="E551" s="45">
        <v>1.0218100000000001</v>
      </c>
      <c r="F551" s="45">
        <v>1.0218100000000001</v>
      </c>
      <c r="G551" s="45">
        <v>1.0218100000000001</v>
      </c>
      <c r="H551" s="45">
        <v>1.0218100000000001</v>
      </c>
      <c r="I551" s="45">
        <v>1.0218100000000001</v>
      </c>
      <c r="J551" s="45">
        <v>1.0218100000000001</v>
      </c>
      <c r="K551" s="45">
        <v>1.0218100000000001</v>
      </c>
      <c r="L551" s="45">
        <v>1.0218100000000001</v>
      </c>
      <c r="M551" s="45">
        <v>1.0218100000000001</v>
      </c>
      <c r="N551" s="45">
        <v>1.0218100000000001</v>
      </c>
      <c r="O551" s="45">
        <v>1.0218100000000001</v>
      </c>
      <c r="P551" s="45">
        <v>1.0218100000000001</v>
      </c>
      <c r="Q551" s="45">
        <v>1.0218100000000001</v>
      </c>
      <c r="R551" s="45">
        <v>1.0218100000000001</v>
      </c>
      <c r="S551" s="45">
        <v>1.0218100000000001</v>
      </c>
      <c r="T551" s="45">
        <v>1.0218100000000001</v>
      </c>
      <c r="U551" s="45">
        <v>1.0218100000000001</v>
      </c>
      <c r="V551" s="45">
        <v>1.0218100000000001</v>
      </c>
      <c r="W551" s="45">
        <v>1.0218100000000001</v>
      </c>
      <c r="X551" s="45">
        <v>1.0218100000000001</v>
      </c>
      <c r="Y551" s="45">
        <v>1.0218100000000001</v>
      </c>
      <c r="Z551" s="45">
        <v>1.0218100000000001</v>
      </c>
      <c r="AA551" s="45">
        <v>1.0218100000000001</v>
      </c>
      <c r="AB551" s="45">
        <v>1.0218100000000001</v>
      </c>
      <c r="AC551" s="45">
        <v>1.0218100000000001</v>
      </c>
      <c r="AD551" s="45">
        <v>1.0218100000000001</v>
      </c>
    </row>
    <row r="552" spans="1:30">
      <c r="A552" s="40" t="s">
        <v>428</v>
      </c>
      <c r="B552" s="39">
        <v>0</v>
      </c>
      <c r="C552" s="39">
        <v>0</v>
      </c>
      <c r="D552" s="39">
        <v>193826.46136031899</v>
      </c>
      <c r="E552" s="39">
        <v>0</v>
      </c>
      <c r="F552" s="39">
        <v>0</v>
      </c>
      <c r="G552" s="39">
        <v>0</v>
      </c>
      <c r="H552" s="39">
        <v>0</v>
      </c>
      <c r="I552" s="39">
        <v>0</v>
      </c>
      <c r="J552" s="39">
        <v>22642.0330332251</v>
      </c>
      <c r="K552" s="39">
        <v>0</v>
      </c>
      <c r="L552" s="39">
        <v>0</v>
      </c>
      <c r="M552" s="39">
        <v>0</v>
      </c>
      <c r="N552" s="39">
        <v>0</v>
      </c>
      <c r="O552" s="39">
        <v>0</v>
      </c>
      <c r="P552" s="39">
        <v>0</v>
      </c>
      <c r="Q552" s="39">
        <v>0</v>
      </c>
      <c r="R552" s="39">
        <v>11127.326024345501</v>
      </c>
      <c r="S552" s="39">
        <v>0</v>
      </c>
      <c r="T552" s="39">
        <v>133740.005419825</v>
      </c>
      <c r="U552" s="39">
        <v>0</v>
      </c>
      <c r="V552" s="39">
        <v>0</v>
      </c>
      <c r="W552" s="39">
        <v>199999.86472024099</v>
      </c>
      <c r="X552" s="39">
        <v>678849.32321221102</v>
      </c>
      <c r="Y552" s="39">
        <v>0</v>
      </c>
      <c r="Z552" s="39">
        <v>9999.9932360121002</v>
      </c>
      <c r="AA552" s="39">
        <v>7499.9949270090701</v>
      </c>
      <c r="AB552" s="39">
        <v>3499.9976326042301</v>
      </c>
      <c r="AC552" s="39">
        <v>3166.6645247371598</v>
      </c>
      <c r="AD552" s="39">
        <v>0</v>
      </c>
    </row>
    <row r="553" spans="1:30">
      <c r="A553" s="40" t="s">
        <v>429</v>
      </c>
    </row>
    <row r="554" spans="1:30">
      <c r="A554" s="40" t="s">
        <v>430</v>
      </c>
      <c r="B554" s="39">
        <v>353727.52887120802</v>
      </c>
      <c r="C554" s="39">
        <v>13686.3610897935</v>
      </c>
      <c r="D554" s="39">
        <v>189689.336922049</v>
      </c>
      <c r="E554" s="39">
        <v>1019375.9095774899</v>
      </c>
      <c r="F554" s="39">
        <v>8517.82486182088</v>
      </c>
      <c r="G554" s="39">
        <v>4053263.0124401199</v>
      </c>
      <c r="H554" s="39">
        <v>1645014.1908787801</v>
      </c>
      <c r="I554" s="39">
        <v>330640.92486868898</v>
      </c>
      <c r="J554" s="39">
        <v>22158.7506808752</v>
      </c>
      <c r="K554" s="39">
        <v>14527.4445980978</v>
      </c>
      <c r="L554" s="39">
        <v>3063.97925995684</v>
      </c>
      <c r="M554" s="39">
        <v>1653.4689115195399</v>
      </c>
      <c r="N554" s="39">
        <v>11071195.722947</v>
      </c>
      <c r="O554" s="39">
        <v>17951.577864611099</v>
      </c>
      <c r="P554" s="39">
        <v>3963.5047028632498</v>
      </c>
      <c r="Q554" s="39">
        <v>1906.0787075917699</v>
      </c>
      <c r="R554" s="39">
        <v>10889.8190704196</v>
      </c>
      <c r="S554" s="39">
        <v>0</v>
      </c>
      <c r="T554" s="39">
        <v>130885.394955838</v>
      </c>
      <c r="U554" s="39">
        <v>0</v>
      </c>
      <c r="V554" s="39">
        <v>0</v>
      </c>
      <c r="W554" s="39">
        <v>195730.97221620599</v>
      </c>
      <c r="X554" s="39">
        <v>664359.63947525597</v>
      </c>
      <c r="Y554" s="39">
        <v>0</v>
      </c>
      <c r="Z554" s="39">
        <v>9786.5486108103305</v>
      </c>
      <c r="AA554" s="39">
        <v>7339.9114581077401</v>
      </c>
      <c r="AB554" s="39">
        <v>3425.2920137836099</v>
      </c>
      <c r="AC554" s="39">
        <v>3099.0737267566001</v>
      </c>
      <c r="AD554" s="39">
        <v>0</v>
      </c>
    </row>
    <row r="555" spans="1:30" s="45" customFormat="1">
      <c r="A555" s="44" t="s">
        <v>431</v>
      </c>
      <c r="B555" s="45">
        <v>0.39212000000000002</v>
      </c>
      <c r="C555" s="45">
        <v>1.4279999999999999E-2</v>
      </c>
      <c r="D555" s="45">
        <v>0</v>
      </c>
      <c r="E555" s="45">
        <v>0</v>
      </c>
      <c r="F555" s="45">
        <v>0</v>
      </c>
      <c r="G555" s="45">
        <v>2.8800000000000002E-3</v>
      </c>
      <c r="H555" s="45">
        <v>3.9350000000000003E-2</v>
      </c>
      <c r="I555" s="45">
        <v>0.32521</v>
      </c>
      <c r="J555" s="45">
        <v>0</v>
      </c>
      <c r="K555" s="45">
        <v>1</v>
      </c>
      <c r="L555" s="45">
        <v>0</v>
      </c>
      <c r="M555" s="45">
        <v>1</v>
      </c>
      <c r="N555" s="45">
        <v>0</v>
      </c>
      <c r="O555" s="45">
        <v>0</v>
      </c>
      <c r="P555" s="45">
        <v>0</v>
      </c>
      <c r="Q555" s="45">
        <v>1</v>
      </c>
      <c r="R555" s="45">
        <v>0</v>
      </c>
      <c r="S555" s="45">
        <v>0</v>
      </c>
      <c r="T555" s="45">
        <v>0</v>
      </c>
      <c r="U555" s="45">
        <v>0</v>
      </c>
      <c r="V555" s="45">
        <v>0</v>
      </c>
      <c r="W555" s="45">
        <v>0</v>
      </c>
      <c r="X555" s="45">
        <v>0</v>
      </c>
      <c r="Y555" s="45">
        <v>0</v>
      </c>
      <c r="Z555" s="45">
        <v>0</v>
      </c>
      <c r="AA555" s="45">
        <v>0</v>
      </c>
      <c r="AB555" s="45">
        <v>0</v>
      </c>
      <c r="AC555" s="45">
        <v>0</v>
      </c>
      <c r="AD555" s="45">
        <v>0</v>
      </c>
    </row>
    <row r="556" spans="1:30" s="45" customFormat="1">
      <c r="A556" s="44" t="s">
        <v>432</v>
      </c>
      <c r="B556" s="45">
        <v>1.0347900000000001</v>
      </c>
      <c r="C556" s="45">
        <v>1.0347900000000001</v>
      </c>
      <c r="D556" s="45">
        <v>1.0347900000000001</v>
      </c>
      <c r="E556" s="45">
        <v>1.0347900000000001</v>
      </c>
      <c r="F556" s="45">
        <v>1.0347900000000001</v>
      </c>
      <c r="G556" s="45">
        <v>1.0347900000000001</v>
      </c>
      <c r="H556" s="45">
        <v>1.0347900000000001</v>
      </c>
      <c r="I556" s="45">
        <v>1.0347900000000001</v>
      </c>
      <c r="J556" s="45">
        <v>1.0347900000000001</v>
      </c>
      <c r="K556" s="45">
        <v>1.0347900000000001</v>
      </c>
      <c r="L556" s="45">
        <v>1.0347900000000001</v>
      </c>
      <c r="M556" s="45">
        <v>1.0347900000000001</v>
      </c>
      <c r="N556" s="45">
        <v>1.0347900000000001</v>
      </c>
      <c r="O556" s="45">
        <v>1.0347900000000001</v>
      </c>
      <c r="P556" s="45">
        <v>1.0347900000000001</v>
      </c>
      <c r="Q556" s="45">
        <v>1.0347900000000001</v>
      </c>
      <c r="R556" s="45">
        <v>1.0347900000000001</v>
      </c>
      <c r="S556" s="45">
        <v>1.0347900000000001</v>
      </c>
      <c r="T556" s="45">
        <v>1.0347900000000001</v>
      </c>
      <c r="U556" s="45">
        <v>1.0347900000000001</v>
      </c>
      <c r="V556" s="45">
        <v>1.0347900000000001</v>
      </c>
      <c r="W556" s="45">
        <v>1.0347900000000001</v>
      </c>
      <c r="X556" s="45">
        <v>1.0347900000000001</v>
      </c>
      <c r="Y556" s="45">
        <v>1.0347900000000001</v>
      </c>
      <c r="Z556" s="45">
        <v>1.0347900000000001</v>
      </c>
      <c r="AA556" s="45">
        <v>1.0347900000000001</v>
      </c>
      <c r="AB556" s="45">
        <v>1.0347900000000001</v>
      </c>
      <c r="AC556" s="45">
        <v>1.0347900000000001</v>
      </c>
      <c r="AD556" s="45">
        <v>1.0347900000000001</v>
      </c>
    </row>
    <row r="557" spans="1:30">
      <c r="A557" s="40" t="s">
        <v>433</v>
      </c>
      <c r="B557" s="39">
        <v>143529.138208602</v>
      </c>
      <c r="C557" s="39">
        <v>202.240636975294</v>
      </c>
      <c r="D557" s="39">
        <v>0</v>
      </c>
      <c r="E557" s="39">
        <v>0</v>
      </c>
      <c r="F557" s="39">
        <v>0</v>
      </c>
      <c r="G557" s="39">
        <v>12079.514974011599</v>
      </c>
      <c r="H557" s="39">
        <v>66983.310630701497</v>
      </c>
      <c r="I557" s="39">
        <v>111268.625083338</v>
      </c>
      <c r="J557" s="39">
        <v>0</v>
      </c>
      <c r="K557" s="39">
        <v>15032.854395665699</v>
      </c>
      <c r="L557" s="39">
        <v>0</v>
      </c>
      <c r="M557" s="39">
        <v>1710.9930949513</v>
      </c>
      <c r="N557" s="39">
        <v>0</v>
      </c>
      <c r="O557" s="39">
        <v>0</v>
      </c>
      <c r="P557" s="39">
        <v>0</v>
      </c>
      <c r="Q557" s="39">
        <v>1972.39118582889</v>
      </c>
      <c r="R557" s="39">
        <v>0</v>
      </c>
      <c r="S557" s="39">
        <v>0</v>
      </c>
      <c r="T557" s="39">
        <v>0</v>
      </c>
      <c r="U557" s="39">
        <v>0</v>
      </c>
      <c r="V557" s="39">
        <v>0</v>
      </c>
      <c r="W557" s="39">
        <v>0</v>
      </c>
      <c r="X557" s="39">
        <v>0</v>
      </c>
      <c r="Y557" s="39">
        <v>0</v>
      </c>
      <c r="Z557" s="39">
        <v>0</v>
      </c>
      <c r="AA557" s="39">
        <v>0</v>
      </c>
      <c r="AB557" s="39">
        <v>0</v>
      </c>
      <c r="AC557" s="39">
        <v>0</v>
      </c>
      <c r="AD557" s="39">
        <v>0</v>
      </c>
    </row>
    <row r="558" spans="1:30">
      <c r="A558" s="40" t="s">
        <v>434</v>
      </c>
    </row>
    <row r="559" spans="1:30">
      <c r="A559" s="40" t="s">
        <v>435</v>
      </c>
      <c r="B559" s="39">
        <v>353727.52887120802</v>
      </c>
      <c r="C559" s="39">
        <v>13686.3610897935</v>
      </c>
      <c r="D559" s="39">
        <v>189689.336922049</v>
      </c>
      <c r="E559" s="39">
        <v>1019375.9095774899</v>
      </c>
      <c r="F559" s="39">
        <v>8517.82486182088</v>
      </c>
      <c r="G559" s="39">
        <v>4053263.0124401199</v>
      </c>
      <c r="H559" s="39">
        <v>1645014.1908787801</v>
      </c>
      <c r="I559" s="39">
        <v>330640.92486868898</v>
      </c>
      <c r="J559" s="39">
        <v>22158.7506808752</v>
      </c>
      <c r="K559" s="39">
        <v>14527.4445980978</v>
      </c>
      <c r="L559" s="39">
        <v>3063.97925995684</v>
      </c>
      <c r="M559" s="39">
        <v>1653.4689115195399</v>
      </c>
      <c r="N559" s="39">
        <v>11071195.722947</v>
      </c>
      <c r="O559" s="39">
        <v>17951.577864611099</v>
      </c>
      <c r="P559" s="39">
        <v>3963.5047028632498</v>
      </c>
      <c r="Q559" s="39">
        <v>1906.0787075917699</v>
      </c>
      <c r="R559" s="39">
        <v>10889.8190704196</v>
      </c>
      <c r="S559" s="39">
        <v>0</v>
      </c>
      <c r="T559" s="39">
        <v>130885.394955838</v>
      </c>
      <c r="U559" s="39">
        <v>0</v>
      </c>
      <c r="V559" s="39">
        <v>0</v>
      </c>
      <c r="W559" s="39">
        <v>195730.97221620599</v>
      </c>
      <c r="X559" s="39">
        <v>664359.63947525597</v>
      </c>
      <c r="Y559" s="39">
        <v>0</v>
      </c>
      <c r="Z559" s="39">
        <v>9786.5486108103305</v>
      </c>
      <c r="AA559" s="39">
        <v>7339.9114581077401</v>
      </c>
      <c r="AB559" s="39">
        <v>3425.2920137836099</v>
      </c>
      <c r="AC559" s="39">
        <v>3099.0737267566001</v>
      </c>
      <c r="AD559" s="39">
        <v>0</v>
      </c>
    </row>
    <row r="560" spans="1:30" s="45" customFormat="1">
      <c r="A560" s="44" t="s">
        <v>436</v>
      </c>
      <c r="B560" s="45">
        <v>0.60787999999999998</v>
      </c>
      <c r="C560" s="45">
        <v>0.98572000000000004</v>
      </c>
      <c r="D560" s="45">
        <v>0</v>
      </c>
      <c r="E560" s="45">
        <v>1</v>
      </c>
      <c r="F560" s="45">
        <v>1</v>
      </c>
      <c r="G560" s="45">
        <v>0.99712000000000001</v>
      </c>
      <c r="H560" s="45">
        <v>0.96065</v>
      </c>
      <c r="I560" s="45">
        <v>0.67479</v>
      </c>
      <c r="J560" s="45">
        <v>0</v>
      </c>
      <c r="K560" s="45">
        <v>0</v>
      </c>
      <c r="L560" s="45">
        <v>1</v>
      </c>
      <c r="M560" s="45">
        <v>0</v>
      </c>
      <c r="N560" s="45">
        <v>1</v>
      </c>
      <c r="O560" s="45">
        <v>1</v>
      </c>
      <c r="P560" s="45">
        <v>1</v>
      </c>
      <c r="Q560" s="45">
        <v>0</v>
      </c>
      <c r="R560" s="45">
        <v>0</v>
      </c>
      <c r="S560" s="45">
        <v>0</v>
      </c>
      <c r="T560" s="45">
        <v>0</v>
      </c>
      <c r="U560" s="45">
        <v>0</v>
      </c>
      <c r="V560" s="45">
        <v>0</v>
      </c>
      <c r="W560" s="45">
        <v>0</v>
      </c>
      <c r="X560" s="45">
        <v>0</v>
      </c>
      <c r="Y560" s="45">
        <v>0</v>
      </c>
      <c r="Z560" s="45">
        <v>0</v>
      </c>
      <c r="AA560" s="45">
        <v>0</v>
      </c>
      <c r="AB560" s="45">
        <v>0</v>
      </c>
      <c r="AC560" s="45">
        <v>0</v>
      </c>
      <c r="AD560" s="45">
        <v>0</v>
      </c>
    </row>
    <row r="561" spans="1:30" s="45" customFormat="1">
      <c r="A561" s="44" t="s">
        <v>437</v>
      </c>
      <c r="B561" s="45">
        <v>1.0643100000000001</v>
      </c>
      <c r="C561" s="45">
        <v>1.0643100000000001</v>
      </c>
      <c r="D561" s="45">
        <v>1.0643100000000001</v>
      </c>
      <c r="E561" s="45">
        <v>1.0643100000000001</v>
      </c>
      <c r="F561" s="45">
        <v>1.0643100000000001</v>
      </c>
      <c r="G561" s="45">
        <v>1.0643100000000001</v>
      </c>
      <c r="H561" s="45">
        <v>1.0643100000000001</v>
      </c>
      <c r="I561" s="45">
        <v>1.0643100000000001</v>
      </c>
      <c r="J561" s="45">
        <v>1.0643100000000001</v>
      </c>
      <c r="K561" s="45">
        <v>1.0643100000000001</v>
      </c>
      <c r="L561" s="45">
        <v>1.0643100000000001</v>
      </c>
      <c r="M561" s="45">
        <v>1.0643100000000001</v>
      </c>
      <c r="N561" s="45">
        <v>1.0643100000000001</v>
      </c>
      <c r="O561" s="45">
        <v>1.0643100000000001</v>
      </c>
      <c r="P561" s="45">
        <v>1.0643100000000001</v>
      </c>
      <c r="Q561" s="45">
        <v>1.0643100000000001</v>
      </c>
      <c r="R561" s="45">
        <v>1.0643100000000001</v>
      </c>
      <c r="S561" s="45">
        <v>1.0643100000000001</v>
      </c>
      <c r="T561" s="45">
        <v>1.0643100000000001</v>
      </c>
      <c r="U561" s="45">
        <v>1.0643100000000001</v>
      </c>
      <c r="V561" s="45">
        <v>1.0643100000000001</v>
      </c>
      <c r="W561" s="45">
        <v>1.0643100000000001</v>
      </c>
      <c r="X561" s="45">
        <v>1.0643100000000001</v>
      </c>
      <c r="Y561" s="45">
        <v>1.0643100000000001</v>
      </c>
      <c r="Z561" s="45">
        <v>1.0643100000000001</v>
      </c>
      <c r="AA561" s="45">
        <v>1.0643100000000001</v>
      </c>
      <c r="AB561" s="45">
        <v>1.0643100000000001</v>
      </c>
      <c r="AC561" s="45">
        <v>1.0643100000000001</v>
      </c>
      <c r="AD561" s="45">
        <v>1.0643100000000001</v>
      </c>
    </row>
    <row r="562" spans="1:30">
      <c r="A562" s="40" t="s">
        <v>438</v>
      </c>
      <c r="B562" s="39">
        <v>228852.07663222199</v>
      </c>
      <c r="C562" s="39">
        <v>14358.520909205399</v>
      </c>
      <c r="D562" s="39">
        <v>0</v>
      </c>
      <c r="E562" s="39">
        <v>1084931.9743224101</v>
      </c>
      <c r="F562" s="39">
        <v>9065.6061786845894</v>
      </c>
      <c r="G562" s="39">
        <v>4301504.2431026502</v>
      </c>
      <c r="H562" s="39">
        <v>1681910.87463919</v>
      </c>
      <c r="I562" s="39">
        <v>237461.59892124499</v>
      </c>
      <c r="J562" s="39">
        <v>0</v>
      </c>
      <c r="K562" s="39">
        <v>0</v>
      </c>
      <c r="L562" s="39">
        <v>3261.0237661646602</v>
      </c>
      <c r="M562" s="39">
        <v>0</v>
      </c>
      <c r="N562" s="39">
        <v>11783184.3198897</v>
      </c>
      <c r="O562" s="39">
        <v>19106.0438370843</v>
      </c>
      <c r="P562" s="39">
        <v>4218.3976903043904</v>
      </c>
      <c r="Q562" s="39">
        <v>0</v>
      </c>
      <c r="R562" s="39">
        <v>0</v>
      </c>
      <c r="S562" s="39">
        <v>0</v>
      </c>
      <c r="T562" s="39">
        <v>0</v>
      </c>
      <c r="U562" s="39">
        <v>0</v>
      </c>
      <c r="V562" s="39">
        <v>0</v>
      </c>
      <c r="W562" s="39">
        <v>0</v>
      </c>
      <c r="X562" s="39">
        <v>0</v>
      </c>
      <c r="Y562" s="39">
        <v>0</v>
      </c>
      <c r="Z562" s="39">
        <v>0</v>
      </c>
      <c r="AA562" s="39">
        <v>0</v>
      </c>
      <c r="AB562" s="39">
        <v>0</v>
      </c>
      <c r="AC562" s="39">
        <v>0</v>
      </c>
      <c r="AD562" s="39">
        <v>0</v>
      </c>
    </row>
    <row r="563" spans="1:30">
      <c r="A563" s="40" t="s">
        <v>439</v>
      </c>
    </row>
    <row r="564" spans="1:30">
      <c r="A564" s="40" t="s">
        <v>440</v>
      </c>
      <c r="B564" s="39">
        <v>0</v>
      </c>
      <c r="C564" s="39">
        <v>0</v>
      </c>
      <c r="D564" s="39">
        <v>193826.46136031899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22642.0330332251</v>
      </c>
      <c r="K564" s="39">
        <v>0</v>
      </c>
      <c r="L564" s="39">
        <v>0</v>
      </c>
      <c r="M564" s="39">
        <v>0</v>
      </c>
      <c r="N564" s="39">
        <v>0</v>
      </c>
      <c r="O564" s="39">
        <v>0</v>
      </c>
      <c r="P564" s="39">
        <v>0</v>
      </c>
      <c r="Q564" s="39">
        <v>0</v>
      </c>
      <c r="R564" s="39">
        <v>11127.326024345501</v>
      </c>
      <c r="S564" s="39">
        <v>0</v>
      </c>
      <c r="T564" s="39">
        <v>133740.005419825</v>
      </c>
      <c r="U564" s="39">
        <v>0</v>
      </c>
      <c r="V564" s="39">
        <v>0</v>
      </c>
      <c r="W564" s="39">
        <v>199999.86472024099</v>
      </c>
      <c r="X564" s="39">
        <v>678849.32321221102</v>
      </c>
      <c r="Y564" s="39">
        <v>0</v>
      </c>
      <c r="Z564" s="39">
        <v>9999.9932360121002</v>
      </c>
      <c r="AA564" s="39">
        <v>7499.9949270090701</v>
      </c>
      <c r="AB564" s="39">
        <v>3499.9976326042301</v>
      </c>
      <c r="AC564" s="39">
        <v>3166.6645247371598</v>
      </c>
      <c r="AD564" s="39">
        <v>0</v>
      </c>
    </row>
    <row r="565" spans="1:30">
      <c r="A565" s="40" t="s">
        <v>441</v>
      </c>
      <c r="B565" s="39">
        <v>143529.138208602</v>
      </c>
      <c r="C565" s="39">
        <v>202.240636975294</v>
      </c>
      <c r="D565" s="39">
        <v>0</v>
      </c>
      <c r="E565" s="39">
        <v>0</v>
      </c>
      <c r="F565" s="39">
        <v>0</v>
      </c>
      <c r="G565" s="39">
        <v>12079.514974011599</v>
      </c>
      <c r="H565" s="39">
        <v>66983.310630701497</v>
      </c>
      <c r="I565" s="39">
        <v>111268.625083338</v>
      </c>
      <c r="J565" s="39">
        <v>0</v>
      </c>
      <c r="K565" s="39">
        <v>15032.854395665699</v>
      </c>
      <c r="L565" s="39">
        <v>0</v>
      </c>
      <c r="M565" s="39">
        <v>1710.9930949513</v>
      </c>
      <c r="N565" s="39">
        <v>0</v>
      </c>
      <c r="O565" s="39">
        <v>0</v>
      </c>
      <c r="P565" s="39">
        <v>0</v>
      </c>
      <c r="Q565" s="39">
        <v>1972.39118582889</v>
      </c>
      <c r="R565" s="39">
        <v>0</v>
      </c>
      <c r="S565" s="39">
        <v>0</v>
      </c>
      <c r="T565" s="39">
        <v>0</v>
      </c>
      <c r="U565" s="39">
        <v>0</v>
      </c>
      <c r="V565" s="39">
        <v>0</v>
      </c>
      <c r="W565" s="39">
        <v>0</v>
      </c>
      <c r="X565" s="39">
        <v>0</v>
      </c>
      <c r="Y565" s="39">
        <v>0</v>
      </c>
      <c r="Z565" s="39">
        <v>0</v>
      </c>
      <c r="AA565" s="39">
        <v>0</v>
      </c>
      <c r="AB565" s="39">
        <v>0</v>
      </c>
      <c r="AC565" s="39">
        <v>0</v>
      </c>
      <c r="AD565" s="39">
        <v>0</v>
      </c>
    </row>
    <row r="566" spans="1:30">
      <c r="A566" s="40" t="s">
        <v>442</v>
      </c>
      <c r="B566" s="39">
        <v>228852.07663222199</v>
      </c>
      <c r="C566" s="39">
        <v>14358.520909205399</v>
      </c>
      <c r="D566" s="39">
        <v>0</v>
      </c>
      <c r="E566" s="39">
        <v>1084931.9743224101</v>
      </c>
      <c r="F566" s="39">
        <v>9065.6061786845894</v>
      </c>
      <c r="G566" s="39">
        <v>4301504.2431026502</v>
      </c>
      <c r="H566" s="39">
        <v>1681910.87463919</v>
      </c>
      <c r="I566" s="39">
        <v>237461.59892124499</v>
      </c>
      <c r="J566" s="39">
        <v>0</v>
      </c>
      <c r="K566" s="39">
        <v>0</v>
      </c>
      <c r="L566" s="39">
        <v>3261.0237661646602</v>
      </c>
      <c r="M566" s="39">
        <v>0</v>
      </c>
      <c r="N566" s="39">
        <v>11783184.3198897</v>
      </c>
      <c r="O566" s="39">
        <v>19106.0438370843</v>
      </c>
      <c r="P566" s="39">
        <v>4218.3976903043904</v>
      </c>
      <c r="Q566" s="39">
        <v>0</v>
      </c>
      <c r="R566" s="39">
        <v>0</v>
      </c>
      <c r="S566" s="39">
        <v>0</v>
      </c>
      <c r="T566" s="39">
        <v>0</v>
      </c>
      <c r="U566" s="39">
        <v>0</v>
      </c>
      <c r="V566" s="39">
        <v>0</v>
      </c>
      <c r="W566" s="39">
        <v>0</v>
      </c>
      <c r="X566" s="39">
        <v>0</v>
      </c>
      <c r="Y566" s="39">
        <v>0</v>
      </c>
      <c r="Z566" s="39">
        <v>0</v>
      </c>
      <c r="AA566" s="39">
        <v>0</v>
      </c>
      <c r="AB566" s="39">
        <v>0</v>
      </c>
      <c r="AC566" s="39">
        <v>0</v>
      </c>
      <c r="AD566" s="39">
        <v>0</v>
      </c>
    </row>
    <row r="567" spans="1:30">
      <c r="A567" s="43" t="s">
        <v>443</v>
      </c>
      <c r="B567" s="46">
        <v>372381.21484082501</v>
      </c>
      <c r="C567" s="46">
        <v>14560.7615461807</v>
      </c>
      <c r="D567" s="46">
        <v>193826.46136031899</v>
      </c>
      <c r="E567" s="46">
        <v>1084931.9743224101</v>
      </c>
      <c r="F567" s="46">
        <v>9065.6061786845894</v>
      </c>
      <c r="G567" s="46">
        <v>4313583.7580766603</v>
      </c>
      <c r="H567" s="46">
        <v>1748894.1852698999</v>
      </c>
      <c r="I567" s="46">
        <v>348730.22400458303</v>
      </c>
      <c r="J567" s="46">
        <v>22642.0330332251</v>
      </c>
      <c r="K567" s="46">
        <v>15032.854395665699</v>
      </c>
      <c r="L567" s="46">
        <v>3261.0237661646602</v>
      </c>
      <c r="M567" s="46">
        <v>1710.9930949513</v>
      </c>
      <c r="N567" s="46">
        <v>11783184.3198897</v>
      </c>
      <c r="O567" s="46">
        <v>19106.0438370843</v>
      </c>
      <c r="P567" s="46">
        <v>4218.3976903043904</v>
      </c>
      <c r="Q567" s="46">
        <v>1972.39118582889</v>
      </c>
      <c r="R567" s="46">
        <v>11127.326024345501</v>
      </c>
      <c r="S567" s="46">
        <v>0</v>
      </c>
      <c r="T567" s="46">
        <v>133740.005419825</v>
      </c>
      <c r="U567" s="46">
        <v>0</v>
      </c>
      <c r="V567" s="46">
        <v>0</v>
      </c>
      <c r="W567" s="46">
        <v>199999.86472024099</v>
      </c>
      <c r="X567" s="46">
        <v>678849.32321221102</v>
      </c>
      <c r="Y567" s="46">
        <v>0</v>
      </c>
      <c r="Z567" s="46">
        <v>9999.9932360121002</v>
      </c>
      <c r="AA567" s="46">
        <v>7499.9949270090701</v>
      </c>
      <c r="AB567" s="46">
        <v>3499.9976326042301</v>
      </c>
      <c r="AC567" s="46">
        <v>3166.6645247371598</v>
      </c>
      <c r="AD567" s="46">
        <v>0</v>
      </c>
    </row>
    <row r="568" spans="1:30" hidden="1" outlineLevel="1">
      <c r="A568" s="40" t="s">
        <v>213</v>
      </c>
      <c r="B568" s="39">
        <v>372381.21484082501</v>
      </c>
      <c r="C568" s="39">
        <v>372381.21484082501</v>
      </c>
      <c r="D568" s="39">
        <v>372381.21484082501</v>
      </c>
      <c r="E568" s="39">
        <v>372381.21484082501</v>
      </c>
      <c r="F568" s="39">
        <v>372381.21484082501</v>
      </c>
      <c r="G568" s="39">
        <v>372381.21484082501</v>
      </c>
      <c r="H568" s="39">
        <v>372381.21484082501</v>
      </c>
      <c r="I568" s="39">
        <v>372381.21484082501</v>
      </c>
      <c r="J568" s="39">
        <v>372381.21484082501</v>
      </c>
      <c r="K568" s="39">
        <v>372381.21484082501</v>
      </c>
      <c r="L568" s="39">
        <v>372381.21484082501</v>
      </c>
      <c r="M568" s="39">
        <v>372381.21484082501</v>
      </c>
      <c r="N568" s="39">
        <v>372381.21484082501</v>
      </c>
      <c r="O568" s="39">
        <v>372381.21484082501</v>
      </c>
      <c r="P568" s="39">
        <v>372381.21484082501</v>
      </c>
      <c r="Q568" s="39">
        <v>372381.21484082501</v>
      </c>
      <c r="R568" s="39">
        <v>372381.21484082501</v>
      </c>
    </row>
    <row r="569" spans="1:30" hidden="1" outlineLevel="1">
      <c r="A569" s="40" t="s">
        <v>214</v>
      </c>
      <c r="B569" s="39">
        <v>14560.7615461807</v>
      </c>
      <c r="C569" s="39">
        <v>14560.7615461807</v>
      </c>
      <c r="D569" s="39">
        <v>14560.7615461807</v>
      </c>
      <c r="E569" s="39">
        <v>14560.7615461807</v>
      </c>
      <c r="F569" s="39">
        <v>14560.7615461807</v>
      </c>
      <c r="G569" s="39">
        <v>14560.7615461807</v>
      </c>
      <c r="H569" s="39">
        <v>14560.7615461807</v>
      </c>
      <c r="I569" s="39">
        <v>14560.7615461807</v>
      </c>
      <c r="J569" s="39">
        <v>14560.7615461807</v>
      </c>
      <c r="K569" s="39">
        <v>14560.7615461807</v>
      </c>
      <c r="L569" s="39">
        <v>14560.7615461807</v>
      </c>
      <c r="M569" s="39">
        <v>14560.7615461807</v>
      </c>
      <c r="N569" s="39">
        <v>14560.7615461807</v>
      </c>
      <c r="O569" s="39">
        <v>14560.7615461807</v>
      </c>
      <c r="P569" s="39">
        <v>14560.7615461807</v>
      </c>
      <c r="Q569" s="39">
        <v>14560.7615461807</v>
      </c>
      <c r="R569" s="39">
        <v>14560.7615461807</v>
      </c>
    </row>
    <row r="570" spans="1:30" hidden="1" outlineLevel="1">
      <c r="A570" s="40" t="s">
        <v>215</v>
      </c>
      <c r="B570" s="39">
        <v>193826.46136031899</v>
      </c>
      <c r="C570" s="39">
        <v>193826.46136031899</v>
      </c>
      <c r="D570" s="39">
        <v>193826.46136031899</v>
      </c>
      <c r="E570" s="39">
        <v>193826.46136031899</v>
      </c>
      <c r="F570" s="39">
        <v>193826.46136031899</v>
      </c>
      <c r="G570" s="39">
        <v>193826.46136031899</v>
      </c>
      <c r="H570" s="39">
        <v>193826.46136031899</v>
      </c>
      <c r="I570" s="39">
        <v>193826.46136031899</v>
      </c>
      <c r="J570" s="39">
        <v>193826.46136031899</v>
      </c>
      <c r="K570" s="39">
        <v>193826.46136031899</v>
      </c>
      <c r="L570" s="39">
        <v>193826.46136031899</v>
      </c>
      <c r="M570" s="39">
        <v>193826.46136031899</v>
      </c>
      <c r="N570" s="39">
        <v>193826.46136031899</v>
      </c>
      <c r="O570" s="39">
        <v>193826.46136031899</v>
      </c>
      <c r="P570" s="39">
        <v>193826.46136031899</v>
      </c>
      <c r="Q570" s="39">
        <v>193826.46136031899</v>
      </c>
      <c r="R570" s="39">
        <v>193826.46136031899</v>
      </c>
    </row>
    <row r="571" spans="1:30" hidden="1" outlineLevel="1">
      <c r="A571" s="40" t="s">
        <v>216</v>
      </c>
      <c r="B571" s="39">
        <v>1084931.9743224101</v>
      </c>
      <c r="C571" s="39">
        <v>1084931.9743224101</v>
      </c>
      <c r="D571" s="39">
        <v>1084931.9743224101</v>
      </c>
      <c r="E571" s="39">
        <v>1084931.9743224101</v>
      </c>
      <c r="F571" s="39">
        <v>1084931.9743224101</v>
      </c>
      <c r="G571" s="39">
        <v>1084931.9743224101</v>
      </c>
      <c r="H571" s="39">
        <v>1084931.9743224101</v>
      </c>
      <c r="I571" s="39">
        <v>1084931.9743224101</v>
      </c>
      <c r="J571" s="39">
        <v>1084931.9743224101</v>
      </c>
      <c r="K571" s="39">
        <v>1084931.9743224101</v>
      </c>
      <c r="L571" s="39">
        <v>1084931.9743224101</v>
      </c>
      <c r="M571" s="39">
        <v>1084931.9743224101</v>
      </c>
      <c r="N571" s="39">
        <v>1084931.9743224101</v>
      </c>
      <c r="O571" s="39">
        <v>1084931.9743224101</v>
      </c>
      <c r="P571" s="39">
        <v>1084931.9743224101</v>
      </c>
      <c r="Q571" s="39">
        <v>1084931.9743224101</v>
      </c>
      <c r="R571" s="39">
        <v>1084931.9743224101</v>
      </c>
    </row>
    <row r="572" spans="1:30" hidden="1" outlineLevel="1">
      <c r="A572" s="40" t="s">
        <v>217</v>
      </c>
      <c r="B572" s="39">
        <v>9065.6061786845894</v>
      </c>
      <c r="C572" s="39">
        <v>9065.6061786845894</v>
      </c>
      <c r="D572" s="39">
        <v>9065.6061786845894</v>
      </c>
      <c r="E572" s="39">
        <v>9065.6061786845894</v>
      </c>
      <c r="F572" s="39">
        <v>9065.6061786845894</v>
      </c>
      <c r="G572" s="39">
        <v>9065.6061786845894</v>
      </c>
      <c r="H572" s="39">
        <v>9065.6061786845894</v>
      </c>
      <c r="I572" s="39">
        <v>9065.6061786845894</v>
      </c>
      <c r="J572" s="39">
        <v>9065.6061786845894</v>
      </c>
      <c r="K572" s="39">
        <v>9065.6061786845894</v>
      </c>
      <c r="L572" s="39">
        <v>9065.6061786845894</v>
      </c>
      <c r="M572" s="39">
        <v>9065.6061786845894</v>
      </c>
      <c r="N572" s="39">
        <v>9065.6061786845894</v>
      </c>
      <c r="O572" s="39">
        <v>9065.6061786845894</v>
      </c>
      <c r="P572" s="39">
        <v>9065.6061786845894</v>
      </c>
      <c r="Q572" s="39">
        <v>9065.6061786845894</v>
      </c>
      <c r="R572" s="39">
        <v>9065.6061786845894</v>
      </c>
    </row>
    <row r="573" spans="1:30" hidden="1" outlineLevel="1">
      <c r="A573" s="40" t="s">
        <v>218</v>
      </c>
      <c r="B573" s="39">
        <v>4313583.7580766603</v>
      </c>
      <c r="C573" s="39">
        <v>4313583.7580766603</v>
      </c>
      <c r="D573" s="39">
        <v>4313583.7580766603</v>
      </c>
      <c r="E573" s="39">
        <v>4313583.7580766603</v>
      </c>
      <c r="F573" s="39">
        <v>4313583.7580766603</v>
      </c>
      <c r="G573" s="39">
        <v>4313583.7580766603</v>
      </c>
      <c r="H573" s="39">
        <v>4313583.7580766603</v>
      </c>
      <c r="I573" s="39">
        <v>4313583.7580766603</v>
      </c>
      <c r="J573" s="39">
        <v>4313583.7580766603</v>
      </c>
      <c r="K573" s="39">
        <v>4313583.7580766603</v>
      </c>
      <c r="L573" s="39">
        <v>4313583.7580766603</v>
      </c>
      <c r="M573" s="39">
        <v>4313583.7580766603</v>
      </c>
      <c r="N573" s="39">
        <v>4313583.7580766603</v>
      </c>
      <c r="O573" s="39">
        <v>4313583.7580766603</v>
      </c>
      <c r="P573" s="39">
        <v>4313583.7580766603</v>
      </c>
      <c r="Q573" s="39">
        <v>4313583.7580766603</v>
      </c>
      <c r="R573" s="39">
        <v>4313583.7580766603</v>
      </c>
    </row>
    <row r="574" spans="1:30" hidden="1" outlineLevel="1">
      <c r="A574" s="40" t="s">
        <v>219</v>
      </c>
      <c r="B574" s="39">
        <v>1748894.1852698999</v>
      </c>
      <c r="C574" s="39">
        <v>1748894.1852698999</v>
      </c>
      <c r="D574" s="39">
        <v>1748894.1852698999</v>
      </c>
      <c r="E574" s="39">
        <v>1748894.1852698999</v>
      </c>
      <c r="F574" s="39">
        <v>1748894.1852698999</v>
      </c>
      <c r="G574" s="39">
        <v>1748894.1852698999</v>
      </c>
      <c r="H574" s="39">
        <v>1748894.1852698999</v>
      </c>
      <c r="I574" s="39">
        <v>1748894.1852698999</v>
      </c>
      <c r="J574" s="39">
        <v>1748894.1852698999</v>
      </c>
      <c r="K574" s="39">
        <v>1748894.1852698999</v>
      </c>
      <c r="L574" s="39">
        <v>1748894.1852698999</v>
      </c>
      <c r="M574" s="39">
        <v>1748894.1852698999</v>
      </c>
      <c r="N574" s="39">
        <v>1748894.1852698999</v>
      </c>
      <c r="O574" s="39">
        <v>1748894.1852698999</v>
      </c>
      <c r="P574" s="39">
        <v>1748894.1852698999</v>
      </c>
      <c r="Q574" s="39">
        <v>1748894.1852698999</v>
      </c>
      <c r="R574" s="39">
        <v>1748894.1852698999</v>
      </c>
    </row>
    <row r="575" spans="1:30" hidden="1" outlineLevel="1">
      <c r="A575" s="40" t="s">
        <v>220</v>
      </c>
      <c r="B575" s="39">
        <v>348730.22400458303</v>
      </c>
      <c r="C575" s="39">
        <v>348730.22400458303</v>
      </c>
      <c r="D575" s="39">
        <v>348730.22400458303</v>
      </c>
      <c r="E575" s="39">
        <v>348730.22400458303</v>
      </c>
      <c r="F575" s="39">
        <v>348730.22400458303</v>
      </c>
      <c r="G575" s="39">
        <v>348730.22400458303</v>
      </c>
      <c r="H575" s="39">
        <v>348730.22400458303</v>
      </c>
      <c r="I575" s="39">
        <v>348730.22400458303</v>
      </c>
      <c r="J575" s="39">
        <v>348730.22400458303</v>
      </c>
      <c r="K575" s="39">
        <v>348730.22400458303</v>
      </c>
      <c r="L575" s="39">
        <v>348730.22400458303</v>
      </c>
      <c r="M575" s="39">
        <v>348730.22400458303</v>
      </c>
      <c r="N575" s="39">
        <v>348730.22400458303</v>
      </c>
      <c r="O575" s="39">
        <v>348730.22400458303</v>
      </c>
      <c r="P575" s="39">
        <v>348730.22400458303</v>
      </c>
      <c r="Q575" s="39">
        <v>348730.22400458303</v>
      </c>
      <c r="R575" s="39">
        <v>348730.22400458303</v>
      </c>
    </row>
    <row r="576" spans="1:30" hidden="1" outlineLevel="1">
      <c r="A576" s="40" t="s">
        <v>221</v>
      </c>
      <c r="B576" s="39">
        <v>22642.0330332251</v>
      </c>
      <c r="C576" s="39">
        <v>22642.0330332251</v>
      </c>
      <c r="D576" s="39">
        <v>22642.0330332251</v>
      </c>
      <c r="E576" s="39">
        <v>22642.0330332251</v>
      </c>
      <c r="F576" s="39">
        <v>22642.0330332251</v>
      </c>
      <c r="G576" s="39">
        <v>22642.0330332251</v>
      </c>
      <c r="H576" s="39">
        <v>22642.0330332251</v>
      </c>
      <c r="I576" s="39">
        <v>22642.0330332251</v>
      </c>
      <c r="J576" s="39">
        <v>22642.0330332251</v>
      </c>
      <c r="K576" s="39">
        <v>22642.0330332251</v>
      </c>
      <c r="L576" s="39">
        <v>22642.0330332251</v>
      </c>
      <c r="M576" s="39">
        <v>22642.0330332251</v>
      </c>
      <c r="N576" s="39">
        <v>22642.0330332251</v>
      </c>
      <c r="O576" s="39">
        <v>22642.0330332251</v>
      </c>
      <c r="P576" s="39">
        <v>22642.0330332251</v>
      </c>
      <c r="Q576" s="39">
        <v>22642.0330332251</v>
      </c>
      <c r="R576" s="39">
        <v>22642.0330332251</v>
      </c>
    </row>
    <row r="577" spans="1:30" hidden="1" outlineLevel="1">
      <c r="A577" s="40" t="s">
        <v>222</v>
      </c>
      <c r="B577" s="39">
        <v>15032.854395665699</v>
      </c>
      <c r="C577" s="39">
        <v>15032.854395665699</v>
      </c>
      <c r="D577" s="39">
        <v>15032.854395665699</v>
      </c>
      <c r="E577" s="39">
        <v>15032.854395665699</v>
      </c>
      <c r="F577" s="39">
        <v>15032.854395665699</v>
      </c>
      <c r="G577" s="39">
        <v>15032.854395665699</v>
      </c>
      <c r="H577" s="39">
        <v>15032.854395665699</v>
      </c>
      <c r="I577" s="39">
        <v>15032.854395665699</v>
      </c>
      <c r="J577" s="39">
        <v>15032.854395665699</v>
      </c>
      <c r="K577" s="39">
        <v>15032.854395665699</v>
      </c>
      <c r="L577" s="39">
        <v>15032.854395665699</v>
      </c>
      <c r="M577" s="39">
        <v>15032.854395665699</v>
      </c>
      <c r="N577" s="39">
        <v>15032.854395665699</v>
      </c>
      <c r="O577" s="39">
        <v>15032.854395665699</v>
      </c>
      <c r="P577" s="39">
        <v>15032.854395665699</v>
      </c>
      <c r="Q577" s="39">
        <v>15032.854395665699</v>
      </c>
      <c r="R577" s="39">
        <v>15032.854395665699</v>
      </c>
    </row>
    <row r="578" spans="1:30" hidden="1" outlineLevel="1">
      <c r="A578" s="40" t="s">
        <v>223</v>
      </c>
      <c r="B578" s="39">
        <v>3261.0237661646602</v>
      </c>
      <c r="C578" s="39">
        <v>3261.0237661646602</v>
      </c>
      <c r="D578" s="39">
        <v>3261.0237661646602</v>
      </c>
      <c r="E578" s="39">
        <v>3261.0237661646602</v>
      </c>
      <c r="F578" s="39">
        <v>3261.0237661646602</v>
      </c>
      <c r="G578" s="39">
        <v>3261.0237661646602</v>
      </c>
      <c r="H578" s="39">
        <v>3261.0237661646602</v>
      </c>
      <c r="I578" s="39">
        <v>3261.0237661646602</v>
      </c>
      <c r="J578" s="39">
        <v>3261.0237661646602</v>
      </c>
      <c r="K578" s="39">
        <v>3261.0237661646602</v>
      </c>
      <c r="L578" s="39">
        <v>3261.0237661646602</v>
      </c>
      <c r="M578" s="39">
        <v>3261.0237661646602</v>
      </c>
      <c r="N578" s="39">
        <v>3261.0237661646602</v>
      </c>
      <c r="O578" s="39">
        <v>3261.0237661646602</v>
      </c>
      <c r="P578" s="39">
        <v>3261.0237661646602</v>
      </c>
      <c r="Q578" s="39">
        <v>3261.0237661646602</v>
      </c>
      <c r="R578" s="39">
        <v>3261.0237661646602</v>
      </c>
    </row>
    <row r="579" spans="1:30" hidden="1" outlineLevel="1">
      <c r="A579" s="40" t="s">
        <v>224</v>
      </c>
      <c r="B579" s="39">
        <v>1710.9930949513</v>
      </c>
      <c r="C579" s="39">
        <v>1710.9930949513</v>
      </c>
      <c r="D579" s="39">
        <v>1710.9930949513</v>
      </c>
      <c r="E579" s="39">
        <v>1710.9930949513</v>
      </c>
      <c r="F579" s="39">
        <v>1710.9930949513</v>
      </c>
      <c r="G579" s="39">
        <v>1710.9930949513</v>
      </c>
      <c r="H579" s="39">
        <v>1710.9930949513</v>
      </c>
      <c r="I579" s="39">
        <v>1710.9930949513</v>
      </c>
      <c r="J579" s="39">
        <v>1710.9930949513</v>
      </c>
      <c r="K579" s="39">
        <v>1710.9930949513</v>
      </c>
      <c r="L579" s="39">
        <v>1710.9930949513</v>
      </c>
      <c r="M579" s="39">
        <v>1710.9930949513</v>
      </c>
      <c r="N579" s="39">
        <v>1710.9930949513</v>
      </c>
      <c r="O579" s="39">
        <v>1710.9930949513</v>
      </c>
      <c r="P579" s="39">
        <v>1710.9930949513</v>
      </c>
      <c r="Q579" s="39">
        <v>1710.9930949513</v>
      </c>
      <c r="R579" s="39">
        <v>1710.9930949513</v>
      </c>
    </row>
    <row r="580" spans="1:30" hidden="1" outlineLevel="1">
      <c r="A580" s="40" t="s">
        <v>225</v>
      </c>
      <c r="B580" s="39">
        <v>11783184.3198897</v>
      </c>
      <c r="C580" s="39">
        <v>11783184.3198897</v>
      </c>
      <c r="D580" s="39">
        <v>11783184.3198897</v>
      </c>
      <c r="E580" s="39">
        <v>11783184.3198897</v>
      </c>
      <c r="F580" s="39">
        <v>11783184.3198897</v>
      </c>
      <c r="G580" s="39">
        <v>11783184.3198897</v>
      </c>
      <c r="H580" s="39">
        <v>11783184.3198897</v>
      </c>
      <c r="I580" s="39">
        <v>11783184.3198897</v>
      </c>
      <c r="J580" s="39">
        <v>11783184.3198897</v>
      </c>
      <c r="K580" s="39">
        <v>11783184.3198897</v>
      </c>
      <c r="L580" s="39">
        <v>11783184.3198897</v>
      </c>
      <c r="M580" s="39">
        <v>11783184.3198897</v>
      </c>
      <c r="N580" s="39">
        <v>11783184.3198897</v>
      </c>
      <c r="O580" s="39">
        <v>11783184.3198897</v>
      </c>
      <c r="P580" s="39">
        <v>11783184.3198897</v>
      </c>
      <c r="Q580" s="39">
        <v>11783184.3198897</v>
      </c>
      <c r="R580" s="39">
        <v>11783184.3198897</v>
      </c>
    </row>
    <row r="581" spans="1:30" hidden="1" outlineLevel="1">
      <c r="A581" s="40" t="s">
        <v>226</v>
      </c>
      <c r="B581" s="39">
        <v>19106.0438370843</v>
      </c>
      <c r="C581" s="39">
        <v>19106.0438370843</v>
      </c>
      <c r="D581" s="39">
        <v>19106.0438370843</v>
      </c>
      <c r="E581" s="39">
        <v>19106.0438370843</v>
      </c>
      <c r="F581" s="39">
        <v>19106.0438370843</v>
      </c>
      <c r="G581" s="39">
        <v>19106.0438370843</v>
      </c>
      <c r="H581" s="39">
        <v>19106.0438370843</v>
      </c>
      <c r="I581" s="39">
        <v>19106.0438370843</v>
      </c>
      <c r="J581" s="39">
        <v>19106.0438370843</v>
      </c>
      <c r="K581" s="39">
        <v>19106.0438370843</v>
      </c>
      <c r="L581" s="39">
        <v>19106.0438370843</v>
      </c>
      <c r="M581" s="39">
        <v>19106.0438370843</v>
      </c>
      <c r="N581" s="39">
        <v>19106.0438370843</v>
      </c>
      <c r="O581" s="39">
        <v>19106.0438370843</v>
      </c>
      <c r="P581" s="39">
        <v>19106.0438370843</v>
      </c>
      <c r="Q581" s="39">
        <v>19106.0438370843</v>
      </c>
      <c r="R581" s="39">
        <v>19106.0438370843</v>
      </c>
    </row>
    <row r="582" spans="1:30" hidden="1" outlineLevel="1">
      <c r="A582" s="40" t="s">
        <v>227</v>
      </c>
      <c r="B582" s="39">
        <v>4218.3976903043904</v>
      </c>
      <c r="C582" s="39">
        <v>4218.3976903043904</v>
      </c>
      <c r="D582" s="39">
        <v>4218.3976903043904</v>
      </c>
      <c r="E582" s="39">
        <v>4218.3976903043904</v>
      </c>
      <c r="F582" s="39">
        <v>4218.3976903043904</v>
      </c>
      <c r="G582" s="39">
        <v>4218.3976903043904</v>
      </c>
      <c r="H582" s="39">
        <v>4218.3976903043904</v>
      </c>
      <c r="I582" s="39">
        <v>4218.3976903043904</v>
      </c>
      <c r="J582" s="39">
        <v>4218.3976903043904</v>
      </c>
      <c r="K582" s="39">
        <v>4218.3976903043904</v>
      </c>
      <c r="L582" s="39">
        <v>4218.3976903043904</v>
      </c>
      <c r="M582" s="39">
        <v>4218.3976903043904</v>
      </c>
      <c r="N582" s="39">
        <v>4218.3976903043904</v>
      </c>
      <c r="O582" s="39">
        <v>4218.3976903043904</v>
      </c>
      <c r="P582" s="39">
        <v>4218.3976903043904</v>
      </c>
      <c r="Q582" s="39">
        <v>4218.3976903043904</v>
      </c>
      <c r="R582" s="39">
        <v>4218.3976903043904</v>
      </c>
    </row>
    <row r="583" spans="1:30" hidden="1" outlineLevel="1">
      <c r="A583" s="40" t="s">
        <v>228</v>
      </c>
      <c r="B583" s="39">
        <v>1972.39118582889</v>
      </c>
      <c r="C583" s="39">
        <v>1972.39118582889</v>
      </c>
      <c r="D583" s="39">
        <v>1972.39118582889</v>
      </c>
      <c r="E583" s="39">
        <v>1972.39118582889</v>
      </c>
      <c r="F583" s="39">
        <v>1972.39118582889</v>
      </c>
      <c r="G583" s="39">
        <v>1972.39118582889</v>
      </c>
      <c r="H583" s="39">
        <v>1972.39118582889</v>
      </c>
      <c r="I583" s="39">
        <v>1972.39118582889</v>
      </c>
      <c r="J583" s="39">
        <v>1972.39118582889</v>
      </c>
      <c r="K583" s="39">
        <v>1972.39118582889</v>
      </c>
      <c r="L583" s="39">
        <v>1972.39118582889</v>
      </c>
      <c r="M583" s="39">
        <v>1972.39118582889</v>
      </c>
      <c r="N583" s="39">
        <v>1972.39118582889</v>
      </c>
      <c r="O583" s="39">
        <v>1972.39118582889</v>
      </c>
      <c r="P583" s="39">
        <v>1972.39118582889</v>
      </c>
      <c r="Q583" s="39">
        <v>1972.39118582889</v>
      </c>
      <c r="R583" s="39">
        <v>1972.39118582889</v>
      </c>
    </row>
    <row r="584" spans="1:30" hidden="1" outlineLevel="1">
      <c r="A584" s="40" t="s">
        <v>229</v>
      </c>
      <c r="B584" s="39">
        <v>11127.326024345501</v>
      </c>
      <c r="C584" s="39">
        <v>11127.326024345501</v>
      </c>
      <c r="D584" s="39">
        <v>11127.326024345501</v>
      </c>
      <c r="E584" s="39">
        <v>11127.326024345501</v>
      </c>
      <c r="F584" s="39">
        <v>11127.326024345501</v>
      </c>
      <c r="G584" s="39">
        <v>11127.326024345501</v>
      </c>
      <c r="H584" s="39">
        <v>11127.326024345501</v>
      </c>
      <c r="I584" s="39">
        <v>11127.326024345501</v>
      </c>
      <c r="J584" s="39">
        <v>11127.326024345501</v>
      </c>
      <c r="K584" s="39">
        <v>11127.326024345501</v>
      </c>
      <c r="L584" s="39">
        <v>11127.326024345501</v>
      </c>
      <c r="M584" s="39">
        <v>11127.326024345501</v>
      </c>
      <c r="N584" s="39">
        <v>11127.326024345501</v>
      </c>
      <c r="O584" s="39">
        <v>11127.326024345501</v>
      </c>
      <c r="P584" s="39">
        <v>11127.326024345501</v>
      </c>
      <c r="Q584" s="39">
        <v>11127.326024345501</v>
      </c>
      <c r="R584" s="39">
        <v>11127.326024345501</v>
      </c>
    </row>
    <row r="585" spans="1:30" hidden="1" outlineLevel="1">
      <c r="A585" s="40" t="s">
        <v>230</v>
      </c>
      <c r="S585" s="39">
        <v>133740.005419825</v>
      </c>
      <c r="T585" s="39">
        <v>133740.005419825</v>
      </c>
      <c r="U585" s="39">
        <v>133740.005419825</v>
      </c>
      <c r="V585" s="39">
        <v>133740.005419825</v>
      </c>
      <c r="W585" s="39">
        <v>133740.005419825</v>
      </c>
      <c r="X585" s="39">
        <v>133740.005419825</v>
      </c>
      <c r="Y585" s="39">
        <v>133740.005419825</v>
      </c>
      <c r="Z585" s="39">
        <v>133740.005419825</v>
      </c>
      <c r="AA585" s="39">
        <v>133740.005419825</v>
      </c>
      <c r="AB585" s="39">
        <v>133740.005419825</v>
      </c>
      <c r="AC585" s="39">
        <v>133740.005419825</v>
      </c>
      <c r="AD585" s="39">
        <v>133740.005419825</v>
      </c>
    </row>
    <row r="586" spans="1:30" hidden="1" outlineLevel="1">
      <c r="A586" s="40" t="s">
        <v>231</v>
      </c>
      <c r="S586" s="39">
        <v>199999.86472024099</v>
      </c>
      <c r="T586" s="39">
        <v>199999.86472024099</v>
      </c>
      <c r="U586" s="39">
        <v>199999.86472024099</v>
      </c>
      <c r="V586" s="39">
        <v>199999.86472024099</v>
      </c>
      <c r="W586" s="39">
        <v>199999.86472024099</v>
      </c>
      <c r="X586" s="39">
        <v>199999.86472024099</v>
      </c>
      <c r="Y586" s="39">
        <v>199999.86472024099</v>
      </c>
      <c r="Z586" s="39">
        <v>199999.86472024099</v>
      </c>
      <c r="AA586" s="39">
        <v>199999.86472024099</v>
      </c>
      <c r="AB586" s="39">
        <v>199999.86472024099</v>
      </c>
      <c r="AC586" s="39">
        <v>199999.86472024099</v>
      </c>
      <c r="AD586" s="39">
        <v>199999.86472024099</v>
      </c>
    </row>
    <row r="587" spans="1:30" hidden="1" outlineLevel="1">
      <c r="A587" s="40" t="s">
        <v>232</v>
      </c>
      <c r="S587" s="39">
        <v>678849.32321221102</v>
      </c>
      <c r="T587" s="39">
        <v>678849.32321221102</v>
      </c>
      <c r="U587" s="39">
        <v>678849.32321221102</v>
      </c>
      <c r="V587" s="39">
        <v>678849.32321221102</v>
      </c>
      <c r="W587" s="39">
        <v>678849.32321221102</v>
      </c>
      <c r="X587" s="39">
        <v>678849.32321221102</v>
      </c>
      <c r="Y587" s="39">
        <v>678849.32321221102</v>
      </c>
      <c r="Z587" s="39">
        <v>678849.32321221102</v>
      </c>
      <c r="AA587" s="39">
        <v>678849.32321221102</v>
      </c>
      <c r="AB587" s="39">
        <v>678849.32321221102</v>
      </c>
      <c r="AC587" s="39">
        <v>678849.32321221102</v>
      </c>
      <c r="AD587" s="39">
        <v>678849.32321221102</v>
      </c>
    </row>
    <row r="588" spans="1:30" hidden="1" outlineLevel="1">
      <c r="A588" s="40" t="s">
        <v>233</v>
      </c>
      <c r="S588" s="39">
        <v>9999.9932360121002</v>
      </c>
      <c r="T588" s="39">
        <v>9999.9932360121002</v>
      </c>
      <c r="U588" s="39">
        <v>9999.9932360121002</v>
      </c>
      <c r="V588" s="39">
        <v>9999.9932360121002</v>
      </c>
      <c r="W588" s="39">
        <v>9999.9932360121002</v>
      </c>
      <c r="X588" s="39">
        <v>9999.9932360121002</v>
      </c>
      <c r="Y588" s="39">
        <v>9999.9932360121002</v>
      </c>
      <c r="Z588" s="39">
        <v>9999.9932360121002</v>
      </c>
      <c r="AA588" s="39">
        <v>9999.9932360121002</v>
      </c>
      <c r="AB588" s="39">
        <v>9999.9932360121002</v>
      </c>
      <c r="AC588" s="39">
        <v>9999.9932360121002</v>
      </c>
      <c r="AD588" s="39">
        <v>9999.9932360121002</v>
      </c>
    </row>
    <row r="589" spans="1:30" hidden="1" outlineLevel="1">
      <c r="A589" s="40" t="s">
        <v>234</v>
      </c>
      <c r="S589" s="39">
        <v>7499.9949270090701</v>
      </c>
      <c r="T589" s="39">
        <v>7499.9949270090701</v>
      </c>
      <c r="U589" s="39">
        <v>7499.9949270090701</v>
      </c>
      <c r="V589" s="39">
        <v>7499.9949270090701</v>
      </c>
      <c r="W589" s="39">
        <v>7499.9949270090701</v>
      </c>
      <c r="X589" s="39">
        <v>7499.9949270090701</v>
      </c>
      <c r="Y589" s="39">
        <v>7499.9949270090701</v>
      </c>
      <c r="Z589" s="39">
        <v>7499.9949270090701</v>
      </c>
      <c r="AA589" s="39">
        <v>7499.9949270090701</v>
      </c>
      <c r="AB589" s="39">
        <v>7499.9949270090701</v>
      </c>
      <c r="AC589" s="39">
        <v>7499.9949270090701</v>
      </c>
      <c r="AD589" s="39">
        <v>7499.9949270090701</v>
      </c>
    </row>
    <row r="590" spans="1:30" hidden="1" outlineLevel="1">
      <c r="A590" s="40" t="s">
        <v>235</v>
      </c>
      <c r="S590" s="39">
        <v>3499.9976326042301</v>
      </c>
      <c r="T590" s="39">
        <v>3499.9976326042301</v>
      </c>
      <c r="U590" s="39">
        <v>3499.9976326042301</v>
      </c>
      <c r="V590" s="39">
        <v>3499.9976326042301</v>
      </c>
      <c r="W590" s="39">
        <v>3499.9976326042301</v>
      </c>
      <c r="X590" s="39">
        <v>3499.9976326042301</v>
      </c>
      <c r="Y590" s="39">
        <v>3499.9976326042301</v>
      </c>
      <c r="Z590" s="39">
        <v>3499.9976326042301</v>
      </c>
      <c r="AA590" s="39">
        <v>3499.9976326042301</v>
      </c>
      <c r="AB590" s="39">
        <v>3499.9976326042301</v>
      </c>
      <c r="AC590" s="39">
        <v>3499.9976326042301</v>
      </c>
      <c r="AD590" s="39">
        <v>3499.9976326042301</v>
      </c>
    </row>
    <row r="591" spans="1:30" hidden="1" outlineLevel="1">
      <c r="A591" s="40" t="s">
        <v>236</v>
      </c>
      <c r="S591" s="39">
        <v>3166.6645247371598</v>
      </c>
      <c r="T591" s="39">
        <v>3166.6645247371598</v>
      </c>
      <c r="U591" s="39">
        <v>3166.6645247371598</v>
      </c>
      <c r="V591" s="39">
        <v>3166.6645247371598</v>
      </c>
      <c r="W591" s="39">
        <v>3166.6645247371598</v>
      </c>
      <c r="X591" s="39">
        <v>3166.6645247371598</v>
      </c>
      <c r="Y591" s="39">
        <v>3166.6645247371598</v>
      </c>
      <c r="Z591" s="39">
        <v>3166.6645247371598</v>
      </c>
      <c r="AA591" s="39">
        <v>3166.6645247371598</v>
      </c>
      <c r="AB591" s="39">
        <v>3166.6645247371598</v>
      </c>
      <c r="AC591" s="39">
        <v>3166.6645247371598</v>
      </c>
      <c r="AD591" s="39">
        <v>3166.6645247371598</v>
      </c>
    </row>
    <row r="592" spans="1:30" collapsed="1">
      <c r="A592" s="40" t="s">
        <v>444</v>
      </c>
      <c r="B592" s="39">
        <v>19948229.568516899</v>
      </c>
      <c r="C592" s="39">
        <v>19948229.568516899</v>
      </c>
      <c r="D592" s="39">
        <v>19948229.568516899</v>
      </c>
      <c r="E592" s="39">
        <v>19948229.568516899</v>
      </c>
      <c r="F592" s="39">
        <v>19948229.568516899</v>
      </c>
      <c r="G592" s="39">
        <v>19948229.568516899</v>
      </c>
      <c r="H592" s="39">
        <v>19948229.568516899</v>
      </c>
      <c r="I592" s="39">
        <v>19948229.568516899</v>
      </c>
      <c r="J592" s="39">
        <v>19948229.568516899</v>
      </c>
      <c r="K592" s="39">
        <v>19948229.568516899</v>
      </c>
      <c r="L592" s="39">
        <v>19948229.568516899</v>
      </c>
      <c r="M592" s="39">
        <v>19948229.568516899</v>
      </c>
      <c r="N592" s="39">
        <v>19948229.568516899</v>
      </c>
      <c r="O592" s="39">
        <v>19948229.568516899</v>
      </c>
      <c r="P592" s="39">
        <v>19948229.568516899</v>
      </c>
      <c r="Q592" s="39">
        <v>19948229.568516899</v>
      </c>
      <c r="R592" s="39">
        <v>19948229.568516899</v>
      </c>
      <c r="S592" s="39">
        <v>1036755.84367264</v>
      </c>
      <c r="T592" s="39">
        <v>1036755.84367264</v>
      </c>
      <c r="U592" s="39">
        <v>1036755.84367264</v>
      </c>
      <c r="V592" s="39">
        <v>1036755.84367264</v>
      </c>
      <c r="W592" s="39">
        <v>1036755.84367264</v>
      </c>
      <c r="X592" s="39">
        <v>1036755.84367264</v>
      </c>
      <c r="Y592" s="39">
        <v>1036755.84367264</v>
      </c>
      <c r="Z592" s="39">
        <v>1036755.84367264</v>
      </c>
      <c r="AA592" s="39">
        <v>1036755.84367264</v>
      </c>
      <c r="AB592" s="39">
        <v>1036755.84367264</v>
      </c>
      <c r="AC592" s="39">
        <v>1036755.84367264</v>
      </c>
      <c r="AD592" s="39">
        <v>1036755.84367264</v>
      </c>
    </row>
    <row r="593" spans="1:30" hidden="1" outlineLevel="1">
      <c r="A593" s="40" t="s">
        <v>213</v>
      </c>
      <c r="B593" s="39">
        <v>372381.21484082501</v>
      </c>
      <c r="C593" s="39">
        <v>372381.21484082501</v>
      </c>
      <c r="D593" s="39">
        <v>372381.21484082501</v>
      </c>
      <c r="E593" s="39">
        <v>372381.21484082501</v>
      </c>
      <c r="F593" s="39">
        <v>372381.21484082501</v>
      </c>
      <c r="G593" s="39">
        <v>372381.21484082501</v>
      </c>
      <c r="H593" s="39">
        <v>372381.21484082501</v>
      </c>
      <c r="I593" s="39">
        <v>372381.21484082501</v>
      </c>
      <c r="J593" s="39">
        <v>372381.21484082501</v>
      </c>
      <c r="K593" s="39">
        <v>372381.21484082501</v>
      </c>
      <c r="L593" s="39">
        <v>372381.21484082501</v>
      </c>
      <c r="M593" s="39">
        <v>372381.21484082501</v>
      </c>
      <c r="N593" s="39">
        <v>372381.21484082501</v>
      </c>
      <c r="O593" s="39">
        <v>372381.21484082501</v>
      </c>
      <c r="P593" s="39">
        <v>372381.21484082501</v>
      </c>
      <c r="Q593" s="39">
        <v>372381.21484082501</v>
      </c>
      <c r="R593" s="39">
        <v>372381.21484082501</v>
      </c>
      <c r="S593" s="39">
        <v>372381.21484082501</v>
      </c>
      <c r="T593" s="39">
        <v>372381.21484082501</v>
      </c>
      <c r="U593" s="39">
        <v>372381.21484082501</v>
      </c>
      <c r="V593" s="39">
        <v>372381.21484082501</v>
      </c>
      <c r="W593" s="39">
        <v>372381.21484082501</v>
      </c>
      <c r="X593" s="39">
        <v>372381.21484082501</v>
      </c>
      <c r="Y593" s="39">
        <v>372381.21484082501</v>
      </c>
      <c r="Z593" s="39">
        <v>372381.21484082501</v>
      </c>
      <c r="AA593" s="39">
        <v>372381.21484082501</v>
      </c>
      <c r="AB593" s="39">
        <v>372381.21484082501</v>
      </c>
      <c r="AC593" s="39">
        <v>372381.21484082501</v>
      </c>
      <c r="AD593" s="39">
        <v>372381.21484082501</v>
      </c>
    </row>
    <row r="594" spans="1:30" hidden="1" outlineLevel="1">
      <c r="A594" s="40" t="s">
        <v>214</v>
      </c>
      <c r="B594" s="39">
        <v>14560.7615461807</v>
      </c>
      <c r="C594" s="39">
        <v>14560.7615461807</v>
      </c>
      <c r="D594" s="39">
        <v>14560.7615461807</v>
      </c>
      <c r="E594" s="39">
        <v>14560.7615461807</v>
      </c>
      <c r="F594" s="39">
        <v>14560.7615461807</v>
      </c>
      <c r="G594" s="39">
        <v>14560.7615461807</v>
      </c>
      <c r="H594" s="39">
        <v>14560.7615461807</v>
      </c>
      <c r="I594" s="39">
        <v>14560.7615461807</v>
      </c>
      <c r="J594" s="39">
        <v>14560.7615461807</v>
      </c>
      <c r="K594" s="39">
        <v>14560.7615461807</v>
      </c>
      <c r="L594" s="39">
        <v>14560.7615461807</v>
      </c>
      <c r="M594" s="39">
        <v>14560.7615461807</v>
      </c>
      <c r="N594" s="39">
        <v>14560.7615461807</v>
      </c>
      <c r="O594" s="39">
        <v>14560.7615461807</v>
      </c>
      <c r="P594" s="39">
        <v>14560.7615461807</v>
      </c>
      <c r="Q594" s="39">
        <v>14560.7615461807</v>
      </c>
      <c r="R594" s="39">
        <v>14560.7615461807</v>
      </c>
      <c r="S594" s="39">
        <v>14560.7615461807</v>
      </c>
      <c r="T594" s="39">
        <v>14560.7615461807</v>
      </c>
      <c r="U594" s="39">
        <v>14560.7615461807</v>
      </c>
      <c r="V594" s="39">
        <v>14560.7615461807</v>
      </c>
      <c r="W594" s="39">
        <v>14560.7615461807</v>
      </c>
      <c r="X594" s="39">
        <v>14560.7615461807</v>
      </c>
      <c r="Y594" s="39">
        <v>14560.7615461807</v>
      </c>
      <c r="Z594" s="39">
        <v>14560.7615461807</v>
      </c>
      <c r="AA594" s="39">
        <v>14560.7615461807</v>
      </c>
      <c r="AB594" s="39">
        <v>14560.7615461807</v>
      </c>
      <c r="AC594" s="39">
        <v>14560.7615461807</v>
      </c>
      <c r="AD594" s="39">
        <v>14560.7615461807</v>
      </c>
    </row>
    <row r="595" spans="1:30" hidden="1" outlineLevel="1">
      <c r="A595" s="40" t="s">
        <v>215</v>
      </c>
      <c r="B595" s="39">
        <v>193826.46136031899</v>
      </c>
      <c r="C595" s="39">
        <v>193826.46136031899</v>
      </c>
      <c r="D595" s="39">
        <v>193826.46136031899</v>
      </c>
      <c r="E595" s="39">
        <v>193826.46136031899</v>
      </c>
      <c r="F595" s="39">
        <v>193826.46136031899</v>
      </c>
      <c r="G595" s="39">
        <v>193826.46136031899</v>
      </c>
      <c r="H595" s="39">
        <v>193826.46136031899</v>
      </c>
      <c r="I595" s="39">
        <v>193826.46136031899</v>
      </c>
      <c r="J595" s="39">
        <v>193826.46136031899</v>
      </c>
      <c r="K595" s="39">
        <v>193826.46136031899</v>
      </c>
      <c r="L595" s="39">
        <v>193826.46136031899</v>
      </c>
      <c r="M595" s="39">
        <v>193826.46136031899</v>
      </c>
      <c r="N595" s="39">
        <v>193826.46136031899</v>
      </c>
      <c r="O595" s="39">
        <v>193826.46136031899</v>
      </c>
      <c r="P595" s="39">
        <v>193826.46136031899</v>
      </c>
      <c r="Q595" s="39">
        <v>193826.46136031899</v>
      </c>
      <c r="R595" s="39">
        <v>193826.46136031899</v>
      </c>
      <c r="S595" s="39">
        <v>193826.46136031899</v>
      </c>
      <c r="T595" s="39">
        <v>193826.46136031899</v>
      </c>
      <c r="U595" s="39">
        <v>193826.46136031899</v>
      </c>
      <c r="V595" s="39">
        <v>193826.46136031899</v>
      </c>
      <c r="W595" s="39">
        <v>193826.46136031899</v>
      </c>
      <c r="X595" s="39">
        <v>193826.46136031899</v>
      </c>
      <c r="Y595" s="39">
        <v>193826.46136031899</v>
      </c>
      <c r="Z595" s="39">
        <v>193826.46136031899</v>
      </c>
      <c r="AA595" s="39">
        <v>193826.46136031899</v>
      </c>
      <c r="AB595" s="39">
        <v>193826.46136031899</v>
      </c>
      <c r="AC595" s="39">
        <v>193826.46136031899</v>
      </c>
      <c r="AD595" s="39">
        <v>193826.46136031899</v>
      </c>
    </row>
    <row r="596" spans="1:30" hidden="1" outlineLevel="1">
      <c r="A596" s="40" t="s">
        <v>216</v>
      </c>
      <c r="B596" s="39">
        <v>1084931.9743224101</v>
      </c>
      <c r="C596" s="39">
        <v>1084931.9743224101</v>
      </c>
      <c r="D596" s="39">
        <v>1084931.9743224101</v>
      </c>
      <c r="E596" s="39">
        <v>1084931.9743224101</v>
      </c>
      <c r="F596" s="39">
        <v>1084931.9743224101</v>
      </c>
      <c r="G596" s="39">
        <v>1084931.9743224101</v>
      </c>
      <c r="H596" s="39">
        <v>1084931.9743224101</v>
      </c>
      <c r="I596" s="39">
        <v>1084931.9743224101</v>
      </c>
      <c r="J596" s="39">
        <v>1084931.9743224101</v>
      </c>
      <c r="K596" s="39">
        <v>1084931.9743224101</v>
      </c>
      <c r="L596" s="39">
        <v>1084931.9743224101</v>
      </c>
      <c r="M596" s="39">
        <v>1084931.9743224101</v>
      </c>
      <c r="N596" s="39">
        <v>1084931.9743224101</v>
      </c>
      <c r="O596" s="39">
        <v>1084931.9743224101</v>
      </c>
      <c r="P596" s="39">
        <v>1084931.9743224101</v>
      </c>
      <c r="Q596" s="39">
        <v>1084931.9743224101</v>
      </c>
      <c r="R596" s="39">
        <v>1084931.9743224101</v>
      </c>
      <c r="S596" s="39">
        <v>1084931.9743224101</v>
      </c>
      <c r="T596" s="39">
        <v>1084931.9743224101</v>
      </c>
      <c r="U596" s="39">
        <v>1084931.9743224101</v>
      </c>
      <c r="V596" s="39">
        <v>1084931.9743224101</v>
      </c>
      <c r="W596" s="39">
        <v>1084931.9743224101</v>
      </c>
      <c r="X596" s="39">
        <v>1084931.9743224101</v>
      </c>
      <c r="Y596" s="39">
        <v>1084931.9743224101</v>
      </c>
      <c r="Z596" s="39">
        <v>1084931.9743224101</v>
      </c>
      <c r="AA596" s="39">
        <v>1084931.9743224101</v>
      </c>
      <c r="AB596" s="39">
        <v>1084931.9743224101</v>
      </c>
      <c r="AC596" s="39">
        <v>1084931.9743224101</v>
      </c>
      <c r="AD596" s="39">
        <v>1084931.9743224101</v>
      </c>
    </row>
    <row r="597" spans="1:30" hidden="1" outlineLevel="1">
      <c r="A597" s="40" t="s">
        <v>217</v>
      </c>
      <c r="B597" s="39">
        <v>9065.6061786845894</v>
      </c>
      <c r="C597" s="39">
        <v>9065.6061786845894</v>
      </c>
      <c r="D597" s="39">
        <v>9065.6061786845894</v>
      </c>
      <c r="E597" s="39">
        <v>9065.6061786845894</v>
      </c>
      <c r="F597" s="39">
        <v>9065.6061786845894</v>
      </c>
      <c r="G597" s="39">
        <v>9065.6061786845894</v>
      </c>
      <c r="H597" s="39">
        <v>9065.6061786845894</v>
      </c>
      <c r="I597" s="39">
        <v>9065.6061786845894</v>
      </c>
      <c r="J597" s="39">
        <v>9065.6061786845894</v>
      </c>
      <c r="K597" s="39">
        <v>9065.6061786845894</v>
      </c>
      <c r="L597" s="39">
        <v>9065.6061786845894</v>
      </c>
      <c r="M597" s="39">
        <v>9065.6061786845894</v>
      </c>
      <c r="N597" s="39">
        <v>9065.6061786845894</v>
      </c>
      <c r="O597" s="39">
        <v>9065.6061786845894</v>
      </c>
      <c r="P597" s="39">
        <v>9065.6061786845894</v>
      </c>
      <c r="Q597" s="39">
        <v>9065.6061786845894</v>
      </c>
      <c r="R597" s="39">
        <v>9065.6061786845894</v>
      </c>
      <c r="S597" s="39">
        <v>9065.6061786845894</v>
      </c>
      <c r="T597" s="39">
        <v>9065.6061786845894</v>
      </c>
      <c r="U597" s="39">
        <v>9065.6061786845894</v>
      </c>
      <c r="V597" s="39">
        <v>9065.6061786845894</v>
      </c>
      <c r="W597" s="39">
        <v>9065.6061786845894</v>
      </c>
      <c r="X597" s="39">
        <v>9065.6061786845894</v>
      </c>
      <c r="Y597" s="39">
        <v>9065.6061786845894</v>
      </c>
      <c r="Z597" s="39">
        <v>9065.6061786845894</v>
      </c>
      <c r="AA597" s="39">
        <v>9065.6061786845894</v>
      </c>
      <c r="AB597" s="39">
        <v>9065.6061786845894</v>
      </c>
      <c r="AC597" s="39">
        <v>9065.6061786845894</v>
      </c>
      <c r="AD597" s="39">
        <v>9065.6061786845894</v>
      </c>
    </row>
    <row r="598" spans="1:30" hidden="1" outlineLevel="1">
      <c r="A598" s="40" t="s">
        <v>218</v>
      </c>
      <c r="B598" s="39">
        <v>4313583.7580766603</v>
      </c>
      <c r="C598" s="39">
        <v>4313583.7580766603</v>
      </c>
      <c r="D598" s="39">
        <v>4313583.7580766603</v>
      </c>
      <c r="E598" s="39">
        <v>4313583.7580766603</v>
      </c>
      <c r="F598" s="39">
        <v>4313583.7580766603</v>
      </c>
      <c r="G598" s="39">
        <v>4313583.7580766603</v>
      </c>
      <c r="H598" s="39">
        <v>4313583.7580766603</v>
      </c>
      <c r="I598" s="39">
        <v>4313583.7580766603</v>
      </c>
      <c r="J598" s="39">
        <v>4313583.7580766603</v>
      </c>
      <c r="K598" s="39">
        <v>4313583.7580766603</v>
      </c>
      <c r="L598" s="39">
        <v>4313583.7580766603</v>
      </c>
      <c r="M598" s="39">
        <v>4313583.7580766603</v>
      </c>
      <c r="N598" s="39">
        <v>4313583.7580766603</v>
      </c>
      <c r="O598" s="39">
        <v>4313583.7580766603</v>
      </c>
      <c r="P598" s="39">
        <v>4313583.7580766603</v>
      </c>
      <c r="Q598" s="39">
        <v>4313583.7580766603</v>
      </c>
      <c r="R598" s="39">
        <v>4313583.7580766603</v>
      </c>
      <c r="S598" s="39">
        <v>4313583.7580766603</v>
      </c>
      <c r="T598" s="39">
        <v>4313583.7580766603</v>
      </c>
      <c r="U598" s="39">
        <v>4313583.7580766603</v>
      </c>
      <c r="V598" s="39">
        <v>4313583.7580766603</v>
      </c>
      <c r="W598" s="39">
        <v>4313583.7580766603</v>
      </c>
      <c r="X598" s="39">
        <v>4313583.7580766603</v>
      </c>
      <c r="Y598" s="39">
        <v>4313583.7580766603</v>
      </c>
      <c r="Z598" s="39">
        <v>4313583.7580766603</v>
      </c>
      <c r="AA598" s="39">
        <v>4313583.7580766603</v>
      </c>
      <c r="AB598" s="39">
        <v>4313583.7580766603</v>
      </c>
      <c r="AC598" s="39">
        <v>4313583.7580766603</v>
      </c>
      <c r="AD598" s="39">
        <v>4313583.7580766603</v>
      </c>
    </row>
    <row r="599" spans="1:30" hidden="1" outlineLevel="1">
      <c r="A599" s="40" t="s">
        <v>219</v>
      </c>
      <c r="B599" s="39">
        <v>1748894.1852698999</v>
      </c>
      <c r="C599" s="39">
        <v>1748894.1852698999</v>
      </c>
      <c r="D599" s="39">
        <v>1748894.1852698999</v>
      </c>
      <c r="E599" s="39">
        <v>1748894.1852698999</v>
      </c>
      <c r="F599" s="39">
        <v>1748894.1852698999</v>
      </c>
      <c r="G599" s="39">
        <v>1748894.1852698999</v>
      </c>
      <c r="H599" s="39">
        <v>1748894.1852698999</v>
      </c>
      <c r="I599" s="39">
        <v>1748894.1852698999</v>
      </c>
      <c r="J599" s="39">
        <v>1748894.1852698999</v>
      </c>
      <c r="K599" s="39">
        <v>1748894.1852698999</v>
      </c>
      <c r="L599" s="39">
        <v>1748894.1852698999</v>
      </c>
      <c r="M599" s="39">
        <v>1748894.1852698999</v>
      </c>
      <c r="N599" s="39">
        <v>1748894.1852698999</v>
      </c>
      <c r="O599" s="39">
        <v>1748894.1852698999</v>
      </c>
      <c r="P599" s="39">
        <v>1748894.1852698999</v>
      </c>
      <c r="Q599" s="39">
        <v>1748894.1852698999</v>
      </c>
      <c r="R599" s="39">
        <v>1748894.1852698999</v>
      </c>
      <c r="S599" s="39">
        <v>1748894.1852698999</v>
      </c>
      <c r="T599" s="39">
        <v>1748894.1852698999</v>
      </c>
      <c r="U599" s="39">
        <v>1748894.1852698999</v>
      </c>
      <c r="V599" s="39">
        <v>1748894.1852698999</v>
      </c>
      <c r="W599" s="39">
        <v>1748894.1852698999</v>
      </c>
      <c r="X599" s="39">
        <v>1748894.1852698999</v>
      </c>
      <c r="Y599" s="39">
        <v>1748894.1852698999</v>
      </c>
      <c r="Z599" s="39">
        <v>1748894.1852698999</v>
      </c>
      <c r="AA599" s="39">
        <v>1748894.1852698999</v>
      </c>
      <c r="AB599" s="39">
        <v>1748894.1852698999</v>
      </c>
      <c r="AC599" s="39">
        <v>1748894.1852698999</v>
      </c>
      <c r="AD599" s="39">
        <v>1748894.1852698999</v>
      </c>
    </row>
    <row r="600" spans="1:30" hidden="1" outlineLevel="1">
      <c r="A600" s="40" t="s">
        <v>220</v>
      </c>
      <c r="B600" s="39">
        <v>348730.22400458303</v>
      </c>
      <c r="C600" s="39">
        <v>348730.22400458303</v>
      </c>
      <c r="D600" s="39">
        <v>348730.22400458303</v>
      </c>
      <c r="E600" s="39">
        <v>348730.22400458303</v>
      </c>
      <c r="F600" s="39">
        <v>348730.22400458303</v>
      </c>
      <c r="G600" s="39">
        <v>348730.22400458303</v>
      </c>
      <c r="H600" s="39">
        <v>348730.22400458303</v>
      </c>
      <c r="I600" s="39">
        <v>348730.22400458303</v>
      </c>
      <c r="J600" s="39">
        <v>348730.22400458303</v>
      </c>
      <c r="K600" s="39">
        <v>348730.22400458303</v>
      </c>
      <c r="L600" s="39">
        <v>348730.22400458303</v>
      </c>
      <c r="M600" s="39">
        <v>348730.22400458303</v>
      </c>
      <c r="N600" s="39">
        <v>348730.22400458303</v>
      </c>
      <c r="O600" s="39">
        <v>348730.22400458303</v>
      </c>
      <c r="P600" s="39">
        <v>348730.22400458303</v>
      </c>
      <c r="Q600" s="39">
        <v>348730.22400458303</v>
      </c>
      <c r="R600" s="39">
        <v>348730.22400458303</v>
      </c>
      <c r="S600" s="39">
        <v>348730.22400458303</v>
      </c>
      <c r="T600" s="39">
        <v>348730.22400458303</v>
      </c>
      <c r="U600" s="39">
        <v>348730.22400458303</v>
      </c>
      <c r="V600" s="39">
        <v>348730.22400458303</v>
      </c>
      <c r="W600" s="39">
        <v>348730.22400458303</v>
      </c>
      <c r="X600" s="39">
        <v>348730.22400458303</v>
      </c>
      <c r="Y600" s="39">
        <v>348730.22400458303</v>
      </c>
      <c r="Z600" s="39">
        <v>348730.22400458303</v>
      </c>
      <c r="AA600" s="39">
        <v>348730.22400458303</v>
      </c>
      <c r="AB600" s="39">
        <v>348730.22400458303</v>
      </c>
      <c r="AC600" s="39">
        <v>348730.22400458303</v>
      </c>
      <c r="AD600" s="39">
        <v>348730.22400458303</v>
      </c>
    </row>
    <row r="601" spans="1:30" hidden="1" outlineLevel="1">
      <c r="A601" s="40" t="s">
        <v>221</v>
      </c>
      <c r="B601" s="39">
        <v>22642.0330332251</v>
      </c>
      <c r="C601" s="39">
        <v>22642.0330332251</v>
      </c>
      <c r="D601" s="39">
        <v>22642.0330332251</v>
      </c>
      <c r="E601" s="39">
        <v>22642.0330332251</v>
      </c>
      <c r="F601" s="39">
        <v>22642.0330332251</v>
      </c>
      <c r="G601" s="39">
        <v>22642.0330332251</v>
      </c>
      <c r="H601" s="39">
        <v>22642.0330332251</v>
      </c>
      <c r="I601" s="39">
        <v>22642.0330332251</v>
      </c>
      <c r="J601" s="39">
        <v>22642.0330332251</v>
      </c>
      <c r="K601" s="39">
        <v>22642.0330332251</v>
      </c>
      <c r="L601" s="39">
        <v>22642.0330332251</v>
      </c>
      <c r="M601" s="39">
        <v>22642.0330332251</v>
      </c>
      <c r="N601" s="39">
        <v>22642.0330332251</v>
      </c>
      <c r="O601" s="39">
        <v>22642.0330332251</v>
      </c>
      <c r="P601" s="39">
        <v>22642.0330332251</v>
      </c>
      <c r="Q601" s="39">
        <v>22642.0330332251</v>
      </c>
      <c r="R601" s="39">
        <v>22642.0330332251</v>
      </c>
      <c r="S601" s="39">
        <v>22642.0330332251</v>
      </c>
      <c r="T601" s="39">
        <v>22642.0330332251</v>
      </c>
      <c r="U601" s="39">
        <v>22642.0330332251</v>
      </c>
      <c r="V601" s="39">
        <v>22642.0330332251</v>
      </c>
      <c r="W601" s="39">
        <v>22642.0330332251</v>
      </c>
      <c r="X601" s="39">
        <v>22642.0330332251</v>
      </c>
      <c r="Y601" s="39">
        <v>22642.0330332251</v>
      </c>
      <c r="Z601" s="39">
        <v>22642.0330332251</v>
      </c>
      <c r="AA601" s="39">
        <v>22642.0330332251</v>
      </c>
      <c r="AB601" s="39">
        <v>22642.0330332251</v>
      </c>
      <c r="AC601" s="39">
        <v>22642.0330332251</v>
      </c>
      <c r="AD601" s="39">
        <v>22642.0330332251</v>
      </c>
    </row>
    <row r="602" spans="1:30" hidden="1" outlineLevel="1">
      <c r="A602" s="40" t="s">
        <v>222</v>
      </c>
      <c r="B602" s="39">
        <v>15032.854395665699</v>
      </c>
      <c r="C602" s="39">
        <v>15032.854395665699</v>
      </c>
      <c r="D602" s="39">
        <v>15032.854395665699</v>
      </c>
      <c r="E602" s="39">
        <v>15032.854395665699</v>
      </c>
      <c r="F602" s="39">
        <v>15032.854395665699</v>
      </c>
      <c r="G602" s="39">
        <v>15032.854395665699</v>
      </c>
      <c r="H602" s="39">
        <v>15032.854395665699</v>
      </c>
      <c r="I602" s="39">
        <v>15032.854395665699</v>
      </c>
      <c r="J602" s="39">
        <v>15032.854395665699</v>
      </c>
      <c r="K602" s="39">
        <v>15032.854395665699</v>
      </c>
      <c r="L602" s="39">
        <v>15032.854395665699</v>
      </c>
      <c r="M602" s="39">
        <v>15032.854395665699</v>
      </c>
      <c r="N602" s="39">
        <v>15032.854395665699</v>
      </c>
      <c r="O602" s="39">
        <v>15032.854395665699</v>
      </c>
      <c r="P602" s="39">
        <v>15032.854395665699</v>
      </c>
      <c r="Q602" s="39">
        <v>15032.854395665699</v>
      </c>
      <c r="R602" s="39">
        <v>15032.854395665699</v>
      </c>
      <c r="S602" s="39">
        <v>15032.854395665699</v>
      </c>
      <c r="T602" s="39">
        <v>15032.854395665699</v>
      </c>
      <c r="U602" s="39">
        <v>15032.854395665699</v>
      </c>
      <c r="V602" s="39">
        <v>15032.854395665699</v>
      </c>
      <c r="W602" s="39">
        <v>15032.854395665699</v>
      </c>
      <c r="X602" s="39">
        <v>15032.854395665699</v>
      </c>
      <c r="Y602" s="39">
        <v>15032.854395665699</v>
      </c>
      <c r="Z602" s="39">
        <v>15032.854395665699</v>
      </c>
      <c r="AA602" s="39">
        <v>15032.854395665699</v>
      </c>
      <c r="AB602" s="39">
        <v>15032.854395665699</v>
      </c>
      <c r="AC602" s="39">
        <v>15032.854395665699</v>
      </c>
      <c r="AD602" s="39">
        <v>15032.854395665699</v>
      </c>
    </row>
    <row r="603" spans="1:30" hidden="1" outlineLevel="1">
      <c r="A603" s="40" t="s">
        <v>223</v>
      </c>
      <c r="B603" s="39">
        <v>3261.0237661646602</v>
      </c>
      <c r="C603" s="39">
        <v>3261.0237661646602</v>
      </c>
      <c r="D603" s="39">
        <v>3261.0237661646602</v>
      </c>
      <c r="E603" s="39">
        <v>3261.0237661646602</v>
      </c>
      <c r="F603" s="39">
        <v>3261.0237661646602</v>
      </c>
      <c r="G603" s="39">
        <v>3261.0237661646602</v>
      </c>
      <c r="H603" s="39">
        <v>3261.0237661646602</v>
      </c>
      <c r="I603" s="39">
        <v>3261.0237661646602</v>
      </c>
      <c r="J603" s="39">
        <v>3261.0237661646602</v>
      </c>
      <c r="K603" s="39">
        <v>3261.0237661646602</v>
      </c>
      <c r="L603" s="39">
        <v>3261.0237661646602</v>
      </c>
      <c r="M603" s="39">
        <v>3261.0237661646602</v>
      </c>
      <c r="N603" s="39">
        <v>3261.0237661646602</v>
      </c>
      <c r="O603" s="39">
        <v>3261.0237661646602</v>
      </c>
      <c r="P603" s="39">
        <v>3261.0237661646602</v>
      </c>
      <c r="Q603" s="39">
        <v>3261.0237661646602</v>
      </c>
      <c r="R603" s="39">
        <v>3261.0237661646602</v>
      </c>
      <c r="S603" s="39">
        <v>3261.0237661646602</v>
      </c>
      <c r="T603" s="39">
        <v>3261.0237661646602</v>
      </c>
      <c r="U603" s="39">
        <v>3261.0237661646602</v>
      </c>
      <c r="V603" s="39">
        <v>3261.0237661646602</v>
      </c>
      <c r="W603" s="39">
        <v>3261.0237661646602</v>
      </c>
      <c r="X603" s="39">
        <v>3261.0237661646602</v>
      </c>
      <c r="Y603" s="39">
        <v>3261.0237661646602</v>
      </c>
      <c r="Z603" s="39">
        <v>3261.0237661646602</v>
      </c>
      <c r="AA603" s="39">
        <v>3261.0237661646602</v>
      </c>
      <c r="AB603" s="39">
        <v>3261.0237661646602</v>
      </c>
      <c r="AC603" s="39">
        <v>3261.0237661646602</v>
      </c>
      <c r="AD603" s="39">
        <v>3261.0237661646602</v>
      </c>
    </row>
    <row r="604" spans="1:30" hidden="1" outlineLevel="1">
      <c r="A604" s="40" t="s">
        <v>224</v>
      </c>
      <c r="B604" s="39">
        <v>1710.9930949513</v>
      </c>
      <c r="C604" s="39">
        <v>1710.9930949513</v>
      </c>
      <c r="D604" s="39">
        <v>1710.9930949513</v>
      </c>
      <c r="E604" s="39">
        <v>1710.9930949513</v>
      </c>
      <c r="F604" s="39">
        <v>1710.9930949513</v>
      </c>
      <c r="G604" s="39">
        <v>1710.9930949513</v>
      </c>
      <c r="H604" s="39">
        <v>1710.9930949513</v>
      </c>
      <c r="I604" s="39">
        <v>1710.9930949513</v>
      </c>
      <c r="J604" s="39">
        <v>1710.9930949513</v>
      </c>
      <c r="K604" s="39">
        <v>1710.9930949513</v>
      </c>
      <c r="L604" s="39">
        <v>1710.9930949513</v>
      </c>
      <c r="M604" s="39">
        <v>1710.9930949513</v>
      </c>
      <c r="N604" s="39">
        <v>1710.9930949513</v>
      </c>
      <c r="O604" s="39">
        <v>1710.9930949513</v>
      </c>
      <c r="P604" s="39">
        <v>1710.9930949513</v>
      </c>
      <c r="Q604" s="39">
        <v>1710.9930949513</v>
      </c>
      <c r="R604" s="39">
        <v>1710.9930949513</v>
      </c>
      <c r="S604" s="39">
        <v>1710.9930949513</v>
      </c>
      <c r="T604" s="39">
        <v>1710.9930949513</v>
      </c>
      <c r="U604" s="39">
        <v>1710.9930949513</v>
      </c>
      <c r="V604" s="39">
        <v>1710.9930949513</v>
      </c>
      <c r="W604" s="39">
        <v>1710.9930949513</v>
      </c>
      <c r="X604" s="39">
        <v>1710.9930949513</v>
      </c>
      <c r="Y604" s="39">
        <v>1710.9930949513</v>
      </c>
      <c r="Z604" s="39">
        <v>1710.9930949513</v>
      </c>
      <c r="AA604" s="39">
        <v>1710.9930949513</v>
      </c>
      <c r="AB604" s="39">
        <v>1710.9930949513</v>
      </c>
      <c r="AC604" s="39">
        <v>1710.9930949513</v>
      </c>
      <c r="AD604" s="39">
        <v>1710.9930949513</v>
      </c>
    </row>
    <row r="605" spans="1:30" hidden="1" outlineLevel="1">
      <c r="A605" s="40" t="s">
        <v>225</v>
      </c>
      <c r="B605" s="39">
        <v>11783184.3198897</v>
      </c>
      <c r="C605" s="39">
        <v>11783184.3198897</v>
      </c>
      <c r="D605" s="39">
        <v>11783184.3198897</v>
      </c>
      <c r="E605" s="39">
        <v>11783184.3198897</v>
      </c>
      <c r="F605" s="39">
        <v>11783184.3198897</v>
      </c>
      <c r="G605" s="39">
        <v>11783184.3198897</v>
      </c>
      <c r="H605" s="39">
        <v>11783184.3198897</v>
      </c>
      <c r="I605" s="39">
        <v>11783184.3198897</v>
      </c>
      <c r="J605" s="39">
        <v>11783184.3198897</v>
      </c>
      <c r="K605" s="39">
        <v>11783184.3198897</v>
      </c>
      <c r="L605" s="39">
        <v>11783184.3198897</v>
      </c>
      <c r="M605" s="39">
        <v>11783184.3198897</v>
      </c>
      <c r="N605" s="39">
        <v>11783184.3198897</v>
      </c>
      <c r="O605" s="39">
        <v>11783184.3198897</v>
      </c>
      <c r="P605" s="39">
        <v>11783184.3198897</v>
      </c>
      <c r="Q605" s="39">
        <v>11783184.3198897</v>
      </c>
      <c r="R605" s="39">
        <v>11783184.3198897</v>
      </c>
      <c r="S605" s="39">
        <v>11783184.3198897</v>
      </c>
      <c r="T605" s="39">
        <v>11783184.3198897</v>
      </c>
      <c r="U605" s="39">
        <v>11783184.3198897</v>
      </c>
      <c r="V605" s="39">
        <v>11783184.3198897</v>
      </c>
      <c r="W605" s="39">
        <v>11783184.3198897</v>
      </c>
      <c r="X605" s="39">
        <v>11783184.3198897</v>
      </c>
      <c r="Y605" s="39">
        <v>11783184.3198897</v>
      </c>
      <c r="Z605" s="39">
        <v>11783184.3198897</v>
      </c>
      <c r="AA605" s="39">
        <v>11783184.3198897</v>
      </c>
      <c r="AB605" s="39">
        <v>11783184.3198897</v>
      </c>
      <c r="AC605" s="39">
        <v>11783184.3198897</v>
      </c>
      <c r="AD605" s="39">
        <v>11783184.3198897</v>
      </c>
    </row>
    <row r="606" spans="1:30" hidden="1" outlineLevel="1">
      <c r="A606" s="40" t="s">
        <v>226</v>
      </c>
      <c r="B606" s="39">
        <v>19106.0438370843</v>
      </c>
      <c r="C606" s="39">
        <v>19106.0438370843</v>
      </c>
      <c r="D606" s="39">
        <v>19106.0438370843</v>
      </c>
      <c r="E606" s="39">
        <v>19106.0438370843</v>
      </c>
      <c r="F606" s="39">
        <v>19106.0438370843</v>
      </c>
      <c r="G606" s="39">
        <v>19106.0438370843</v>
      </c>
      <c r="H606" s="39">
        <v>19106.0438370843</v>
      </c>
      <c r="I606" s="39">
        <v>19106.0438370843</v>
      </c>
      <c r="J606" s="39">
        <v>19106.0438370843</v>
      </c>
      <c r="K606" s="39">
        <v>19106.0438370843</v>
      </c>
      <c r="L606" s="39">
        <v>19106.0438370843</v>
      </c>
      <c r="M606" s="39">
        <v>19106.0438370843</v>
      </c>
      <c r="N606" s="39">
        <v>19106.0438370843</v>
      </c>
      <c r="O606" s="39">
        <v>19106.0438370843</v>
      </c>
      <c r="P606" s="39">
        <v>19106.0438370843</v>
      </c>
      <c r="Q606" s="39">
        <v>19106.0438370843</v>
      </c>
      <c r="R606" s="39">
        <v>19106.0438370843</v>
      </c>
      <c r="S606" s="39">
        <v>19106.0438370843</v>
      </c>
      <c r="T606" s="39">
        <v>19106.0438370843</v>
      </c>
      <c r="U606" s="39">
        <v>19106.0438370843</v>
      </c>
      <c r="V606" s="39">
        <v>19106.0438370843</v>
      </c>
      <c r="W606" s="39">
        <v>19106.0438370843</v>
      </c>
      <c r="X606" s="39">
        <v>19106.0438370843</v>
      </c>
      <c r="Y606" s="39">
        <v>19106.0438370843</v>
      </c>
      <c r="Z606" s="39">
        <v>19106.0438370843</v>
      </c>
      <c r="AA606" s="39">
        <v>19106.0438370843</v>
      </c>
      <c r="AB606" s="39">
        <v>19106.0438370843</v>
      </c>
      <c r="AC606" s="39">
        <v>19106.0438370843</v>
      </c>
      <c r="AD606" s="39">
        <v>19106.0438370843</v>
      </c>
    </row>
    <row r="607" spans="1:30" hidden="1" outlineLevel="1">
      <c r="A607" s="40" t="s">
        <v>227</v>
      </c>
      <c r="B607" s="39">
        <v>4218.3976903043904</v>
      </c>
      <c r="C607" s="39">
        <v>4218.3976903043904</v>
      </c>
      <c r="D607" s="39">
        <v>4218.3976903043904</v>
      </c>
      <c r="E607" s="39">
        <v>4218.3976903043904</v>
      </c>
      <c r="F607" s="39">
        <v>4218.3976903043904</v>
      </c>
      <c r="G607" s="39">
        <v>4218.3976903043904</v>
      </c>
      <c r="H607" s="39">
        <v>4218.3976903043904</v>
      </c>
      <c r="I607" s="39">
        <v>4218.3976903043904</v>
      </c>
      <c r="J607" s="39">
        <v>4218.3976903043904</v>
      </c>
      <c r="K607" s="39">
        <v>4218.3976903043904</v>
      </c>
      <c r="L607" s="39">
        <v>4218.3976903043904</v>
      </c>
      <c r="M607" s="39">
        <v>4218.3976903043904</v>
      </c>
      <c r="N607" s="39">
        <v>4218.3976903043904</v>
      </c>
      <c r="O607" s="39">
        <v>4218.3976903043904</v>
      </c>
      <c r="P607" s="39">
        <v>4218.3976903043904</v>
      </c>
      <c r="Q607" s="39">
        <v>4218.3976903043904</v>
      </c>
      <c r="R607" s="39">
        <v>4218.3976903043904</v>
      </c>
      <c r="S607" s="39">
        <v>4218.3976903043904</v>
      </c>
      <c r="T607" s="39">
        <v>4218.3976903043904</v>
      </c>
      <c r="U607" s="39">
        <v>4218.3976903043904</v>
      </c>
      <c r="V607" s="39">
        <v>4218.3976903043904</v>
      </c>
      <c r="W607" s="39">
        <v>4218.3976903043904</v>
      </c>
      <c r="X607" s="39">
        <v>4218.3976903043904</v>
      </c>
      <c r="Y607" s="39">
        <v>4218.3976903043904</v>
      </c>
      <c r="Z607" s="39">
        <v>4218.3976903043904</v>
      </c>
      <c r="AA607" s="39">
        <v>4218.3976903043904</v>
      </c>
      <c r="AB607" s="39">
        <v>4218.3976903043904</v>
      </c>
      <c r="AC607" s="39">
        <v>4218.3976903043904</v>
      </c>
      <c r="AD607" s="39">
        <v>4218.3976903043904</v>
      </c>
    </row>
    <row r="608" spans="1:30" hidden="1" outlineLevel="1">
      <c r="A608" s="40" t="s">
        <v>228</v>
      </c>
      <c r="B608" s="39">
        <v>1972.39118582889</v>
      </c>
      <c r="C608" s="39">
        <v>1972.39118582889</v>
      </c>
      <c r="D608" s="39">
        <v>1972.39118582889</v>
      </c>
      <c r="E608" s="39">
        <v>1972.39118582889</v>
      </c>
      <c r="F608" s="39">
        <v>1972.39118582889</v>
      </c>
      <c r="G608" s="39">
        <v>1972.39118582889</v>
      </c>
      <c r="H608" s="39">
        <v>1972.39118582889</v>
      </c>
      <c r="I608" s="39">
        <v>1972.39118582889</v>
      </c>
      <c r="J608" s="39">
        <v>1972.39118582889</v>
      </c>
      <c r="K608" s="39">
        <v>1972.39118582889</v>
      </c>
      <c r="L608" s="39">
        <v>1972.39118582889</v>
      </c>
      <c r="M608" s="39">
        <v>1972.39118582889</v>
      </c>
      <c r="N608" s="39">
        <v>1972.39118582889</v>
      </c>
      <c r="O608" s="39">
        <v>1972.39118582889</v>
      </c>
      <c r="P608" s="39">
        <v>1972.39118582889</v>
      </c>
      <c r="Q608" s="39">
        <v>1972.39118582889</v>
      </c>
      <c r="R608" s="39">
        <v>1972.39118582889</v>
      </c>
      <c r="S608" s="39">
        <v>1972.39118582889</v>
      </c>
      <c r="T608" s="39">
        <v>1972.39118582889</v>
      </c>
      <c r="U608" s="39">
        <v>1972.39118582889</v>
      </c>
      <c r="V608" s="39">
        <v>1972.39118582889</v>
      </c>
      <c r="W608" s="39">
        <v>1972.39118582889</v>
      </c>
      <c r="X608" s="39">
        <v>1972.39118582889</v>
      </c>
      <c r="Y608" s="39">
        <v>1972.39118582889</v>
      </c>
      <c r="Z608" s="39">
        <v>1972.39118582889</v>
      </c>
      <c r="AA608" s="39">
        <v>1972.39118582889</v>
      </c>
      <c r="AB608" s="39">
        <v>1972.39118582889</v>
      </c>
      <c r="AC608" s="39">
        <v>1972.39118582889</v>
      </c>
      <c r="AD608" s="39">
        <v>1972.39118582889</v>
      </c>
    </row>
    <row r="609" spans="1:30" hidden="1" outlineLevel="1">
      <c r="A609" s="40" t="s">
        <v>229</v>
      </c>
      <c r="B609" s="39">
        <v>11127.326024345501</v>
      </c>
      <c r="C609" s="39">
        <v>11127.326024345501</v>
      </c>
      <c r="D609" s="39">
        <v>11127.326024345501</v>
      </c>
      <c r="E609" s="39">
        <v>11127.326024345501</v>
      </c>
      <c r="F609" s="39">
        <v>11127.326024345501</v>
      </c>
      <c r="G609" s="39">
        <v>11127.326024345501</v>
      </c>
      <c r="H609" s="39">
        <v>11127.326024345501</v>
      </c>
      <c r="I609" s="39">
        <v>11127.326024345501</v>
      </c>
      <c r="J609" s="39">
        <v>11127.326024345501</v>
      </c>
      <c r="K609" s="39">
        <v>11127.326024345501</v>
      </c>
      <c r="L609" s="39">
        <v>11127.326024345501</v>
      </c>
      <c r="M609" s="39">
        <v>11127.326024345501</v>
      </c>
      <c r="N609" s="39">
        <v>11127.326024345501</v>
      </c>
      <c r="O609" s="39">
        <v>11127.326024345501</v>
      </c>
      <c r="P609" s="39">
        <v>11127.326024345501</v>
      </c>
      <c r="Q609" s="39">
        <v>11127.326024345501</v>
      </c>
      <c r="R609" s="39">
        <v>11127.326024345501</v>
      </c>
      <c r="S609" s="39">
        <v>11127.326024345501</v>
      </c>
      <c r="T609" s="39">
        <v>11127.326024345501</v>
      </c>
      <c r="U609" s="39">
        <v>11127.326024345501</v>
      </c>
      <c r="V609" s="39">
        <v>11127.326024345501</v>
      </c>
      <c r="W609" s="39">
        <v>11127.326024345501</v>
      </c>
      <c r="X609" s="39">
        <v>11127.326024345501</v>
      </c>
      <c r="Y609" s="39">
        <v>11127.326024345501</v>
      </c>
      <c r="Z609" s="39">
        <v>11127.326024345501</v>
      </c>
      <c r="AA609" s="39">
        <v>11127.326024345501</v>
      </c>
      <c r="AB609" s="39">
        <v>11127.326024345501</v>
      </c>
      <c r="AC609" s="39">
        <v>11127.326024345501</v>
      </c>
      <c r="AD609" s="39">
        <v>11127.326024345501</v>
      </c>
    </row>
    <row r="610" spans="1:30" hidden="1" outlineLevel="1">
      <c r="A610" s="40" t="s">
        <v>230</v>
      </c>
      <c r="B610" s="39">
        <v>133740.005419825</v>
      </c>
      <c r="C610" s="39">
        <v>133740.005419825</v>
      </c>
      <c r="D610" s="39">
        <v>133740.005419825</v>
      </c>
      <c r="E610" s="39">
        <v>133740.005419825</v>
      </c>
      <c r="F610" s="39">
        <v>133740.005419825</v>
      </c>
      <c r="G610" s="39">
        <v>133740.005419825</v>
      </c>
      <c r="H610" s="39">
        <v>133740.005419825</v>
      </c>
      <c r="I610" s="39">
        <v>133740.005419825</v>
      </c>
      <c r="J610" s="39">
        <v>133740.005419825</v>
      </c>
      <c r="K610" s="39">
        <v>133740.005419825</v>
      </c>
      <c r="L610" s="39">
        <v>133740.005419825</v>
      </c>
      <c r="M610" s="39">
        <v>133740.005419825</v>
      </c>
      <c r="N610" s="39">
        <v>133740.005419825</v>
      </c>
      <c r="O610" s="39">
        <v>133740.005419825</v>
      </c>
      <c r="P610" s="39">
        <v>133740.005419825</v>
      </c>
      <c r="Q610" s="39">
        <v>133740.005419825</v>
      </c>
      <c r="R610" s="39">
        <v>133740.005419825</v>
      </c>
      <c r="S610" s="39">
        <v>133740.005419825</v>
      </c>
      <c r="T610" s="39">
        <v>133740.005419825</v>
      </c>
      <c r="U610" s="39">
        <v>133740.005419825</v>
      </c>
      <c r="V610" s="39">
        <v>133740.005419825</v>
      </c>
      <c r="W610" s="39">
        <v>133740.005419825</v>
      </c>
      <c r="X610" s="39">
        <v>133740.005419825</v>
      </c>
      <c r="Y610" s="39">
        <v>133740.005419825</v>
      </c>
      <c r="Z610" s="39">
        <v>133740.005419825</v>
      </c>
      <c r="AA610" s="39">
        <v>133740.005419825</v>
      </c>
      <c r="AB610" s="39">
        <v>133740.005419825</v>
      </c>
      <c r="AC610" s="39">
        <v>133740.005419825</v>
      </c>
      <c r="AD610" s="39">
        <v>133740.005419825</v>
      </c>
    </row>
    <row r="611" spans="1:30" hidden="1" outlineLevel="1">
      <c r="A611" s="40" t="s">
        <v>231</v>
      </c>
      <c r="B611" s="39">
        <v>199999.86472024099</v>
      </c>
      <c r="C611" s="39">
        <v>199999.86472024099</v>
      </c>
      <c r="D611" s="39">
        <v>199999.86472024099</v>
      </c>
      <c r="E611" s="39">
        <v>199999.86472024099</v>
      </c>
      <c r="F611" s="39">
        <v>199999.86472024099</v>
      </c>
      <c r="G611" s="39">
        <v>199999.86472024099</v>
      </c>
      <c r="H611" s="39">
        <v>199999.86472024099</v>
      </c>
      <c r="I611" s="39">
        <v>199999.86472024099</v>
      </c>
      <c r="J611" s="39">
        <v>199999.86472024099</v>
      </c>
      <c r="K611" s="39">
        <v>199999.86472024099</v>
      </c>
      <c r="L611" s="39">
        <v>199999.86472024099</v>
      </c>
      <c r="M611" s="39">
        <v>199999.86472024099</v>
      </c>
      <c r="N611" s="39">
        <v>199999.86472024099</v>
      </c>
      <c r="O611" s="39">
        <v>199999.86472024099</v>
      </c>
      <c r="P611" s="39">
        <v>199999.86472024099</v>
      </c>
      <c r="Q611" s="39">
        <v>199999.86472024099</v>
      </c>
      <c r="R611" s="39">
        <v>199999.86472024099</v>
      </c>
      <c r="S611" s="39">
        <v>199999.86472024099</v>
      </c>
      <c r="T611" s="39">
        <v>199999.86472024099</v>
      </c>
      <c r="U611" s="39">
        <v>199999.86472024099</v>
      </c>
      <c r="V611" s="39">
        <v>199999.86472024099</v>
      </c>
      <c r="W611" s="39">
        <v>199999.86472024099</v>
      </c>
      <c r="X611" s="39">
        <v>199999.86472024099</v>
      </c>
      <c r="Y611" s="39">
        <v>199999.86472024099</v>
      </c>
      <c r="Z611" s="39">
        <v>199999.86472024099</v>
      </c>
      <c r="AA611" s="39">
        <v>199999.86472024099</v>
      </c>
      <c r="AB611" s="39">
        <v>199999.86472024099</v>
      </c>
      <c r="AC611" s="39">
        <v>199999.86472024099</v>
      </c>
      <c r="AD611" s="39">
        <v>199999.86472024099</v>
      </c>
    </row>
    <row r="612" spans="1:30" hidden="1" outlineLevel="1">
      <c r="A612" s="40" t="s">
        <v>232</v>
      </c>
      <c r="B612" s="39">
        <v>678849.32321221102</v>
      </c>
      <c r="C612" s="39">
        <v>678849.32321221102</v>
      </c>
      <c r="D612" s="39">
        <v>678849.32321221102</v>
      </c>
      <c r="E612" s="39">
        <v>678849.32321221102</v>
      </c>
      <c r="F612" s="39">
        <v>678849.32321221102</v>
      </c>
      <c r="G612" s="39">
        <v>678849.32321221102</v>
      </c>
      <c r="H612" s="39">
        <v>678849.32321221102</v>
      </c>
      <c r="I612" s="39">
        <v>678849.32321221102</v>
      </c>
      <c r="J612" s="39">
        <v>678849.32321221102</v>
      </c>
      <c r="K612" s="39">
        <v>678849.32321221102</v>
      </c>
      <c r="L612" s="39">
        <v>678849.32321221102</v>
      </c>
      <c r="M612" s="39">
        <v>678849.32321221102</v>
      </c>
      <c r="N612" s="39">
        <v>678849.32321221102</v>
      </c>
      <c r="O612" s="39">
        <v>678849.32321221102</v>
      </c>
      <c r="P612" s="39">
        <v>678849.32321221102</v>
      </c>
      <c r="Q612" s="39">
        <v>678849.32321221102</v>
      </c>
      <c r="R612" s="39">
        <v>678849.32321221102</v>
      </c>
      <c r="S612" s="39">
        <v>678849.32321221102</v>
      </c>
      <c r="T612" s="39">
        <v>678849.32321221102</v>
      </c>
      <c r="U612" s="39">
        <v>678849.32321221102</v>
      </c>
      <c r="V612" s="39">
        <v>678849.32321221102</v>
      </c>
      <c r="W612" s="39">
        <v>678849.32321221102</v>
      </c>
      <c r="X612" s="39">
        <v>678849.32321221102</v>
      </c>
      <c r="Y612" s="39">
        <v>678849.32321221102</v>
      </c>
      <c r="Z612" s="39">
        <v>678849.32321221102</v>
      </c>
      <c r="AA612" s="39">
        <v>678849.32321221102</v>
      </c>
      <c r="AB612" s="39">
        <v>678849.32321221102</v>
      </c>
      <c r="AC612" s="39">
        <v>678849.32321221102</v>
      </c>
      <c r="AD612" s="39">
        <v>678849.32321221102</v>
      </c>
    </row>
    <row r="613" spans="1:30" hidden="1" outlineLevel="1">
      <c r="A613" s="40" t="s">
        <v>233</v>
      </c>
      <c r="B613" s="39">
        <v>9999.9932360121002</v>
      </c>
      <c r="C613" s="39">
        <v>9999.9932360121002</v>
      </c>
      <c r="D613" s="39">
        <v>9999.9932360121002</v>
      </c>
      <c r="E613" s="39">
        <v>9999.9932360121002</v>
      </c>
      <c r="F613" s="39">
        <v>9999.9932360121002</v>
      </c>
      <c r="G613" s="39">
        <v>9999.9932360121002</v>
      </c>
      <c r="H613" s="39">
        <v>9999.9932360121002</v>
      </c>
      <c r="I613" s="39">
        <v>9999.9932360121002</v>
      </c>
      <c r="J613" s="39">
        <v>9999.9932360121002</v>
      </c>
      <c r="K613" s="39">
        <v>9999.9932360121002</v>
      </c>
      <c r="L613" s="39">
        <v>9999.9932360121002</v>
      </c>
      <c r="M613" s="39">
        <v>9999.9932360121002</v>
      </c>
      <c r="N613" s="39">
        <v>9999.9932360121002</v>
      </c>
      <c r="O613" s="39">
        <v>9999.9932360121002</v>
      </c>
      <c r="P613" s="39">
        <v>9999.9932360121002</v>
      </c>
      <c r="Q613" s="39">
        <v>9999.9932360121002</v>
      </c>
      <c r="R613" s="39">
        <v>9999.9932360121002</v>
      </c>
      <c r="S613" s="39">
        <v>9999.9932360121002</v>
      </c>
      <c r="T613" s="39">
        <v>9999.9932360121002</v>
      </c>
      <c r="U613" s="39">
        <v>9999.9932360121002</v>
      </c>
      <c r="V613" s="39">
        <v>9999.9932360121002</v>
      </c>
      <c r="W613" s="39">
        <v>9999.9932360121002</v>
      </c>
      <c r="X613" s="39">
        <v>9999.9932360121002</v>
      </c>
      <c r="Y613" s="39">
        <v>9999.9932360121002</v>
      </c>
      <c r="Z613" s="39">
        <v>9999.9932360121002</v>
      </c>
      <c r="AA613" s="39">
        <v>9999.9932360121002</v>
      </c>
      <c r="AB613" s="39">
        <v>9999.9932360121002</v>
      </c>
      <c r="AC613" s="39">
        <v>9999.9932360121002</v>
      </c>
      <c r="AD613" s="39">
        <v>9999.9932360121002</v>
      </c>
    </row>
    <row r="614" spans="1:30" hidden="1" outlineLevel="1">
      <c r="A614" s="40" t="s">
        <v>234</v>
      </c>
      <c r="B614" s="39">
        <v>7499.9949270090701</v>
      </c>
      <c r="C614" s="39">
        <v>7499.9949270090701</v>
      </c>
      <c r="D614" s="39">
        <v>7499.9949270090701</v>
      </c>
      <c r="E614" s="39">
        <v>7499.9949270090701</v>
      </c>
      <c r="F614" s="39">
        <v>7499.9949270090701</v>
      </c>
      <c r="G614" s="39">
        <v>7499.9949270090701</v>
      </c>
      <c r="H614" s="39">
        <v>7499.9949270090701</v>
      </c>
      <c r="I614" s="39">
        <v>7499.9949270090701</v>
      </c>
      <c r="J614" s="39">
        <v>7499.9949270090701</v>
      </c>
      <c r="K614" s="39">
        <v>7499.9949270090701</v>
      </c>
      <c r="L614" s="39">
        <v>7499.9949270090701</v>
      </c>
      <c r="M614" s="39">
        <v>7499.9949270090701</v>
      </c>
      <c r="N614" s="39">
        <v>7499.9949270090701</v>
      </c>
      <c r="O614" s="39">
        <v>7499.9949270090701</v>
      </c>
      <c r="P614" s="39">
        <v>7499.9949270090701</v>
      </c>
      <c r="Q614" s="39">
        <v>7499.9949270090701</v>
      </c>
      <c r="R614" s="39">
        <v>7499.9949270090701</v>
      </c>
      <c r="S614" s="39">
        <v>7499.9949270090701</v>
      </c>
      <c r="T614" s="39">
        <v>7499.9949270090701</v>
      </c>
      <c r="U614" s="39">
        <v>7499.9949270090701</v>
      </c>
      <c r="V614" s="39">
        <v>7499.9949270090701</v>
      </c>
      <c r="W614" s="39">
        <v>7499.9949270090701</v>
      </c>
      <c r="X614" s="39">
        <v>7499.9949270090701</v>
      </c>
      <c r="Y614" s="39">
        <v>7499.9949270090701</v>
      </c>
      <c r="Z614" s="39">
        <v>7499.9949270090701</v>
      </c>
      <c r="AA614" s="39">
        <v>7499.9949270090701</v>
      </c>
      <c r="AB614" s="39">
        <v>7499.9949270090701</v>
      </c>
      <c r="AC614" s="39">
        <v>7499.9949270090701</v>
      </c>
      <c r="AD614" s="39">
        <v>7499.9949270090701</v>
      </c>
    </row>
    <row r="615" spans="1:30" hidden="1" outlineLevel="1">
      <c r="A615" s="40" t="s">
        <v>235</v>
      </c>
      <c r="B615" s="39">
        <v>3499.9976326042301</v>
      </c>
      <c r="C615" s="39">
        <v>3499.9976326042301</v>
      </c>
      <c r="D615" s="39">
        <v>3499.9976326042301</v>
      </c>
      <c r="E615" s="39">
        <v>3499.9976326042301</v>
      </c>
      <c r="F615" s="39">
        <v>3499.9976326042301</v>
      </c>
      <c r="G615" s="39">
        <v>3499.9976326042301</v>
      </c>
      <c r="H615" s="39">
        <v>3499.9976326042301</v>
      </c>
      <c r="I615" s="39">
        <v>3499.9976326042301</v>
      </c>
      <c r="J615" s="39">
        <v>3499.9976326042301</v>
      </c>
      <c r="K615" s="39">
        <v>3499.9976326042301</v>
      </c>
      <c r="L615" s="39">
        <v>3499.9976326042301</v>
      </c>
      <c r="M615" s="39">
        <v>3499.9976326042301</v>
      </c>
      <c r="N615" s="39">
        <v>3499.9976326042301</v>
      </c>
      <c r="O615" s="39">
        <v>3499.9976326042301</v>
      </c>
      <c r="P615" s="39">
        <v>3499.9976326042301</v>
      </c>
      <c r="Q615" s="39">
        <v>3499.9976326042301</v>
      </c>
      <c r="R615" s="39">
        <v>3499.9976326042301</v>
      </c>
      <c r="S615" s="39">
        <v>3499.9976326042301</v>
      </c>
      <c r="T615" s="39">
        <v>3499.9976326042301</v>
      </c>
      <c r="U615" s="39">
        <v>3499.9976326042301</v>
      </c>
      <c r="V615" s="39">
        <v>3499.9976326042301</v>
      </c>
      <c r="W615" s="39">
        <v>3499.9976326042301</v>
      </c>
      <c r="X615" s="39">
        <v>3499.9976326042301</v>
      </c>
      <c r="Y615" s="39">
        <v>3499.9976326042301</v>
      </c>
      <c r="Z615" s="39">
        <v>3499.9976326042301</v>
      </c>
      <c r="AA615" s="39">
        <v>3499.9976326042301</v>
      </c>
      <c r="AB615" s="39">
        <v>3499.9976326042301</v>
      </c>
      <c r="AC615" s="39">
        <v>3499.9976326042301</v>
      </c>
      <c r="AD615" s="39">
        <v>3499.9976326042301</v>
      </c>
    </row>
    <row r="616" spans="1:30" hidden="1" outlineLevel="1">
      <c r="A616" s="40" t="s">
        <v>236</v>
      </c>
      <c r="B616" s="39">
        <v>3166.6645247371598</v>
      </c>
      <c r="C616" s="39">
        <v>3166.6645247371598</v>
      </c>
      <c r="D616" s="39">
        <v>3166.6645247371598</v>
      </c>
      <c r="E616" s="39">
        <v>3166.6645247371598</v>
      </c>
      <c r="F616" s="39">
        <v>3166.6645247371598</v>
      </c>
      <c r="G616" s="39">
        <v>3166.6645247371598</v>
      </c>
      <c r="H616" s="39">
        <v>3166.6645247371598</v>
      </c>
      <c r="I616" s="39">
        <v>3166.6645247371598</v>
      </c>
      <c r="J616" s="39">
        <v>3166.6645247371598</v>
      </c>
      <c r="K616" s="39">
        <v>3166.6645247371598</v>
      </c>
      <c r="L616" s="39">
        <v>3166.6645247371598</v>
      </c>
      <c r="M616" s="39">
        <v>3166.6645247371598</v>
      </c>
      <c r="N616" s="39">
        <v>3166.6645247371598</v>
      </c>
      <c r="O616" s="39">
        <v>3166.6645247371598</v>
      </c>
      <c r="P616" s="39">
        <v>3166.6645247371598</v>
      </c>
      <c r="Q616" s="39">
        <v>3166.6645247371598</v>
      </c>
      <c r="R616" s="39">
        <v>3166.6645247371598</v>
      </c>
      <c r="S616" s="39">
        <v>3166.6645247371598</v>
      </c>
      <c r="T616" s="39">
        <v>3166.6645247371598</v>
      </c>
      <c r="U616" s="39">
        <v>3166.6645247371598</v>
      </c>
      <c r="V616" s="39">
        <v>3166.6645247371598</v>
      </c>
      <c r="W616" s="39">
        <v>3166.6645247371598</v>
      </c>
      <c r="X616" s="39">
        <v>3166.6645247371598</v>
      </c>
      <c r="Y616" s="39">
        <v>3166.6645247371598</v>
      </c>
      <c r="Z616" s="39">
        <v>3166.6645247371598</v>
      </c>
      <c r="AA616" s="39">
        <v>3166.6645247371598</v>
      </c>
      <c r="AB616" s="39">
        <v>3166.6645247371598</v>
      </c>
      <c r="AC616" s="39">
        <v>3166.6645247371598</v>
      </c>
      <c r="AD616" s="39">
        <v>3166.6645247371598</v>
      </c>
    </row>
    <row r="617" spans="1:30" collapsed="1">
      <c r="A617" s="40" t="s">
        <v>445</v>
      </c>
      <c r="B617" s="39">
        <v>20984985.412189499</v>
      </c>
      <c r="C617" s="39">
        <v>20984985.412189499</v>
      </c>
      <c r="D617" s="39">
        <v>20984985.412189499</v>
      </c>
      <c r="E617" s="39">
        <v>20984985.412189499</v>
      </c>
      <c r="F617" s="39">
        <v>20984985.412189499</v>
      </c>
      <c r="G617" s="39">
        <v>20984985.412189499</v>
      </c>
      <c r="H617" s="39">
        <v>20984985.412189499</v>
      </c>
      <c r="I617" s="39">
        <v>20984985.412189499</v>
      </c>
      <c r="J617" s="39">
        <v>20984985.412189499</v>
      </c>
      <c r="K617" s="39">
        <v>20984985.412189499</v>
      </c>
      <c r="L617" s="39">
        <v>20984985.412189499</v>
      </c>
      <c r="M617" s="39">
        <v>20984985.412189499</v>
      </c>
      <c r="N617" s="39">
        <v>20984985.412189499</v>
      </c>
      <c r="O617" s="39">
        <v>20984985.412189499</v>
      </c>
      <c r="P617" s="39">
        <v>20984985.412189499</v>
      </c>
      <c r="Q617" s="39">
        <v>20984985.412189499</v>
      </c>
      <c r="R617" s="39">
        <v>20984985.412189499</v>
      </c>
      <c r="S617" s="39">
        <v>20984985.412189499</v>
      </c>
      <c r="T617" s="39">
        <v>20984985.412189499</v>
      </c>
      <c r="U617" s="39">
        <v>20984985.412189499</v>
      </c>
      <c r="V617" s="39">
        <v>20984985.412189499</v>
      </c>
      <c r="W617" s="39">
        <v>20984985.412189499</v>
      </c>
      <c r="X617" s="39">
        <v>20984985.412189499</v>
      </c>
      <c r="Y617" s="39">
        <v>20984985.412189499</v>
      </c>
      <c r="Z617" s="39">
        <v>20984985.412189499</v>
      </c>
      <c r="AA617" s="39">
        <v>20984985.412189499</v>
      </c>
      <c r="AB617" s="39">
        <v>20984985.412189499</v>
      </c>
      <c r="AC617" s="39">
        <v>20984985.412189499</v>
      </c>
      <c r="AD617" s="39">
        <v>20984985.412189499</v>
      </c>
    </row>
    <row r="618" spans="1:30">
      <c r="A618" s="40" t="s">
        <v>446</v>
      </c>
    </row>
    <row r="619" spans="1:30" s="45" customFormat="1">
      <c r="A619" s="49" t="s">
        <v>447</v>
      </c>
      <c r="B619" s="50">
        <v>1.86673816622068E-2</v>
      </c>
      <c r="C619" s="50">
        <v>7.2992751041731996E-4</v>
      </c>
      <c r="D619" s="50">
        <v>9.7164743715514503E-3</v>
      </c>
      <c r="E619" s="50">
        <v>5.4387381626823599E-2</v>
      </c>
      <c r="F619" s="50">
        <v>4.5445667985454999E-4</v>
      </c>
      <c r="G619" s="50">
        <v>0.216238927031626</v>
      </c>
      <c r="H619" s="50">
        <v>8.7671649218939801E-2</v>
      </c>
      <c r="I619" s="50">
        <v>1.7481763121222699E-2</v>
      </c>
      <c r="J619" s="50">
        <v>1.1350397264807701E-3</v>
      </c>
      <c r="K619" s="50">
        <v>7.5359341258991405E-4</v>
      </c>
      <c r="L619" s="50">
        <v>1.6347434517754501E-4</v>
      </c>
      <c r="M619" s="50">
        <v>8.5771676582851298E-5</v>
      </c>
      <c r="N619" s="50">
        <v>0.59068822520904096</v>
      </c>
      <c r="O619" s="50">
        <v>9.5778142974844202E-4</v>
      </c>
      <c r="P619" s="50">
        <v>2.11467272111307E-4</v>
      </c>
      <c r="Q619" s="50">
        <v>9.8875500658053201E-5</v>
      </c>
      <c r="R619" s="50">
        <v>5.5781020496711495E-4</v>
      </c>
      <c r="S619" s="50">
        <v>0</v>
      </c>
      <c r="T619" s="50">
        <v>0.128998554708946</v>
      </c>
      <c r="U619" s="50">
        <v>0</v>
      </c>
      <c r="V619" s="50">
        <v>0</v>
      </c>
      <c r="W619" s="50">
        <v>0.19290931991447</v>
      </c>
      <c r="X619" s="50">
        <v>0.65478224922025097</v>
      </c>
      <c r="Y619" s="50">
        <v>0</v>
      </c>
      <c r="Z619" s="50">
        <v>9.6454659957235095E-3</v>
      </c>
      <c r="AA619" s="50">
        <v>7.2340994967926304E-3</v>
      </c>
      <c r="AB619" s="50">
        <v>3.3759130985032198E-3</v>
      </c>
      <c r="AC619" s="50">
        <v>3.05439756531244E-3</v>
      </c>
      <c r="AD619" s="50">
        <v>0</v>
      </c>
    </row>
    <row r="620" spans="1:30">
      <c r="A620" s="40" t="s">
        <v>448</v>
      </c>
      <c r="B620" s="39">
        <v>1.77451262188878E-2</v>
      </c>
      <c r="C620" s="39">
        <v>6.9386569779185099E-4</v>
      </c>
      <c r="D620" s="39">
        <v>9.2364353633398993E-3</v>
      </c>
      <c r="E620" s="39">
        <v>5.1700392114269099E-2</v>
      </c>
      <c r="F620" s="39">
        <v>4.3200440698989599E-4</v>
      </c>
      <c r="G620" s="39">
        <v>0.20555571868880201</v>
      </c>
      <c r="H620" s="39">
        <v>8.3340262140664506E-2</v>
      </c>
      <c r="I620" s="39">
        <v>1.6618082746057802E-2</v>
      </c>
      <c r="J620" s="39">
        <v>1.0789634869163599E-3</v>
      </c>
      <c r="K620" s="39">
        <v>7.1636239436857405E-4</v>
      </c>
      <c r="L620" s="39">
        <v>1.5539795249371101E-4</v>
      </c>
      <c r="M620" s="39">
        <v>8.15341569862345E-5</v>
      </c>
      <c r="N620" s="39">
        <v>0.56150548063022598</v>
      </c>
      <c r="O620" s="39">
        <v>9.1046257415962502E-4</v>
      </c>
      <c r="P620" s="39">
        <v>2.01019805706133E-4</v>
      </c>
      <c r="Q620" s="39">
        <v>9.3990591229250399E-5</v>
      </c>
      <c r="R620" s="39">
        <v>5.3025178744617795E-4</v>
      </c>
      <c r="S620" s="39">
        <v>0</v>
      </c>
      <c r="T620" s="39">
        <v>6.3731283483351598E-3</v>
      </c>
      <c r="U620" s="39">
        <v>0</v>
      </c>
      <c r="V620" s="39">
        <v>0</v>
      </c>
      <c r="W620" s="39">
        <v>9.5306172862082497E-3</v>
      </c>
      <c r="X620" s="39">
        <v>3.2349287353704202E-2</v>
      </c>
      <c r="Y620" s="39">
        <v>0</v>
      </c>
      <c r="Z620" s="39">
        <v>4.76530864310412E-4</v>
      </c>
      <c r="AA620" s="39">
        <v>3.5739814823280898E-4</v>
      </c>
      <c r="AB620" s="39">
        <v>1.6678580250864401E-4</v>
      </c>
      <c r="AC620" s="39">
        <v>1.50901440364964E-4</v>
      </c>
      <c r="AD620" s="39">
        <v>0</v>
      </c>
    </row>
    <row r="621" spans="1:30">
      <c r="A621" s="40" t="s">
        <v>449</v>
      </c>
    </row>
    <row r="622" spans="1:30">
      <c r="A622" s="43" t="s">
        <v>450</v>
      </c>
    </row>
    <row r="623" spans="1:30">
      <c r="A623" s="40" t="s">
        <v>451</v>
      </c>
      <c r="B623" s="39">
        <v>371521.511080948</v>
      </c>
      <c r="C623" s="39">
        <v>14574.430679262299</v>
      </c>
      <c r="D623" s="39">
        <v>193676.787747753</v>
      </c>
      <c r="E623" s="39">
        <v>1243223.4953450901</v>
      </c>
      <c r="F623" s="39">
        <v>8654.9344981824306</v>
      </c>
      <c r="G623" s="39">
        <v>4596606.9134496199</v>
      </c>
      <c r="H623" s="39">
        <v>1766892.43105795</v>
      </c>
      <c r="I623" s="39">
        <v>352113.58762319398</v>
      </c>
      <c r="J623" s="39">
        <v>23062.224083382102</v>
      </c>
      <c r="K623" s="39">
        <v>16296.9245931981</v>
      </c>
      <c r="L623" s="39">
        <v>0</v>
      </c>
      <c r="M623" s="39">
        <v>829.63606234106999</v>
      </c>
      <c r="N623" s="39">
        <v>13078632.728021501</v>
      </c>
      <c r="O623" s="39">
        <v>0</v>
      </c>
      <c r="P623" s="39">
        <v>4026.2378210680699</v>
      </c>
      <c r="Q623" s="39">
        <v>2044.0119123788299</v>
      </c>
      <c r="R623" s="39">
        <v>5626.2340996494304</v>
      </c>
      <c r="S623" s="39">
        <v>0</v>
      </c>
      <c r="T623" s="39">
        <v>152487.34720128801</v>
      </c>
      <c r="U623" s="39">
        <v>0</v>
      </c>
      <c r="V623" s="39">
        <v>0</v>
      </c>
      <c r="W623" s="39">
        <v>195730.972216205</v>
      </c>
      <c r="X623" s="39">
        <v>766752.27986522997</v>
      </c>
      <c r="Y623" s="39">
        <v>0</v>
      </c>
      <c r="Z623" s="39">
        <v>58719.291664861703</v>
      </c>
      <c r="AA623" s="39">
        <v>44039.468748646301</v>
      </c>
      <c r="AB623" s="39">
        <v>20551.752082701601</v>
      </c>
      <c r="AC623" s="39">
        <v>18594.442360539499</v>
      </c>
      <c r="AD623" s="39">
        <v>0</v>
      </c>
    </row>
    <row r="624" spans="1:30">
      <c r="A624" s="40" t="s">
        <v>452</v>
      </c>
      <c r="B624" s="39">
        <v>0</v>
      </c>
      <c r="C624" s="39">
        <v>0</v>
      </c>
      <c r="D624" s="39">
        <v>0</v>
      </c>
      <c r="E624" s="39">
        <v>0</v>
      </c>
      <c r="F624" s="39">
        <v>0</v>
      </c>
      <c r="G624" s="39">
        <v>0</v>
      </c>
      <c r="H624" s="39">
        <v>0</v>
      </c>
      <c r="I624" s="39">
        <v>0</v>
      </c>
      <c r="J624" s="39">
        <v>0</v>
      </c>
      <c r="K624" s="39">
        <v>0</v>
      </c>
      <c r="L624" s="39">
        <v>0</v>
      </c>
      <c r="M624" s="39">
        <v>0</v>
      </c>
      <c r="N624" s="39">
        <v>0</v>
      </c>
      <c r="O624" s="39">
        <v>0</v>
      </c>
      <c r="P624" s="39">
        <v>0</v>
      </c>
      <c r="Q624" s="39">
        <v>0</v>
      </c>
      <c r="R624" s="39">
        <v>0</v>
      </c>
      <c r="S624" s="39">
        <v>0</v>
      </c>
      <c r="T624" s="39">
        <v>0</v>
      </c>
      <c r="U624" s="39">
        <v>0</v>
      </c>
      <c r="V624" s="39">
        <v>0</v>
      </c>
      <c r="W624" s="39">
        <v>0</v>
      </c>
      <c r="X624" s="39">
        <v>0</v>
      </c>
      <c r="Y624" s="39">
        <v>0</v>
      </c>
      <c r="Z624" s="39">
        <v>0</v>
      </c>
      <c r="AA624" s="39">
        <v>0</v>
      </c>
      <c r="AB624" s="39">
        <v>0</v>
      </c>
      <c r="AC624" s="39">
        <v>0</v>
      </c>
      <c r="AD624" s="39">
        <v>0</v>
      </c>
    </row>
    <row r="625" spans="1:30">
      <c r="A625" s="40" t="s">
        <v>453</v>
      </c>
      <c r="B625" s="39">
        <v>0</v>
      </c>
      <c r="C625" s="39">
        <v>0</v>
      </c>
      <c r="D625" s="39">
        <v>0</v>
      </c>
      <c r="E625" s="39">
        <v>0</v>
      </c>
      <c r="F625" s="39">
        <v>0</v>
      </c>
      <c r="G625" s="39">
        <v>0</v>
      </c>
      <c r="H625" s="39">
        <v>0</v>
      </c>
      <c r="I625" s="39">
        <v>0</v>
      </c>
      <c r="J625" s="39">
        <v>0</v>
      </c>
      <c r="K625" s="39">
        <v>0</v>
      </c>
      <c r="L625" s="39">
        <v>0</v>
      </c>
      <c r="M625" s="39">
        <v>0</v>
      </c>
      <c r="N625" s="39">
        <v>0</v>
      </c>
      <c r="O625" s="39">
        <v>0</v>
      </c>
      <c r="P625" s="39">
        <v>0</v>
      </c>
      <c r="Q625" s="39">
        <v>0</v>
      </c>
      <c r="R625" s="39">
        <v>0</v>
      </c>
      <c r="S625" s="39">
        <v>0</v>
      </c>
      <c r="T625" s="39">
        <v>0</v>
      </c>
      <c r="U625" s="39">
        <v>0</v>
      </c>
      <c r="V625" s="39">
        <v>0</v>
      </c>
      <c r="W625" s="39">
        <v>0</v>
      </c>
      <c r="X625" s="39">
        <v>0</v>
      </c>
      <c r="Y625" s="39">
        <v>0</v>
      </c>
      <c r="Z625" s="39">
        <v>0</v>
      </c>
      <c r="AA625" s="39">
        <v>0</v>
      </c>
      <c r="AB625" s="39">
        <v>0</v>
      </c>
      <c r="AC625" s="39">
        <v>0</v>
      </c>
      <c r="AD625" s="39">
        <v>1222647.22354639</v>
      </c>
    </row>
    <row r="626" spans="1:30">
      <c r="A626" s="40" t="s">
        <v>454</v>
      </c>
      <c r="B626" s="39">
        <v>371521.511080948</v>
      </c>
      <c r="C626" s="39">
        <v>14574.430679262299</v>
      </c>
      <c r="D626" s="39">
        <v>193676.787747753</v>
      </c>
      <c r="E626" s="39">
        <v>1243223.4953450901</v>
      </c>
      <c r="F626" s="39">
        <v>8654.9344981824306</v>
      </c>
      <c r="G626" s="39">
        <v>4596606.9134496199</v>
      </c>
      <c r="H626" s="39">
        <v>1766892.43105795</v>
      </c>
      <c r="I626" s="39">
        <v>352113.58762319398</v>
      </c>
      <c r="J626" s="39">
        <v>23062.224083382102</v>
      </c>
      <c r="K626" s="39">
        <v>16296.9245931981</v>
      </c>
      <c r="L626" s="39">
        <v>0</v>
      </c>
      <c r="M626" s="39">
        <v>829.63606234106999</v>
      </c>
      <c r="N626" s="39">
        <v>13078632.728021501</v>
      </c>
      <c r="O626" s="39">
        <v>0</v>
      </c>
      <c r="P626" s="39">
        <v>4026.2378210680699</v>
      </c>
      <c r="Q626" s="39">
        <v>2044.0119123788299</v>
      </c>
      <c r="R626" s="39">
        <v>5626.2340996494304</v>
      </c>
      <c r="S626" s="39">
        <v>0</v>
      </c>
      <c r="T626" s="39">
        <v>152487.34720128801</v>
      </c>
      <c r="U626" s="39">
        <v>0</v>
      </c>
      <c r="V626" s="39">
        <v>0</v>
      </c>
      <c r="W626" s="39">
        <v>195730.972216205</v>
      </c>
      <c r="X626" s="39">
        <v>766752.27986522997</v>
      </c>
      <c r="Y626" s="39">
        <v>0</v>
      </c>
      <c r="Z626" s="39">
        <v>58719.291664861703</v>
      </c>
      <c r="AA626" s="39">
        <v>44039.468748646301</v>
      </c>
      <c r="AB626" s="39">
        <v>20551.752082701601</v>
      </c>
      <c r="AC626" s="39">
        <v>18594.442360539499</v>
      </c>
      <c r="AD626" s="39">
        <v>1222647.22354639</v>
      </c>
    </row>
    <row r="627" spans="1:30" s="45" customFormat="1">
      <c r="A627" s="44" t="s">
        <v>455</v>
      </c>
      <c r="B627" s="45">
        <v>0</v>
      </c>
      <c r="C627" s="45">
        <v>0</v>
      </c>
      <c r="D627" s="45">
        <v>1</v>
      </c>
      <c r="E627" s="45">
        <v>0</v>
      </c>
      <c r="F627" s="45">
        <v>0</v>
      </c>
      <c r="G627" s="45">
        <v>0</v>
      </c>
      <c r="H627" s="45">
        <v>0</v>
      </c>
      <c r="I627" s="45">
        <v>0</v>
      </c>
      <c r="J627" s="45">
        <v>1</v>
      </c>
      <c r="K627" s="45">
        <v>0</v>
      </c>
      <c r="L627" s="45">
        <v>0</v>
      </c>
      <c r="M627" s="45">
        <v>0</v>
      </c>
      <c r="N627" s="45">
        <v>0</v>
      </c>
      <c r="O627" s="45">
        <v>0</v>
      </c>
      <c r="P627" s="45">
        <v>0</v>
      </c>
      <c r="Q627" s="45">
        <v>0</v>
      </c>
      <c r="R627" s="45">
        <v>1</v>
      </c>
      <c r="S627" s="45">
        <v>1</v>
      </c>
      <c r="T627" s="45">
        <v>1</v>
      </c>
      <c r="U627" s="45">
        <v>1</v>
      </c>
      <c r="V627" s="45">
        <v>1</v>
      </c>
      <c r="W627" s="45">
        <v>1</v>
      </c>
      <c r="X627" s="45">
        <v>1</v>
      </c>
      <c r="Y627" s="45">
        <v>1</v>
      </c>
      <c r="Z627" s="45">
        <v>1</v>
      </c>
      <c r="AA627" s="45">
        <v>1</v>
      </c>
      <c r="AB627" s="45">
        <v>1</v>
      </c>
      <c r="AC627" s="45">
        <v>1</v>
      </c>
      <c r="AD627" s="45">
        <v>1</v>
      </c>
    </row>
    <row r="628" spans="1:30" s="45" customFormat="1">
      <c r="A628" s="44" t="s">
        <v>456</v>
      </c>
      <c r="B628" s="45">
        <v>1.0218100000000001</v>
      </c>
      <c r="C628" s="45">
        <v>1.0218100000000001</v>
      </c>
      <c r="D628" s="45">
        <v>1.0218100000000001</v>
      </c>
      <c r="E628" s="45">
        <v>1.0218100000000001</v>
      </c>
      <c r="F628" s="45">
        <v>1.0218100000000001</v>
      </c>
      <c r="G628" s="45">
        <v>1.0218100000000001</v>
      </c>
      <c r="H628" s="45">
        <v>1.0218100000000001</v>
      </c>
      <c r="I628" s="45">
        <v>1.0218100000000001</v>
      </c>
      <c r="J628" s="45">
        <v>1.0218100000000001</v>
      </c>
      <c r="K628" s="45">
        <v>1.0218100000000001</v>
      </c>
      <c r="L628" s="45">
        <v>1.0218100000000001</v>
      </c>
      <c r="M628" s="45">
        <v>1.0218100000000001</v>
      </c>
      <c r="N628" s="45">
        <v>1.0218100000000001</v>
      </c>
      <c r="O628" s="45">
        <v>1.0218100000000001</v>
      </c>
      <c r="P628" s="45">
        <v>1.0218100000000001</v>
      </c>
      <c r="Q628" s="45">
        <v>1.0218100000000001</v>
      </c>
      <c r="R628" s="45">
        <v>1.0218100000000001</v>
      </c>
      <c r="S628" s="45">
        <v>1.0218100000000001</v>
      </c>
      <c r="T628" s="45">
        <v>1.0218100000000001</v>
      </c>
      <c r="U628" s="45">
        <v>1.0218100000000001</v>
      </c>
      <c r="V628" s="45">
        <v>1.0218100000000001</v>
      </c>
      <c r="W628" s="45">
        <v>1.0218100000000001</v>
      </c>
      <c r="X628" s="45">
        <v>1.0218100000000001</v>
      </c>
      <c r="Y628" s="45">
        <v>1.0218100000000001</v>
      </c>
      <c r="Z628" s="45">
        <v>1.0218100000000001</v>
      </c>
      <c r="AA628" s="45">
        <v>1.0218100000000001</v>
      </c>
      <c r="AB628" s="45">
        <v>1.0218100000000001</v>
      </c>
      <c r="AC628" s="45">
        <v>1.0218100000000001</v>
      </c>
      <c r="AD628" s="45">
        <v>1.0218100000000001</v>
      </c>
    </row>
    <row r="629" spans="1:30">
      <c r="A629" s="40" t="s">
        <v>457</v>
      </c>
      <c r="B629" s="39">
        <v>0</v>
      </c>
      <c r="C629" s="39">
        <v>0</v>
      </c>
      <c r="D629" s="39">
        <v>197900.87848853099</v>
      </c>
      <c r="E629" s="39">
        <v>0</v>
      </c>
      <c r="F629" s="39">
        <v>0</v>
      </c>
      <c r="G629" s="39">
        <v>0</v>
      </c>
      <c r="H629" s="39">
        <v>0</v>
      </c>
      <c r="I629" s="39">
        <v>0</v>
      </c>
      <c r="J629" s="39">
        <v>23565.211190640599</v>
      </c>
      <c r="K629" s="39">
        <v>0</v>
      </c>
      <c r="L629" s="39">
        <v>0</v>
      </c>
      <c r="M629" s="39">
        <v>0</v>
      </c>
      <c r="N629" s="39">
        <v>0</v>
      </c>
      <c r="O629" s="39">
        <v>0</v>
      </c>
      <c r="P629" s="39">
        <v>0</v>
      </c>
      <c r="Q629" s="39">
        <v>0</v>
      </c>
      <c r="R629" s="39">
        <v>5748.9422653627798</v>
      </c>
      <c r="S629" s="39">
        <v>0</v>
      </c>
      <c r="T629" s="39">
        <v>155813.096243748</v>
      </c>
      <c r="U629" s="39">
        <v>0</v>
      </c>
      <c r="V629" s="39">
        <v>0</v>
      </c>
      <c r="W629" s="39">
        <v>199999.86472024099</v>
      </c>
      <c r="X629" s="39">
        <v>783475.14708908997</v>
      </c>
      <c r="Y629" s="39">
        <v>0</v>
      </c>
      <c r="Z629" s="39">
        <v>59999.959416072401</v>
      </c>
      <c r="AA629" s="39">
        <v>44999.969562054299</v>
      </c>
      <c r="AB629" s="39">
        <v>20999.9857956253</v>
      </c>
      <c r="AC629" s="39">
        <v>18999.987148422901</v>
      </c>
      <c r="AD629" s="39">
        <v>1249313.1594919299</v>
      </c>
    </row>
    <row r="630" spans="1:30">
      <c r="A630" s="40" t="s">
        <v>458</v>
      </c>
    </row>
    <row r="631" spans="1:30">
      <c r="A631" s="40" t="s">
        <v>459</v>
      </c>
      <c r="B631" s="39">
        <v>371521.511080948</v>
      </c>
      <c r="C631" s="39">
        <v>14574.430679262299</v>
      </c>
      <c r="D631" s="39">
        <v>193676.787747753</v>
      </c>
      <c r="E631" s="39">
        <v>1243223.4953450901</v>
      </c>
      <c r="F631" s="39">
        <v>8654.9344981824306</v>
      </c>
      <c r="G631" s="39">
        <v>4596606.9134496199</v>
      </c>
      <c r="H631" s="39">
        <v>1766892.43105795</v>
      </c>
      <c r="I631" s="39">
        <v>352113.58762319398</v>
      </c>
      <c r="J631" s="39">
        <v>23062.224083382102</v>
      </c>
      <c r="K631" s="39">
        <v>16296.9245931981</v>
      </c>
      <c r="L631" s="39">
        <v>0</v>
      </c>
      <c r="M631" s="39">
        <v>829.63606234106999</v>
      </c>
      <c r="N631" s="39">
        <v>13078632.728021501</v>
      </c>
      <c r="O631" s="39">
        <v>0</v>
      </c>
      <c r="P631" s="39">
        <v>4026.2378210680699</v>
      </c>
      <c r="Q631" s="39">
        <v>2044.0119123788299</v>
      </c>
      <c r="R631" s="39">
        <v>5626.2340996494304</v>
      </c>
      <c r="S631" s="39">
        <v>0</v>
      </c>
      <c r="T631" s="39">
        <v>152487.34720128801</v>
      </c>
      <c r="U631" s="39">
        <v>0</v>
      </c>
      <c r="V631" s="39">
        <v>0</v>
      </c>
      <c r="W631" s="39">
        <v>195730.972216205</v>
      </c>
      <c r="X631" s="39">
        <v>766752.27986522997</v>
      </c>
      <c r="Y631" s="39">
        <v>0</v>
      </c>
      <c r="Z631" s="39">
        <v>58719.291664861703</v>
      </c>
      <c r="AA631" s="39">
        <v>44039.468748646301</v>
      </c>
      <c r="AB631" s="39">
        <v>20551.752082701601</v>
      </c>
      <c r="AC631" s="39">
        <v>18594.442360539499</v>
      </c>
      <c r="AD631" s="39">
        <v>0</v>
      </c>
    </row>
    <row r="632" spans="1:30">
      <c r="A632" s="40" t="s">
        <v>460</v>
      </c>
      <c r="B632" s="39">
        <v>0</v>
      </c>
      <c r="C632" s="39">
        <v>0</v>
      </c>
      <c r="D632" s="39">
        <v>0</v>
      </c>
      <c r="E632" s="39">
        <v>0</v>
      </c>
      <c r="F632" s="39">
        <v>0</v>
      </c>
      <c r="G632" s="39">
        <v>0</v>
      </c>
      <c r="H632" s="39">
        <v>0</v>
      </c>
      <c r="I632" s="39">
        <v>0</v>
      </c>
      <c r="J632" s="39">
        <v>0</v>
      </c>
      <c r="K632" s="39">
        <v>0</v>
      </c>
      <c r="L632" s="39">
        <v>0</v>
      </c>
      <c r="M632" s="39">
        <v>0</v>
      </c>
      <c r="N632" s="39">
        <v>0</v>
      </c>
      <c r="O632" s="39">
        <v>0</v>
      </c>
      <c r="P632" s="39">
        <v>0</v>
      </c>
      <c r="Q632" s="39">
        <v>0</v>
      </c>
      <c r="R632" s="39">
        <v>0</v>
      </c>
      <c r="S632" s="39">
        <v>0</v>
      </c>
      <c r="T632" s="39">
        <v>0</v>
      </c>
      <c r="U632" s="39">
        <v>0</v>
      </c>
      <c r="V632" s="39">
        <v>0</v>
      </c>
      <c r="W632" s="39">
        <v>0</v>
      </c>
      <c r="X632" s="39">
        <v>0</v>
      </c>
      <c r="Y632" s="39">
        <v>0</v>
      </c>
      <c r="Z632" s="39">
        <v>0</v>
      </c>
      <c r="AA632" s="39">
        <v>0</v>
      </c>
      <c r="AB632" s="39">
        <v>0</v>
      </c>
      <c r="AC632" s="39">
        <v>0</v>
      </c>
      <c r="AD632" s="39">
        <v>0</v>
      </c>
    </row>
    <row r="633" spans="1:30" s="45" customFormat="1">
      <c r="A633" s="44" t="s">
        <v>461</v>
      </c>
      <c r="B633" s="45">
        <v>0.39212000000000002</v>
      </c>
      <c r="C633" s="45">
        <v>1.4279999999999999E-2</v>
      </c>
      <c r="D633" s="45">
        <v>0</v>
      </c>
      <c r="E633" s="45">
        <v>0</v>
      </c>
      <c r="F633" s="45">
        <v>0</v>
      </c>
      <c r="G633" s="45">
        <v>2.8800000000000002E-3</v>
      </c>
      <c r="H633" s="45">
        <v>3.9350000000000003E-2</v>
      </c>
      <c r="I633" s="45">
        <v>0.32521</v>
      </c>
      <c r="J633" s="45">
        <v>0</v>
      </c>
      <c r="K633" s="45">
        <v>1</v>
      </c>
      <c r="L633" s="45">
        <v>0</v>
      </c>
      <c r="M633" s="45">
        <v>1</v>
      </c>
      <c r="N633" s="45">
        <v>0</v>
      </c>
      <c r="O633" s="45">
        <v>0</v>
      </c>
      <c r="P633" s="45">
        <v>0</v>
      </c>
      <c r="Q633" s="45">
        <v>1</v>
      </c>
      <c r="R633" s="45">
        <v>0</v>
      </c>
      <c r="S633" s="45">
        <v>0</v>
      </c>
      <c r="T633" s="45">
        <v>0</v>
      </c>
      <c r="U633" s="45">
        <v>0</v>
      </c>
      <c r="V633" s="45">
        <v>0</v>
      </c>
      <c r="W633" s="45">
        <v>0</v>
      </c>
      <c r="X633" s="45">
        <v>0</v>
      </c>
      <c r="Y633" s="45">
        <v>0</v>
      </c>
      <c r="Z633" s="45">
        <v>0</v>
      </c>
      <c r="AA633" s="45">
        <v>0</v>
      </c>
      <c r="AB633" s="45">
        <v>0</v>
      </c>
      <c r="AC633" s="45">
        <v>0</v>
      </c>
      <c r="AD633" s="45">
        <v>0</v>
      </c>
    </row>
    <row r="634" spans="1:30" s="45" customFormat="1">
      <c r="A634" s="44" t="s">
        <v>462</v>
      </c>
      <c r="B634" s="45">
        <v>1.0347900000000001</v>
      </c>
      <c r="C634" s="45">
        <v>1.0347900000000001</v>
      </c>
      <c r="D634" s="45">
        <v>1.0347900000000001</v>
      </c>
      <c r="E634" s="45">
        <v>1.0347900000000001</v>
      </c>
      <c r="F634" s="45">
        <v>1.0347900000000001</v>
      </c>
      <c r="G634" s="45">
        <v>1.0347900000000001</v>
      </c>
      <c r="H634" s="45">
        <v>1.0347900000000001</v>
      </c>
      <c r="I634" s="45">
        <v>1.0347900000000001</v>
      </c>
      <c r="J634" s="45">
        <v>1.0347900000000001</v>
      </c>
      <c r="K634" s="45">
        <v>1.0347900000000001</v>
      </c>
      <c r="L634" s="45">
        <v>1.0347900000000001</v>
      </c>
      <c r="M634" s="45">
        <v>1.0347900000000001</v>
      </c>
      <c r="N634" s="45">
        <v>1.0347900000000001</v>
      </c>
      <c r="O634" s="45">
        <v>1.0347900000000001</v>
      </c>
      <c r="P634" s="45">
        <v>1.0347900000000001</v>
      </c>
      <c r="Q634" s="45">
        <v>1.0347900000000001</v>
      </c>
      <c r="R634" s="45">
        <v>1.0347900000000001</v>
      </c>
      <c r="S634" s="45">
        <v>1.0347900000000001</v>
      </c>
      <c r="T634" s="45">
        <v>1.0347900000000001</v>
      </c>
      <c r="U634" s="45">
        <v>1.0347900000000001</v>
      </c>
      <c r="V634" s="45">
        <v>1.0347900000000001</v>
      </c>
      <c r="W634" s="45">
        <v>1.0347900000000001</v>
      </c>
      <c r="X634" s="45">
        <v>1.0347900000000001</v>
      </c>
      <c r="Y634" s="45">
        <v>1.0347900000000001</v>
      </c>
      <c r="Z634" s="45">
        <v>1.0347900000000001</v>
      </c>
      <c r="AA634" s="45">
        <v>1.0347900000000001</v>
      </c>
      <c r="AB634" s="45">
        <v>1.0347900000000001</v>
      </c>
      <c r="AC634" s="45">
        <v>1.0347900000000001</v>
      </c>
      <c r="AD634" s="45">
        <v>1.0347900000000001</v>
      </c>
    </row>
    <row r="635" spans="1:30">
      <c r="A635" s="40" t="s">
        <v>463</v>
      </c>
      <c r="B635" s="39">
        <v>150749.25743430399</v>
      </c>
      <c r="C635" s="39">
        <v>215.36346475063999</v>
      </c>
      <c r="D635" s="39">
        <v>0</v>
      </c>
      <c r="E635" s="39">
        <v>0</v>
      </c>
      <c r="F635" s="39">
        <v>0</v>
      </c>
      <c r="G635" s="39">
        <v>13698.7858597493</v>
      </c>
      <c r="H635" s="39">
        <v>71946.069047201003</v>
      </c>
      <c r="I635" s="39">
        <v>118494.692644457</v>
      </c>
      <c r="J635" s="39">
        <v>0</v>
      </c>
      <c r="K635" s="39">
        <v>16863.894599795502</v>
      </c>
      <c r="L635" s="39">
        <v>0</v>
      </c>
      <c r="M635" s="39">
        <v>858.49910094991606</v>
      </c>
      <c r="N635" s="39">
        <v>0</v>
      </c>
      <c r="O635" s="39">
        <v>0</v>
      </c>
      <c r="P635" s="39">
        <v>0</v>
      </c>
      <c r="Q635" s="39">
        <v>2115.1230868104899</v>
      </c>
      <c r="R635" s="39">
        <v>0</v>
      </c>
      <c r="S635" s="39">
        <v>0</v>
      </c>
      <c r="T635" s="39">
        <v>0</v>
      </c>
      <c r="U635" s="39">
        <v>0</v>
      </c>
      <c r="V635" s="39">
        <v>0</v>
      </c>
      <c r="W635" s="39">
        <v>0</v>
      </c>
      <c r="X635" s="39">
        <v>0</v>
      </c>
      <c r="Y635" s="39">
        <v>0</v>
      </c>
      <c r="Z635" s="39">
        <v>0</v>
      </c>
      <c r="AA635" s="39">
        <v>0</v>
      </c>
      <c r="AB635" s="39">
        <v>0</v>
      </c>
      <c r="AC635" s="39">
        <v>0</v>
      </c>
      <c r="AD635" s="39">
        <v>0</v>
      </c>
    </row>
    <row r="636" spans="1:30">
      <c r="A636" s="40" t="s">
        <v>464</v>
      </c>
    </row>
    <row r="637" spans="1:30">
      <c r="A637" s="40" t="s">
        <v>465</v>
      </c>
      <c r="B637" s="39">
        <v>371521.511080948</v>
      </c>
      <c r="C637" s="39">
        <v>14574.430679262299</v>
      </c>
      <c r="D637" s="39">
        <v>193676.787747753</v>
      </c>
      <c r="E637" s="39">
        <v>1243223.4953450901</v>
      </c>
      <c r="F637" s="39">
        <v>8654.9344981824306</v>
      </c>
      <c r="G637" s="39">
        <v>4596606.9134496199</v>
      </c>
      <c r="H637" s="39">
        <v>1766892.43105795</v>
      </c>
      <c r="I637" s="39">
        <v>352113.58762319398</v>
      </c>
      <c r="J637" s="39">
        <v>23062.224083382102</v>
      </c>
      <c r="K637" s="39">
        <v>16296.9245931981</v>
      </c>
      <c r="L637" s="39">
        <v>0</v>
      </c>
      <c r="M637" s="39">
        <v>829.63606234106999</v>
      </c>
      <c r="N637" s="39">
        <v>13078632.728021501</v>
      </c>
      <c r="O637" s="39">
        <v>0</v>
      </c>
      <c r="P637" s="39">
        <v>4026.2378210680699</v>
      </c>
      <c r="Q637" s="39">
        <v>2044.0119123788299</v>
      </c>
      <c r="R637" s="39">
        <v>5626.2340996494304</v>
      </c>
      <c r="S637" s="39">
        <v>0</v>
      </c>
      <c r="T637" s="39">
        <v>152487.34720128801</v>
      </c>
      <c r="U637" s="39">
        <v>0</v>
      </c>
      <c r="V637" s="39">
        <v>0</v>
      </c>
      <c r="W637" s="39">
        <v>195730.972216205</v>
      </c>
      <c r="X637" s="39">
        <v>766752.27986522997</v>
      </c>
      <c r="Y637" s="39">
        <v>0</v>
      </c>
      <c r="Z637" s="39">
        <v>58719.291664861703</v>
      </c>
      <c r="AA637" s="39">
        <v>44039.468748646301</v>
      </c>
      <c r="AB637" s="39">
        <v>20551.752082701601</v>
      </c>
      <c r="AC637" s="39">
        <v>18594.442360539499</v>
      </c>
      <c r="AD637" s="39">
        <v>0</v>
      </c>
    </row>
    <row r="638" spans="1:30">
      <c r="A638" s="40" t="s">
        <v>466</v>
      </c>
      <c r="B638" s="39">
        <v>0</v>
      </c>
      <c r="C638" s="39">
        <v>0</v>
      </c>
      <c r="D638" s="39">
        <v>0</v>
      </c>
      <c r="E638" s="39">
        <v>0</v>
      </c>
      <c r="F638" s="39">
        <v>0</v>
      </c>
      <c r="G638" s="39">
        <v>0</v>
      </c>
      <c r="H638" s="39">
        <v>0</v>
      </c>
      <c r="I638" s="39">
        <v>0</v>
      </c>
      <c r="J638" s="39">
        <v>0</v>
      </c>
      <c r="K638" s="39">
        <v>0</v>
      </c>
      <c r="L638" s="39">
        <v>0</v>
      </c>
      <c r="M638" s="39">
        <v>0</v>
      </c>
      <c r="N638" s="39">
        <v>0</v>
      </c>
      <c r="O638" s="39">
        <v>0</v>
      </c>
      <c r="P638" s="39">
        <v>0</v>
      </c>
      <c r="Q638" s="39">
        <v>0</v>
      </c>
      <c r="R638" s="39">
        <v>0</v>
      </c>
      <c r="S638" s="39">
        <v>0</v>
      </c>
      <c r="T638" s="39">
        <v>0</v>
      </c>
      <c r="U638" s="39">
        <v>0</v>
      </c>
      <c r="V638" s="39">
        <v>0</v>
      </c>
      <c r="W638" s="39">
        <v>0</v>
      </c>
      <c r="X638" s="39">
        <v>0</v>
      </c>
      <c r="Y638" s="39">
        <v>0</v>
      </c>
      <c r="Z638" s="39">
        <v>0</v>
      </c>
      <c r="AA638" s="39">
        <v>0</v>
      </c>
      <c r="AB638" s="39">
        <v>0</v>
      </c>
      <c r="AC638" s="39">
        <v>0</v>
      </c>
      <c r="AD638" s="39">
        <v>0</v>
      </c>
    </row>
    <row r="639" spans="1:30" s="45" customFormat="1">
      <c r="A639" s="44" t="s">
        <v>467</v>
      </c>
      <c r="B639" s="45">
        <v>0.60787999999999998</v>
      </c>
      <c r="C639" s="45">
        <v>0.98572000000000004</v>
      </c>
      <c r="D639" s="45">
        <v>0</v>
      </c>
      <c r="E639" s="45">
        <v>1</v>
      </c>
      <c r="F639" s="45">
        <v>1</v>
      </c>
      <c r="G639" s="45">
        <v>0.99712000000000001</v>
      </c>
      <c r="H639" s="45">
        <v>0.96065</v>
      </c>
      <c r="I639" s="45">
        <v>0.67479</v>
      </c>
      <c r="J639" s="45">
        <v>0</v>
      </c>
      <c r="K639" s="45">
        <v>0</v>
      </c>
      <c r="L639" s="45">
        <v>1</v>
      </c>
      <c r="M639" s="45">
        <v>0</v>
      </c>
      <c r="N639" s="45">
        <v>1</v>
      </c>
      <c r="O639" s="45">
        <v>1</v>
      </c>
      <c r="P639" s="45">
        <v>1</v>
      </c>
      <c r="Q639" s="45">
        <v>0</v>
      </c>
      <c r="R639" s="45">
        <v>0</v>
      </c>
      <c r="S639" s="45">
        <v>0</v>
      </c>
      <c r="T639" s="45">
        <v>0</v>
      </c>
      <c r="U639" s="45">
        <v>0</v>
      </c>
      <c r="V639" s="45">
        <v>0</v>
      </c>
      <c r="W639" s="45">
        <v>0</v>
      </c>
      <c r="X639" s="45">
        <v>0</v>
      </c>
      <c r="Y639" s="45">
        <v>0</v>
      </c>
      <c r="Z639" s="45">
        <v>0</v>
      </c>
      <c r="AA639" s="45">
        <v>0</v>
      </c>
      <c r="AB639" s="45">
        <v>0</v>
      </c>
      <c r="AC639" s="45">
        <v>0</v>
      </c>
      <c r="AD639" s="45">
        <v>0</v>
      </c>
    </row>
    <row r="640" spans="1:30" s="45" customFormat="1">
      <c r="A640" s="44" t="s">
        <v>468</v>
      </c>
      <c r="B640" s="45">
        <v>1.0643100000000001</v>
      </c>
      <c r="C640" s="45">
        <v>1.0643100000000001</v>
      </c>
      <c r="D640" s="45">
        <v>1.0643100000000001</v>
      </c>
      <c r="E640" s="45">
        <v>1.0643100000000001</v>
      </c>
      <c r="F640" s="45">
        <v>1.0643100000000001</v>
      </c>
      <c r="G640" s="45">
        <v>1.0643100000000001</v>
      </c>
      <c r="H640" s="45">
        <v>1.0643100000000001</v>
      </c>
      <c r="I640" s="45">
        <v>1.0643100000000001</v>
      </c>
      <c r="J640" s="45">
        <v>1.0643100000000001</v>
      </c>
      <c r="K640" s="45">
        <v>1.0643100000000001</v>
      </c>
      <c r="L640" s="45">
        <v>1.0643100000000001</v>
      </c>
      <c r="M640" s="45">
        <v>1.0643100000000001</v>
      </c>
      <c r="N640" s="45">
        <v>1.0643100000000001</v>
      </c>
      <c r="O640" s="45">
        <v>1.0643100000000001</v>
      </c>
      <c r="P640" s="45">
        <v>1.0643100000000001</v>
      </c>
      <c r="Q640" s="45">
        <v>1.0643100000000001</v>
      </c>
      <c r="R640" s="45">
        <v>1.0643100000000001</v>
      </c>
      <c r="S640" s="45">
        <v>1.0643100000000001</v>
      </c>
      <c r="T640" s="45">
        <v>1.0643100000000001</v>
      </c>
      <c r="U640" s="45">
        <v>1.0643100000000001</v>
      </c>
      <c r="V640" s="45">
        <v>1.0643100000000001</v>
      </c>
      <c r="W640" s="45">
        <v>1.0643100000000001</v>
      </c>
      <c r="X640" s="45">
        <v>1.0643100000000001</v>
      </c>
      <c r="Y640" s="45">
        <v>1.0643100000000001</v>
      </c>
      <c r="Z640" s="45">
        <v>1.0643100000000001</v>
      </c>
      <c r="AA640" s="45">
        <v>1.0643100000000001</v>
      </c>
      <c r="AB640" s="45">
        <v>1.0643100000000001</v>
      </c>
      <c r="AC640" s="45">
        <v>1.0643100000000001</v>
      </c>
      <c r="AD640" s="45">
        <v>1.0643100000000001</v>
      </c>
    </row>
    <row r="641" spans="1:30">
      <c r="A641" s="40" t="s">
        <v>469</v>
      </c>
      <c r="B641" s="39">
        <v>240364.29846367199</v>
      </c>
      <c r="C641" s="39">
        <v>15290.2050643696</v>
      </c>
      <c r="D641" s="39">
        <v>0</v>
      </c>
      <c r="E641" s="39">
        <v>1323175.19833073</v>
      </c>
      <c r="F641" s="39">
        <v>9211.5333357605505</v>
      </c>
      <c r="G641" s="39">
        <v>4878125.1257058904</v>
      </c>
      <c r="H641" s="39">
        <v>1806522.7708014599</v>
      </c>
      <c r="I641" s="39">
        <v>252882.95921657499</v>
      </c>
      <c r="J641" s="39">
        <v>0</v>
      </c>
      <c r="K641" s="39">
        <v>0</v>
      </c>
      <c r="L641" s="39">
        <v>0</v>
      </c>
      <c r="M641" s="39">
        <v>0</v>
      </c>
      <c r="N641" s="39">
        <v>13919719.598760599</v>
      </c>
      <c r="O641" s="39">
        <v>0</v>
      </c>
      <c r="P641" s="39">
        <v>4285.1651753409596</v>
      </c>
      <c r="Q641" s="39">
        <v>0</v>
      </c>
      <c r="R641" s="39">
        <v>0</v>
      </c>
      <c r="S641" s="39">
        <v>0</v>
      </c>
      <c r="T641" s="39">
        <v>0</v>
      </c>
      <c r="U641" s="39">
        <v>0</v>
      </c>
      <c r="V641" s="39">
        <v>0</v>
      </c>
      <c r="W641" s="39">
        <v>0</v>
      </c>
      <c r="X641" s="39">
        <v>0</v>
      </c>
      <c r="Y641" s="39">
        <v>0</v>
      </c>
      <c r="Z641" s="39">
        <v>0</v>
      </c>
      <c r="AA641" s="39">
        <v>0</v>
      </c>
      <c r="AB641" s="39">
        <v>0</v>
      </c>
      <c r="AC641" s="39">
        <v>0</v>
      </c>
      <c r="AD641" s="39">
        <v>0</v>
      </c>
    </row>
    <row r="642" spans="1:30">
      <c r="A642" s="40" t="s">
        <v>470</v>
      </c>
    </row>
    <row r="643" spans="1:30">
      <c r="A643" s="40" t="s">
        <v>471</v>
      </c>
      <c r="B643" s="39">
        <v>0</v>
      </c>
      <c r="C643" s="39">
        <v>0</v>
      </c>
      <c r="D643" s="39">
        <v>197900.87848853099</v>
      </c>
      <c r="E643" s="39">
        <v>0</v>
      </c>
      <c r="F643" s="39">
        <v>0</v>
      </c>
      <c r="G643" s="39">
        <v>0</v>
      </c>
      <c r="H643" s="39">
        <v>0</v>
      </c>
      <c r="I643" s="39">
        <v>0</v>
      </c>
      <c r="J643" s="39">
        <v>23565.211190640599</v>
      </c>
      <c r="K643" s="39">
        <v>0</v>
      </c>
      <c r="L643" s="39">
        <v>0</v>
      </c>
      <c r="M643" s="39">
        <v>0</v>
      </c>
      <c r="N643" s="39">
        <v>0</v>
      </c>
      <c r="O643" s="39">
        <v>0</v>
      </c>
      <c r="P643" s="39">
        <v>0</v>
      </c>
      <c r="Q643" s="39">
        <v>0</v>
      </c>
      <c r="R643" s="39">
        <v>5748.9422653627798</v>
      </c>
      <c r="S643" s="39">
        <v>0</v>
      </c>
      <c r="T643" s="39">
        <v>155813.096243748</v>
      </c>
      <c r="U643" s="39">
        <v>0</v>
      </c>
      <c r="V643" s="39">
        <v>0</v>
      </c>
      <c r="W643" s="39">
        <v>199999.86472024099</v>
      </c>
      <c r="X643" s="39">
        <v>783475.14708908997</v>
      </c>
      <c r="Y643" s="39">
        <v>0</v>
      </c>
      <c r="Z643" s="39">
        <v>59999.959416072401</v>
      </c>
      <c r="AA643" s="39">
        <v>44999.969562054299</v>
      </c>
      <c r="AB643" s="39">
        <v>20999.9857956253</v>
      </c>
      <c r="AC643" s="39">
        <v>18999.987148422901</v>
      </c>
      <c r="AD643" s="39">
        <v>1249313.1594919299</v>
      </c>
    </row>
    <row r="644" spans="1:30">
      <c r="A644" s="40" t="s">
        <v>472</v>
      </c>
      <c r="B644" s="39">
        <v>150749.25743430399</v>
      </c>
      <c r="C644" s="39">
        <v>215.36346475063999</v>
      </c>
      <c r="D644" s="39">
        <v>0</v>
      </c>
      <c r="E644" s="39">
        <v>0</v>
      </c>
      <c r="F644" s="39">
        <v>0</v>
      </c>
      <c r="G644" s="39">
        <v>13698.7858597493</v>
      </c>
      <c r="H644" s="39">
        <v>71946.069047201003</v>
      </c>
      <c r="I644" s="39">
        <v>118494.692644457</v>
      </c>
      <c r="J644" s="39">
        <v>0</v>
      </c>
      <c r="K644" s="39">
        <v>16863.894599795502</v>
      </c>
      <c r="L644" s="39">
        <v>0</v>
      </c>
      <c r="M644" s="39">
        <v>858.49910094991606</v>
      </c>
      <c r="N644" s="39">
        <v>0</v>
      </c>
      <c r="O644" s="39">
        <v>0</v>
      </c>
      <c r="P644" s="39">
        <v>0</v>
      </c>
      <c r="Q644" s="39">
        <v>2115.1230868104899</v>
      </c>
      <c r="R644" s="39">
        <v>0</v>
      </c>
      <c r="S644" s="39">
        <v>0</v>
      </c>
      <c r="T644" s="39">
        <v>0</v>
      </c>
      <c r="U644" s="39">
        <v>0</v>
      </c>
      <c r="V644" s="39">
        <v>0</v>
      </c>
      <c r="W644" s="39">
        <v>0</v>
      </c>
      <c r="X644" s="39">
        <v>0</v>
      </c>
      <c r="Y644" s="39">
        <v>0</v>
      </c>
      <c r="Z644" s="39">
        <v>0</v>
      </c>
      <c r="AA644" s="39">
        <v>0</v>
      </c>
      <c r="AB644" s="39">
        <v>0</v>
      </c>
      <c r="AC644" s="39">
        <v>0</v>
      </c>
      <c r="AD644" s="39">
        <v>0</v>
      </c>
    </row>
    <row r="645" spans="1:30">
      <c r="A645" s="40" t="s">
        <v>473</v>
      </c>
      <c r="B645" s="39">
        <v>240364.29846367199</v>
      </c>
      <c r="C645" s="39">
        <v>15290.2050643696</v>
      </c>
      <c r="D645" s="39">
        <v>0</v>
      </c>
      <c r="E645" s="39">
        <v>1323175.19833073</v>
      </c>
      <c r="F645" s="39">
        <v>9211.5333357605505</v>
      </c>
      <c r="G645" s="39">
        <v>4878125.1257058904</v>
      </c>
      <c r="H645" s="39">
        <v>1806522.7708014599</v>
      </c>
      <c r="I645" s="39">
        <v>252882.95921657499</v>
      </c>
      <c r="J645" s="39">
        <v>0</v>
      </c>
      <c r="K645" s="39">
        <v>0</v>
      </c>
      <c r="L645" s="39">
        <v>0</v>
      </c>
      <c r="M645" s="39">
        <v>0</v>
      </c>
      <c r="N645" s="39">
        <v>13919719.598760599</v>
      </c>
      <c r="O645" s="39">
        <v>0</v>
      </c>
      <c r="P645" s="39">
        <v>4285.1651753409596</v>
      </c>
      <c r="Q645" s="39">
        <v>0</v>
      </c>
      <c r="R645" s="39">
        <v>0</v>
      </c>
      <c r="S645" s="39">
        <v>0</v>
      </c>
      <c r="T645" s="39">
        <v>0</v>
      </c>
      <c r="U645" s="39">
        <v>0</v>
      </c>
      <c r="V645" s="39">
        <v>0</v>
      </c>
      <c r="W645" s="39">
        <v>0</v>
      </c>
      <c r="X645" s="39">
        <v>0</v>
      </c>
      <c r="Y645" s="39">
        <v>0</v>
      </c>
      <c r="Z645" s="39">
        <v>0</v>
      </c>
      <c r="AA645" s="39">
        <v>0</v>
      </c>
      <c r="AB645" s="39">
        <v>0</v>
      </c>
      <c r="AC645" s="39">
        <v>0</v>
      </c>
      <c r="AD645" s="39">
        <v>0</v>
      </c>
    </row>
    <row r="646" spans="1:30">
      <c r="A646" s="43" t="s">
        <v>474</v>
      </c>
      <c r="B646" s="46">
        <v>391113.55589797598</v>
      </c>
      <c r="C646" s="46">
        <v>15505.568529120301</v>
      </c>
      <c r="D646" s="46">
        <v>197900.87848853099</v>
      </c>
      <c r="E646" s="46">
        <v>1323175.19833073</v>
      </c>
      <c r="F646" s="46">
        <v>9211.5333357605505</v>
      </c>
      <c r="G646" s="46">
        <v>4891823.91156564</v>
      </c>
      <c r="H646" s="46">
        <v>1878468.8398486599</v>
      </c>
      <c r="I646" s="46">
        <v>371377.65186103299</v>
      </c>
      <c r="J646" s="46">
        <v>23565.211190640599</v>
      </c>
      <c r="K646" s="46">
        <v>16863.894599795502</v>
      </c>
      <c r="L646" s="46">
        <v>0</v>
      </c>
      <c r="M646" s="46">
        <v>858.49910094991606</v>
      </c>
      <c r="N646" s="46">
        <v>13919719.598760599</v>
      </c>
      <c r="O646" s="46">
        <v>0</v>
      </c>
      <c r="P646" s="46">
        <v>4285.1651753409596</v>
      </c>
      <c r="Q646" s="46">
        <v>2115.1230868104899</v>
      </c>
      <c r="R646" s="46">
        <v>5748.9422653627798</v>
      </c>
      <c r="S646" s="46">
        <v>0</v>
      </c>
      <c r="T646" s="46">
        <v>155813.096243748</v>
      </c>
      <c r="U646" s="46">
        <v>0</v>
      </c>
      <c r="V646" s="46">
        <v>0</v>
      </c>
      <c r="W646" s="46">
        <v>199999.86472024099</v>
      </c>
      <c r="X646" s="46">
        <v>783475.14708908997</v>
      </c>
      <c r="Y646" s="46">
        <v>0</v>
      </c>
      <c r="Z646" s="46">
        <v>59999.959416072401</v>
      </c>
      <c r="AA646" s="46">
        <v>44999.969562054299</v>
      </c>
      <c r="AB646" s="46">
        <v>20999.9857956253</v>
      </c>
      <c r="AC646" s="46">
        <v>18999.987148422901</v>
      </c>
      <c r="AD646" s="46">
        <v>1249313.1594919299</v>
      </c>
    </row>
    <row r="647" spans="1:30" hidden="1" outlineLevel="1">
      <c r="A647" s="40" t="s">
        <v>213</v>
      </c>
      <c r="B647" s="39">
        <v>391113.55589797598</v>
      </c>
      <c r="C647" s="39">
        <v>391113.55589797598</v>
      </c>
      <c r="D647" s="39">
        <v>391113.55589797598</v>
      </c>
      <c r="E647" s="39">
        <v>391113.55589797598</v>
      </c>
      <c r="F647" s="39">
        <v>391113.55589797598</v>
      </c>
      <c r="G647" s="39">
        <v>391113.55589797598</v>
      </c>
      <c r="H647" s="39">
        <v>391113.55589797598</v>
      </c>
      <c r="I647" s="39">
        <v>391113.55589797598</v>
      </c>
      <c r="J647" s="39">
        <v>391113.55589797598</v>
      </c>
      <c r="K647" s="39">
        <v>391113.55589797598</v>
      </c>
      <c r="L647" s="39">
        <v>391113.55589797598</v>
      </c>
      <c r="M647" s="39">
        <v>391113.55589797598</v>
      </c>
      <c r="N647" s="39">
        <v>391113.55589797598</v>
      </c>
      <c r="O647" s="39">
        <v>391113.55589797598</v>
      </c>
      <c r="P647" s="39">
        <v>391113.55589797598</v>
      </c>
      <c r="Q647" s="39">
        <v>391113.55589797598</v>
      </c>
      <c r="R647" s="39">
        <v>391113.55589797598</v>
      </c>
    </row>
    <row r="648" spans="1:30" hidden="1" outlineLevel="1">
      <c r="A648" s="40" t="s">
        <v>214</v>
      </c>
      <c r="B648" s="39">
        <v>15505.568529120301</v>
      </c>
      <c r="C648" s="39">
        <v>15505.568529120301</v>
      </c>
      <c r="D648" s="39">
        <v>15505.568529120301</v>
      </c>
      <c r="E648" s="39">
        <v>15505.568529120301</v>
      </c>
      <c r="F648" s="39">
        <v>15505.568529120301</v>
      </c>
      <c r="G648" s="39">
        <v>15505.568529120301</v>
      </c>
      <c r="H648" s="39">
        <v>15505.568529120301</v>
      </c>
      <c r="I648" s="39">
        <v>15505.568529120301</v>
      </c>
      <c r="J648" s="39">
        <v>15505.568529120301</v>
      </c>
      <c r="K648" s="39">
        <v>15505.568529120301</v>
      </c>
      <c r="L648" s="39">
        <v>15505.568529120301</v>
      </c>
      <c r="M648" s="39">
        <v>15505.568529120301</v>
      </c>
      <c r="N648" s="39">
        <v>15505.568529120301</v>
      </c>
      <c r="O648" s="39">
        <v>15505.568529120301</v>
      </c>
      <c r="P648" s="39">
        <v>15505.568529120301</v>
      </c>
      <c r="Q648" s="39">
        <v>15505.568529120301</v>
      </c>
      <c r="R648" s="39">
        <v>15505.568529120301</v>
      </c>
    </row>
    <row r="649" spans="1:30" hidden="1" outlineLevel="1">
      <c r="A649" s="40" t="s">
        <v>215</v>
      </c>
      <c r="B649" s="39">
        <v>197900.87848853099</v>
      </c>
      <c r="C649" s="39">
        <v>197900.87848853099</v>
      </c>
      <c r="D649" s="39">
        <v>197900.87848853099</v>
      </c>
      <c r="E649" s="39">
        <v>197900.87848853099</v>
      </c>
      <c r="F649" s="39">
        <v>197900.87848853099</v>
      </c>
      <c r="G649" s="39">
        <v>197900.87848853099</v>
      </c>
      <c r="H649" s="39">
        <v>197900.87848853099</v>
      </c>
      <c r="I649" s="39">
        <v>197900.87848853099</v>
      </c>
      <c r="J649" s="39">
        <v>197900.87848853099</v>
      </c>
      <c r="K649" s="39">
        <v>197900.87848853099</v>
      </c>
      <c r="L649" s="39">
        <v>197900.87848853099</v>
      </c>
      <c r="M649" s="39">
        <v>197900.87848853099</v>
      </c>
      <c r="N649" s="39">
        <v>197900.87848853099</v>
      </c>
      <c r="O649" s="39">
        <v>197900.87848853099</v>
      </c>
      <c r="P649" s="39">
        <v>197900.87848853099</v>
      </c>
      <c r="Q649" s="39">
        <v>197900.87848853099</v>
      </c>
      <c r="R649" s="39">
        <v>197900.87848853099</v>
      </c>
    </row>
    <row r="650" spans="1:30" hidden="1" outlineLevel="1">
      <c r="A650" s="40" t="s">
        <v>216</v>
      </c>
      <c r="B650" s="39">
        <v>1323175.19833073</v>
      </c>
      <c r="C650" s="39">
        <v>1323175.19833073</v>
      </c>
      <c r="D650" s="39">
        <v>1323175.19833073</v>
      </c>
      <c r="E650" s="39">
        <v>1323175.19833073</v>
      </c>
      <c r="F650" s="39">
        <v>1323175.19833073</v>
      </c>
      <c r="G650" s="39">
        <v>1323175.19833073</v>
      </c>
      <c r="H650" s="39">
        <v>1323175.19833073</v>
      </c>
      <c r="I650" s="39">
        <v>1323175.19833073</v>
      </c>
      <c r="J650" s="39">
        <v>1323175.19833073</v>
      </c>
      <c r="K650" s="39">
        <v>1323175.19833073</v>
      </c>
      <c r="L650" s="39">
        <v>1323175.19833073</v>
      </c>
      <c r="M650" s="39">
        <v>1323175.19833073</v>
      </c>
      <c r="N650" s="39">
        <v>1323175.19833073</v>
      </c>
      <c r="O650" s="39">
        <v>1323175.19833073</v>
      </c>
      <c r="P650" s="39">
        <v>1323175.19833073</v>
      </c>
      <c r="Q650" s="39">
        <v>1323175.19833073</v>
      </c>
      <c r="R650" s="39">
        <v>1323175.19833073</v>
      </c>
    </row>
    <row r="651" spans="1:30" hidden="1" outlineLevel="1">
      <c r="A651" s="40" t="s">
        <v>217</v>
      </c>
      <c r="B651" s="39">
        <v>9211.5333357605505</v>
      </c>
      <c r="C651" s="39">
        <v>9211.5333357605505</v>
      </c>
      <c r="D651" s="39">
        <v>9211.5333357605505</v>
      </c>
      <c r="E651" s="39">
        <v>9211.5333357605505</v>
      </c>
      <c r="F651" s="39">
        <v>9211.5333357605505</v>
      </c>
      <c r="G651" s="39">
        <v>9211.5333357605505</v>
      </c>
      <c r="H651" s="39">
        <v>9211.5333357605505</v>
      </c>
      <c r="I651" s="39">
        <v>9211.5333357605505</v>
      </c>
      <c r="J651" s="39">
        <v>9211.5333357605505</v>
      </c>
      <c r="K651" s="39">
        <v>9211.5333357605505</v>
      </c>
      <c r="L651" s="39">
        <v>9211.5333357605505</v>
      </c>
      <c r="M651" s="39">
        <v>9211.5333357605505</v>
      </c>
      <c r="N651" s="39">
        <v>9211.5333357605505</v>
      </c>
      <c r="O651" s="39">
        <v>9211.5333357605505</v>
      </c>
      <c r="P651" s="39">
        <v>9211.5333357605505</v>
      </c>
      <c r="Q651" s="39">
        <v>9211.5333357605505</v>
      </c>
      <c r="R651" s="39">
        <v>9211.5333357605505</v>
      </c>
    </row>
    <row r="652" spans="1:30" hidden="1" outlineLevel="1">
      <c r="A652" s="40" t="s">
        <v>218</v>
      </c>
      <c r="B652" s="39">
        <v>4891823.91156564</v>
      </c>
      <c r="C652" s="39">
        <v>4891823.91156564</v>
      </c>
      <c r="D652" s="39">
        <v>4891823.91156564</v>
      </c>
      <c r="E652" s="39">
        <v>4891823.91156564</v>
      </c>
      <c r="F652" s="39">
        <v>4891823.91156564</v>
      </c>
      <c r="G652" s="39">
        <v>4891823.91156564</v>
      </c>
      <c r="H652" s="39">
        <v>4891823.91156564</v>
      </c>
      <c r="I652" s="39">
        <v>4891823.91156564</v>
      </c>
      <c r="J652" s="39">
        <v>4891823.91156564</v>
      </c>
      <c r="K652" s="39">
        <v>4891823.91156564</v>
      </c>
      <c r="L652" s="39">
        <v>4891823.91156564</v>
      </c>
      <c r="M652" s="39">
        <v>4891823.91156564</v>
      </c>
      <c r="N652" s="39">
        <v>4891823.91156564</v>
      </c>
      <c r="O652" s="39">
        <v>4891823.91156564</v>
      </c>
      <c r="P652" s="39">
        <v>4891823.91156564</v>
      </c>
      <c r="Q652" s="39">
        <v>4891823.91156564</v>
      </c>
      <c r="R652" s="39">
        <v>4891823.91156564</v>
      </c>
    </row>
    <row r="653" spans="1:30" hidden="1" outlineLevel="1">
      <c r="A653" s="40" t="s">
        <v>219</v>
      </c>
      <c r="B653" s="39">
        <v>1878468.8398486599</v>
      </c>
      <c r="C653" s="39">
        <v>1878468.8398486599</v>
      </c>
      <c r="D653" s="39">
        <v>1878468.8398486599</v>
      </c>
      <c r="E653" s="39">
        <v>1878468.8398486599</v>
      </c>
      <c r="F653" s="39">
        <v>1878468.8398486599</v>
      </c>
      <c r="G653" s="39">
        <v>1878468.8398486599</v>
      </c>
      <c r="H653" s="39">
        <v>1878468.8398486599</v>
      </c>
      <c r="I653" s="39">
        <v>1878468.8398486599</v>
      </c>
      <c r="J653" s="39">
        <v>1878468.8398486599</v>
      </c>
      <c r="K653" s="39">
        <v>1878468.8398486599</v>
      </c>
      <c r="L653" s="39">
        <v>1878468.8398486599</v>
      </c>
      <c r="M653" s="39">
        <v>1878468.8398486599</v>
      </c>
      <c r="N653" s="39">
        <v>1878468.8398486599</v>
      </c>
      <c r="O653" s="39">
        <v>1878468.8398486599</v>
      </c>
      <c r="P653" s="39">
        <v>1878468.8398486599</v>
      </c>
      <c r="Q653" s="39">
        <v>1878468.8398486599</v>
      </c>
      <c r="R653" s="39">
        <v>1878468.8398486599</v>
      </c>
    </row>
    <row r="654" spans="1:30" hidden="1" outlineLevel="1">
      <c r="A654" s="40" t="s">
        <v>220</v>
      </c>
      <c r="B654" s="39">
        <v>371377.65186103299</v>
      </c>
      <c r="C654" s="39">
        <v>371377.65186103299</v>
      </c>
      <c r="D654" s="39">
        <v>371377.65186103299</v>
      </c>
      <c r="E654" s="39">
        <v>371377.65186103299</v>
      </c>
      <c r="F654" s="39">
        <v>371377.65186103299</v>
      </c>
      <c r="G654" s="39">
        <v>371377.65186103299</v>
      </c>
      <c r="H654" s="39">
        <v>371377.65186103299</v>
      </c>
      <c r="I654" s="39">
        <v>371377.65186103299</v>
      </c>
      <c r="J654" s="39">
        <v>371377.65186103299</v>
      </c>
      <c r="K654" s="39">
        <v>371377.65186103299</v>
      </c>
      <c r="L654" s="39">
        <v>371377.65186103299</v>
      </c>
      <c r="M654" s="39">
        <v>371377.65186103299</v>
      </c>
      <c r="N654" s="39">
        <v>371377.65186103299</v>
      </c>
      <c r="O654" s="39">
        <v>371377.65186103299</v>
      </c>
      <c r="P654" s="39">
        <v>371377.65186103299</v>
      </c>
      <c r="Q654" s="39">
        <v>371377.65186103299</v>
      </c>
      <c r="R654" s="39">
        <v>371377.65186103299</v>
      </c>
    </row>
    <row r="655" spans="1:30" hidden="1" outlineLevel="1">
      <c r="A655" s="40" t="s">
        <v>221</v>
      </c>
      <c r="B655" s="39">
        <v>23565.211190640599</v>
      </c>
      <c r="C655" s="39">
        <v>23565.211190640599</v>
      </c>
      <c r="D655" s="39">
        <v>23565.211190640599</v>
      </c>
      <c r="E655" s="39">
        <v>23565.211190640599</v>
      </c>
      <c r="F655" s="39">
        <v>23565.211190640599</v>
      </c>
      <c r="G655" s="39">
        <v>23565.211190640599</v>
      </c>
      <c r="H655" s="39">
        <v>23565.211190640599</v>
      </c>
      <c r="I655" s="39">
        <v>23565.211190640599</v>
      </c>
      <c r="J655" s="39">
        <v>23565.211190640599</v>
      </c>
      <c r="K655" s="39">
        <v>23565.211190640599</v>
      </c>
      <c r="L655" s="39">
        <v>23565.211190640599</v>
      </c>
      <c r="M655" s="39">
        <v>23565.211190640599</v>
      </c>
      <c r="N655" s="39">
        <v>23565.211190640599</v>
      </c>
      <c r="O655" s="39">
        <v>23565.211190640599</v>
      </c>
      <c r="P655" s="39">
        <v>23565.211190640599</v>
      </c>
      <c r="Q655" s="39">
        <v>23565.211190640599</v>
      </c>
      <c r="R655" s="39">
        <v>23565.211190640599</v>
      </c>
    </row>
    <row r="656" spans="1:30" hidden="1" outlineLevel="1">
      <c r="A656" s="40" t="s">
        <v>222</v>
      </c>
      <c r="B656" s="39">
        <v>16863.894599795502</v>
      </c>
      <c r="C656" s="39">
        <v>16863.894599795502</v>
      </c>
      <c r="D656" s="39">
        <v>16863.894599795502</v>
      </c>
      <c r="E656" s="39">
        <v>16863.894599795502</v>
      </c>
      <c r="F656" s="39">
        <v>16863.894599795502</v>
      </c>
      <c r="G656" s="39">
        <v>16863.894599795502</v>
      </c>
      <c r="H656" s="39">
        <v>16863.894599795502</v>
      </c>
      <c r="I656" s="39">
        <v>16863.894599795502</v>
      </c>
      <c r="J656" s="39">
        <v>16863.894599795502</v>
      </c>
      <c r="K656" s="39">
        <v>16863.894599795502</v>
      </c>
      <c r="L656" s="39">
        <v>16863.894599795502</v>
      </c>
      <c r="M656" s="39">
        <v>16863.894599795502</v>
      </c>
      <c r="N656" s="39">
        <v>16863.894599795502</v>
      </c>
      <c r="O656" s="39">
        <v>16863.894599795502</v>
      </c>
      <c r="P656" s="39">
        <v>16863.894599795502</v>
      </c>
      <c r="Q656" s="39">
        <v>16863.894599795502</v>
      </c>
      <c r="R656" s="39">
        <v>16863.894599795502</v>
      </c>
    </row>
    <row r="657" spans="1:30" hidden="1" outlineLevel="1">
      <c r="A657" s="40" t="s">
        <v>224</v>
      </c>
      <c r="B657" s="39">
        <v>858.49910094991606</v>
      </c>
      <c r="C657" s="39">
        <v>858.49910094991606</v>
      </c>
      <c r="D657" s="39">
        <v>858.49910094991606</v>
      </c>
      <c r="E657" s="39">
        <v>858.49910094991606</v>
      </c>
      <c r="F657" s="39">
        <v>858.49910094991606</v>
      </c>
      <c r="G657" s="39">
        <v>858.49910094991606</v>
      </c>
      <c r="H657" s="39">
        <v>858.49910094991606</v>
      </c>
      <c r="I657" s="39">
        <v>858.49910094991606</v>
      </c>
      <c r="J657" s="39">
        <v>858.49910094991606</v>
      </c>
      <c r="K657" s="39">
        <v>858.49910094991606</v>
      </c>
      <c r="L657" s="39">
        <v>858.49910094991606</v>
      </c>
      <c r="M657" s="39">
        <v>858.49910094991606</v>
      </c>
      <c r="N657" s="39">
        <v>858.49910094991606</v>
      </c>
      <c r="O657" s="39">
        <v>858.49910094991606</v>
      </c>
      <c r="P657" s="39">
        <v>858.49910094991606</v>
      </c>
      <c r="Q657" s="39">
        <v>858.49910094991606</v>
      </c>
      <c r="R657" s="39">
        <v>858.49910094991606</v>
      </c>
    </row>
    <row r="658" spans="1:30" hidden="1" outlineLevel="1">
      <c r="A658" s="40" t="s">
        <v>225</v>
      </c>
      <c r="B658" s="39">
        <v>13919719.598760599</v>
      </c>
      <c r="C658" s="39">
        <v>13919719.598760599</v>
      </c>
      <c r="D658" s="39">
        <v>13919719.598760599</v>
      </c>
      <c r="E658" s="39">
        <v>13919719.598760599</v>
      </c>
      <c r="F658" s="39">
        <v>13919719.598760599</v>
      </c>
      <c r="G658" s="39">
        <v>13919719.598760599</v>
      </c>
      <c r="H658" s="39">
        <v>13919719.598760599</v>
      </c>
      <c r="I658" s="39">
        <v>13919719.598760599</v>
      </c>
      <c r="J658" s="39">
        <v>13919719.598760599</v>
      </c>
      <c r="K658" s="39">
        <v>13919719.598760599</v>
      </c>
      <c r="L658" s="39">
        <v>13919719.598760599</v>
      </c>
      <c r="M658" s="39">
        <v>13919719.598760599</v>
      </c>
      <c r="N658" s="39">
        <v>13919719.598760599</v>
      </c>
      <c r="O658" s="39">
        <v>13919719.598760599</v>
      </c>
      <c r="P658" s="39">
        <v>13919719.598760599</v>
      </c>
      <c r="Q658" s="39">
        <v>13919719.598760599</v>
      </c>
      <c r="R658" s="39">
        <v>13919719.598760599</v>
      </c>
    </row>
    <row r="659" spans="1:30" hidden="1" outlineLevel="1">
      <c r="A659" s="40" t="s">
        <v>227</v>
      </c>
      <c r="B659" s="39">
        <v>4285.1651753409596</v>
      </c>
      <c r="C659" s="39">
        <v>4285.1651753409596</v>
      </c>
      <c r="D659" s="39">
        <v>4285.1651753409596</v>
      </c>
      <c r="E659" s="39">
        <v>4285.1651753409596</v>
      </c>
      <c r="F659" s="39">
        <v>4285.1651753409596</v>
      </c>
      <c r="G659" s="39">
        <v>4285.1651753409596</v>
      </c>
      <c r="H659" s="39">
        <v>4285.1651753409596</v>
      </c>
      <c r="I659" s="39">
        <v>4285.1651753409596</v>
      </c>
      <c r="J659" s="39">
        <v>4285.1651753409596</v>
      </c>
      <c r="K659" s="39">
        <v>4285.1651753409596</v>
      </c>
      <c r="L659" s="39">
        <v>4285.1651753409596</v>
      </c>
      <c r="M659" s="39">
        <v>4285.1651753409596</v>
      </c>
      <c r="N659" s="39">
        <v>4285.1651753409596</v>
      </c>
      <c r="O659" s="39">
        <v>4285.1651753409596</v>
      </c>
      <c r="P659" s="39">
        <v>4285.1651753409596</v>
      </c>
      <c r="Q659" s="39">
        <v>4285.1651753409596</v>
      </c>
      <c r="R659" s="39">
        <v>4285.1651753409596</v>
      </c>
    </row>
    <row r="660" spans="1:30" hidden="1" outlineLevel="1">
      <c r="A660" s="40" t="s">
        <v>228</v>
      </c>
      <c r="B660" s="39">
        <v>2115.1230868104899</v>
      </c>
      <c r="C660" s="39">
        <v>2115.1230868104899</v>
      </c>
      <c r="D660" s="39">
        <v>2115.1230868104899</v>
      </c>
      <c r="E660" s="39">
        <v>2115.1230868104899</v>
      </c>
      <c r="F660" s="39">
        <v>2115.1230868104899</v>
      </c>
      <c r="G660" s="39">
        <v>2115.1230868104899</v>
      </c>
      <c r="H660" s="39">
        <v>2115.1230868104899</v>
      </c>
      <c r="I660" s="39">
        <v>2115.1230868104899</v>
      </c>
      <c r="J660" s="39">
        <v>2115.1230868104899</v>
      </c>
      <c r="K660" s="39">
        <v>2115.1230868104899</v>
      </c>
      <c r="L660" s="39">
        <v>2115.1230868104899</v>
      </c>
      <c r="M660" s="39">
        <v>2115.1230868104899</v>
      </c>
      <c r="N660" s="39">
        <v>2115.1230868104899</v>
      </c>
      <c r="O660" s="39">
        <v>2115.1230868104899</v>
      </c>
      <c r="P660" s="39">
        <v>2115.1230868104899</v>
      </c>
      <c r="Q660" s="39">
        <v>2115.1230868104899</v>
      </c>
      <c r="R660" s="39">
        <v>2115.1230868104899</v>
      </c>
    </row>
    <row r="661" spans="1:30" hidden="1" outlineLevel="1">
      <c r="A661" s="40" t="s">
        <v>229</v>
      </c>
      <c r="B661" s="39">
        <v>5748.9422653627798</v>
      </c>
      <c r="C661" s="39">
        <v>5748.9422653627798</v>
      </c>
      <c r="D661" s="39">
        <v>5748.9422653627798</v>
      </c>
      <c r="E661" s="39">
        <v>5748.9422653627798</v>
      </c>
      <c r="F661" s="39">
        <v>5748.9422653627798</v>
      </c>
      <c r="G661" s="39">
        <v>5748.9422653627798</v>
      </c>
      <c r="H661" s="39">
        <v>5748.9422653627798</v>
      </c>
      <c r="I661" s="39">
        <v>5748.9422653627798</v>
      </c>
      <c r="J661" s="39">
        <v>5748.9422653627798</v>
      </c>
      <c r="K661" s="39">
        <v>5748.9422653627798</v>
      </c>
      <c r="L661" s="39">
        <v>5748.9422653627798</v>
      </c>
      <c r="M661" s="39">
        <v>5748.9422653627798</v>
      </c>
      <c r="N661" s="39">
        <v>5748.9422653627798</v>
      </c>
      <c r="O661" s="39">
        <v>5748.9422653627798</v>
      </c>
      <c r="P661" s="39">
        <v>5748.9422653627798</v>
      </c>
      <c r="Q661" s="39">
        <v>5748.9422653627798</v>
      </c>
      <c r="R661" s="39">
        <v>5748.9422653627798</v>
      </c>
    </row>
    <row r="662" spans="1:30" hidden="1" outlineLevel="1">
      <c r="A662" s="40" t="s">
        <v>230</v>
      </c>
      <c r="S662" s="39">
        <v>155813.096243748</v>
      </c>
      <c r="T662" s="39">
        <v>155813.096243748</v>
      </c>
      <c r="U662" s="39">
        <v>155813.096243748</v>
      </c>
      <c r="V662" s="39">
        <v>155813.096243748</v>
      </c>
      <c r="W662" s="39">
        <v>155813.096243748</v>
      </c>
      <c r="X662" s="39">
        <v>155813.096243748</v>
      </c>
      <c r="Y662" s="39">
        <v>155813.096243748</v>
      </c>
      <c r="Z662" s="39">
        <v>155813.096243748</v>
      </c>
      <c r="AA662" s="39">
        <v>155813.096243748</v>
      </c>
      <c r="AB662" s="39">
        <v>155813.096243748</v>
      </c>
      <c r="AC662" s="39">
        <v>155813.096243748</v>
      </c>
      <c r="AD662" s="39">
        <v>155813.096243748</v>
      </c>
    </row>
    <row r="663" spans="1:30" hidden="1" outlineLevel="1">
      <c r="A663" s="40" t="s">
        <v>231</v>
      </c>
      <c r="S663" s="39">
        <v>199999.86472024099</v>
      </c>
      <c r="T663" s="39">
        <v>199999.86472024099</v>
      </c>
      <c r="U663" s="39">
        <v>199999.86472024099</v>
      </c>
      <c r="V663" s="39">
        <v>199999.86472024099</v>
      </c>
      <c r="W663" s="39">
        <v>199999.86472024099</v>
      </c>
      <c r="X663" s="39">
        <v>199999.86472024099</v>
      </c>
      <c r="Y663" s="39">
        <v>199999.86472024099</v>
      </c>
      <c r="Z663" s="39">
        <v>199999.86472024099</v>
      </c>
      <c r="AA663" s="39">
        <v>199999.86472024099</v>
      </c>
      <c r="AB663" s="39">
        <v>199999.86472024099</v>
      </c>
      <c r="AC663" s="39">
        <v>199999.86472024099</v>
      </c>
      <c r="AD663" s="39">
        <v>199999.86472024099</v>
      </c>
    </row>
    <row r="664" spans="1:30" hidden="1" outlineLevel="1">
      <c r="A664" s="40" t="s">
        <v>232</v>
      </c>
      <c r="S664" s="39">
        <v>783475.14708908997</v>
      </c>
      <c r="T664" s="39">
        <v>783475.14708908997</v>
      </c>
      <c r="U664" s="39">
        <v>783475.14708908997</v>
      </c>
      <c r="V664" s="39">
        <v>783475.14708908997</v>
      </c>
      <c r="W664" s="39">
        <v>783475.14708908997</v>
      </c>
      <c r="X664" s="39">
        <v>783475.14708908997</v>
      </c>
      <c r="Y664" s="39">
        <v>783475.14708908997</v>
      </c>
      <c r="Z664" s="39">
        <v>783475.14708908997</v>
      </c>
      <c r="AA664" s="39">
        <v>783475.14708908997</v>
      </c>
      <c r="AB664" s="39">
        <v>783475.14708908997</v>
      </c>
      <c r="AC664" s="39">
        <v>783475.14708908997</v>
      </c>
      <c r="AD664" s="39">
        <v>783475.14708908997</v>
      </c>
    </row>
    <row r="665" spans="1:30" hidden="1" outlineLevel="1">
      <c r="A665" s="40" t="s">
        <v>233</v>
      </c>
      <c r="S665" s="39">
        <v>59999.959416072401</v>
      </c>
      <c r="T665" s="39">
        <v>59999.959416072401</v>
      </c>
      <c r="U665" s="39">
        <v>59999.959416072401</v>
      </c>
      <c r="V665" s="39">
        <v>59999.959416072401</v>
      </c>
      <c r="W665" s="39">
        <v>59999.959416072401</v>
      </c>
      <c r="X665" s="39">
        <v>59999.959416072401</v>
      </c>
      <c r="Y665" s="39">
        <v>59999.959416072401</v>
      </c>
      <c r="Z665" s="39">
        <v>59999.959416072401</v>
      </c>
      <c r="AA665" s="39">
        <v>59999.959416072401</v>
      </c>
      <c r="AB665" s="39">
        <v>59999.959416072401</v>
      </c>
      <c r="AC665" s="39">
        <v>59999.959416072401</v>
      </c>
      <c r="AD665" s="39">
        <v>59999.959416072401</v>
      </c>
    </row>
    <row r="666" spans="1:30" hidden="1" outlineLevel="1">
      <c r="A666" s="40" t="s">
        <v>234</v>
      </c>
      <c r="S666" s="39">
        <v>44999.969562054299</v>
      </c>
      <c r="T666" s="39">
        <v>44999.969562054299</v>
      </c>
      <c r="U666" s="39">
        <v>44999.969562054299</v>
      </c>
      <c r="V666" s="39">
        <v>44999.969562054299</v>
      </c>
      <c r="W666" s="39">
        <v>44999.969562054299</v>
      </c>
      <c r="X666" s="39">
        <v>44999.969562054299</v>
      </c>
      <c r="Y666" s="39">
        <v>44999.969562054299</v>
      </c>
      <c r="Z666" s="39">
        <v>44999.969562054299</v>
      </c>
      <c r="AA666" s="39">
        <v>44999.969562054299</v>
      </c>
      <c r="AB666" s="39">
        <v>44999.969562054299</v>
      </c>
      <c r="AC666" s="39">
        <v>44999.969562054299</v>
      </c>
      <c r="AD666" s="39">
        <v>44999.969562054299</v>
      </c>
    </row>
    <row r="667" spans="1:30" hidden="1" outlineLevel="1">
      <c r="A667" s="40" t="s">
        <v>235</v>
      </c>
      <c r="S667" s="39">
        <v>20999.9857956253</v>
      </c>
      <c r="T667" s="39">
        <v>20999.9857956253</v>
      </c>
      <c r="U667" s="39">
        <v>20999.9857956253</v>
      </c>
      <c r="V667" s="39">
        <v>20999.9857956253</v>
      </c>
      <c r="W667" s="39">
        <v>20999.9857956253</v>
      </c>
      <c r="X667" s="39">
        <v>20999.9857956253</v>
      </c>
      <c r="Y667" s="39">
        <v>20999.9857956253</v>
      </c>
      <c r="Z667" s="39">
        <v>20999.9857956253</v>
      </c>
      <c r="AA667" s="39">
        <v>20999.9857956253</v>
      </c>
      <c r="AB667" s="39">
        <v>20999.9857956253</v>
      </c>
      <c r="AC667" s="39">
        <v>20999.9857956253</v>
      </c>
      <c r="AD667" s="39">
        <v>20999.9857956253</v>
      </c>
    </row>
    <row r="668" spans="1:30" hidden="1" outlineLevel="1">
      <c r="A668" s="40" t="s">
        <v>236</v>
      </c>
      <c r="S668" s="39">
        <v>18999.987148422901</v>
      </c>
      <c r="T668" s="39">
        <v>18999.987148422901</v>
      </c>
      <c r="U668" s="39">
        <v>18999.987148422901</v>
      </c>
      <c r="V668" s="39">
        <v>18999.987148422901</v>
      </c>
      <c r="W668" s="39">
        <v>18999.987148422901</v>
      </c>
      <c r="X668" s="39">
        <v>18999.987148422901</v>
      </c>
      <c r="Y668" s="39">
        <v>18999.987148422901</v>
      </c>
      <c r="Z668" s="39">
        <v>18999.987148422901</v>
      </c>
      <c r="AA668" s="39">
        <v>18999.987148422901</v>
      </c>
      <c r="AB668" s="39">
        <v>18999.987148422901</v>
      </c>
      <c r="AC668" s="39">
        <v>18999.987148422901</v>
      </c>
      <c r="AD668" s="39">
        <v>18999.987148422901</v>
      </c>
    </row>
    <row r="669" spans="1:30" hidden="1" outlineLevel="1">
      <c r="A669" s="40" t="s">
        <v>237</v>
      </c>
      <c r="S669" s="39">
        <v>1249313.1594919299</v>
      </c>
      <c r="T669" s="39">
        <v>1249313.1594919299</v>
      </c>
      <c r="U669" s="39">
        <v>1249313.1594919299</v>
      </c>
      <c r="V669" s="39">
        <v>1249313.1594919299</v>
      </c>
      <c r="W669" s="39">
        <v>1249313.1594919299</v>
      </c>
      <c r="X669" s="39">
        <v>1249313.1594919299</v>
      </c>
      <c r="Y669" s="39">
        <v>1249313.1594919299</v>
      </c>
      <c r="Z669" s="39">
        <v>1249313.1594919299</v>
      </c>
      <c r="AA669" s="39">
        <v>1249313.1594919299</v>
      </c>
      <c r="AB669" s="39">
        <v>1249313.1594919299</v>
      </c>
      <c r="AC669" s="39">
        <v>1249313.1594919299</v>
      </c>
      <c r="AD669" s="39">
        <v>1249313.1594919299</v>
      </c>
    </row>
    <row r="670" spans="1:30" collapsed="1">
      <c r="A670" s="40" t="s">
        <v>475</v>
      </c>
      <c r="B670" s="39">
        <v>23051733.5720369</v>
      </c>
      <c r="C670" s="39">
        <v>23051733.5720369</v>
      </c>
      <c r="D670" s="39">
        <v>23051733.5720369</v>
      </c>
      <c r="E670" s="39">
        <v>23051733.5720369</v>
      </c>
      <c r="F670" s="39">
        <v>23051733.5720369</v>
      </c>
      <c r="G670" s="39">
        <v>23051733.5720369</v>
      </c>
      <c r="H670" s="39">
        <v>23051733.5720369</v>
      </c>
      <c r="I670" s="39">
        <v>23051733.5720369</v>
      </c>
      <c r="J670" s="39">
        <v>23051733.5720369</v>
      </c>
      <c r="K670" s="39">
        <v>23051733.5720369</v>
      </c>
      <c r="L670" s="39">
        <v>23051733.5720369</v>
      </c>
      <c r="M670" s="39">
        <v>23051733.5720369</v>
      </c>
      <c r="N670" s="39">
        <v>23051733.5720369</v>
      </c>
      <c r="O670" s="39">
        <v>23051733.5720369</v>
      </c>
      <c r="P670" s="39">
        <v>23051733.5720369</v>
      </c>
      <c r="Q670" s="39">
        <v>23051733.5720369</v>
      </c>
      <c r="R670" s="39">
        <v>23051733.5720369</v>
      </c>
      <c r="S670" s="39">
        <v>2533601.1694671898</v>
      </c>
      <c r="T670" s="39">
        <v>2533601.1694671898</v>
      </c>
      <c r="U670" s="39">
        <v>2533601.1694671898</v>
      </c>
      <c r="V670" s="39">
        <v>2533601.1694671898</v>
      </c>
      <c r="W670" s="39">
        <v>2533601.1694671898</v>
      </c>
      <c r="X670" s="39">
        <v>2533601.1694671898</v>
      </c>
      <c r="Y670" s="39">
        <v>2533601.1694671898</v>
      </c>
      <c r="Z670" s="39">
        <v>2533601.1694671898</v>
      </c>
      <c r="AA670" s="39">
        <v>2533601.1694671898</v>
      </c>
      <c r="AB670" s="39">
        <v>2533601.1694671898</v>
      </c>
      <c r="AC670" s="39">
        <v>2533601.1694671898</v>
      </c>
      <c r="AD670" s="39">
        <v>2533601.1694671898</v>
      </c>
    </row>
    <row r="671" spans="1:30" hidden="1" outlineLevel="1">
      <c r="A671" s="40" t="s">
        <v>213</v>
      </c>
      <c r="B671" s="39">
        <v>391113.55589797598</v>
      </c>
      <c r="C671" s="39">
        <v>391113.55589797598</v>
      </c>
      <c r="D671" s="39">
        <v>391113.55589797598</v>
      </c>
      <c r="E671" s="39">
        <v>391113.55589797598</v>
      </c>
      <c r="F671" s="39">
        <v>391113.55589797598</v>
      </c>
      <c r="G671" s="39">
        <v>391113.55589797598</v>
      </c>
      <c r="H671" s="39">
        <v>391113.55589797598</v>
      </c>
      <c r="I671" s="39">
        <v>391113.55589797598</v>
      </c>
      <c r="J671" s="39">
        <v>391113.55589797598</v>
      </c>
      <c r="K671" s="39">
        <v>391113.55589797598</v>
      </c>
      <c r="L671" s="39">
        <v>391113.55589797598</v>
      </c>
      <c r="M671" s="39">
        <v>391113.55589797598</v>
      </c>
      <c r="N671" s="39">
        <v>391113.55589797598</v>
      </c>
      <c r="O671" s="39">
        <v>391113.55589797598</v>
      </c>
      <c r="P671" s="39">
        <v>391113.55589797598</v>
      </c>
      <c r="Q671" s="39">
        <v>391113.55589797598</v>
      </c>
      <c r="R671" s="39">
        <v>391113.55589797598</v>
      </c>
      <c r="S671" s="39">
        <v>391113.55589797598</v>
      </c>
      <c r="T671" s="39">
        <v>391113.55589797598</v>
      </c>
      <c r="U671" s="39">
        <v>391113.55589797598</v>
      </c>
      <c r="V671" s="39">
        <v>391113.55589797598</v>
      </c>
      <c r="W671" s="39">
        <v>391113.55589797598</v>
      </c>
      <c r="X671" s="39">
        <v>391113.55589797598</v>
      </c>
      <c r="Y671" s="39">
        <v>391113.55589797598</v>
      </c>
      <c r="Z671" s="39">
        <v>391113.55589797598</v>
      </c>
      <c r="AA671" s="39">
        <v>391113.55589797598</v>
      </c>
      <c r="AB671" s="39">
        <v>391113.55589797598</v>
      </c>
      <c r="AC671" s="39">
        <v>391113.55589797598</v>
      </c>
      <c r="AD671" s="39">
        <v>391113.55589797598</v>
      </c>
    </row>
    <row r="672" spans="1:30" hidden="1" outlineLevel="1">
      <c r="A672" s="40" t="s">
        <v>214</v>
      </c>
      <c r="B672" s="39">
        <v>15505.568529120301</v>
      </c>
      <c r="C672" s="39">
        <v>15505.568529120301</v>
      </c>
      <c r="D672" s="39">
        <v>15505.568529120301</v>
      </c>
      <c r="E672" s="39">
        <v>15505.568529120301</v>
      </c>
      <c r="F672" s="39">
        <v>15505.568529120301</v>
      </c>
      <c r="G672" s="39">
        <v>15505.568529120301</v>
      </c>
      <c r="H672" s="39">
        <v>15505.568529120301</v>
      </c>
      <c r="I672" s="39">
        <v>15505.568529120301</v>
      </c>
      <c r="J672" s="39">
        <v>15505.568529120301</v>
      </c>
      <c r="K672" s="39">
        <v>15505.568529120301</v>
      </c>
      <c r="L672" s="39">
        <v>15505.568529120301</v>
      </c>
      <c r="M672" s="39">
        <v>15505.568529120301</v>
      </c>
      <c r="N672" s="39">
        <v>15505.568529120301</v>
      </c>
      <c r="O672" s="39">
        <v>15505.568529120301</v>
      </c>
      <c r="P672" s="39">
        <v>15505.568529120301</v>
      </c>
      <c r="Q672" s="39">
        <v>15505.568529120301</v>
      </c>
      <c r="R672" s="39">
        <v>15505.568529120301</v>
      </c>
      <c r="S672" s="39">
        <v>15505.568529120301</v>
      </c>
      <c r="T672" s="39">
        <v>15505.568529120301</v>
      </c>
      <c r="U672" s="39">
        <v>15505.568529120301</v>
      </c>
      <c r="V672" s="39">
        <v>15505.568529120301</v>
      </c>
      <c r="W672" s="39">
        <v>15505.568529120301</v>
      </c>
      <c r="X672" s="39">
        <v>15505.568529120301</v>
      </c>
      <c r="Y672" s="39">
        <v>15505.568529120301</v>
      </c>
      <c r="Z672" s="39">
        <v>15505.568529120301</v>
      </c>
      <c r="AA672" s="39">
        <v>15505.568529120301</v>
      </c>
      <c r="AB672" s="39">
        <v>15505.568529120301</v>
      </c>
      <c r="AC672" s="39">
        <v>15505.568529120301</v>
      </c>
      <c r="AD672" s="39">
        <v>15505.568529120301</v>
      </c>
    </row>
    <row r="673" spans="1:30" hidden="1" outlineLevel="1">
      <c r="A673" s="40" t="s">
        <v>215</v>
      </c>
      <c r="B673" s="39">
        <v>197900.87848853099</v>
      </c>
      <c r="C673" s="39">
        <v>197900.87848853099</v>
      </c>
      <c r="D673" s="39">
        <v>197900.87848853099</v>
      </c>
      <c r="E673" s="39">
        <v>197900.87848853099</v>
      </c>
      <c r="F673" s="39">
        <v>197900.87848853099</v>
      </c>
      <c r="G673" s="39">
        <v>197900.87848853099</v>
      </c>
      <c r="H673" s="39">
        <v>197900.87848853099</v>
      </c>
      <c r="I673" s="39">
        <v>197900.87848853099</v>
      </c>
      <c r="J673" s="39">
        <v>197900.87848853099</v>
      </c>
      <c r="K673" s="39">
        <v>197900.87848853099</v>
      </c>
      <c r="L673" s="39">
        <v>197900.87848853099</v>
      </c>
      <c r="M673" s="39">
        <v>197900.87848853099</v>
      </c>
      <c r="N673" s="39">
        <v>197900.87848853099</v>
      </c>
      <c r="O673" s="39">
        <v>197900.87848853099</v>
      </c>
      <c r="P673" s="39">
        <v>197900.87848853099</v>
      </c>
      <c r="Q673" s="39">
        <v>197900.87848853099</v>
      </c>
      <c r="R673" s="39">
        <v>197900.87848853099</v>
      </c>
      <c r="S673" s="39">
        <v>197900.87848853099</v>
      </c>
      <c r="T673" s="39">
        <v>197900.87848853099</v>
      </c>
      <c r="U673" s="39">
        <v>197900.87848853099</v>
      </c>
      <c r="V673" s="39">
        <v>197900.87848853099</v>
      </c>
      <c r="W673" s="39">
        <v>197900.87848853099</v>
      </c>
      <c r="X673" s="39">
        <v>197900.87848853099</v>
      </c>
      <c r="Y673" s="39">
        <v>197900.87848853099</v>
      </c>
      <c r="Z673" s="39">
        <v>197900.87848853099</v>
      </c>
      <c r="AA673" s="39">
        <v>197900.87848853099</v>
      </c>
      <c r="AB673" s="39">
        <v>197900.87848853099</v>
      </c>
      <c r="AC673" s="39">
        <v>197900.87848853099</v>
      </c>
      <c r="AD673" s="39">
        <v>197900.87848853099</v>
      </c>
    </row>
    <row r="674" spans="1:30" hidden="1" outlineLevel="1">
      <c r="A674" s="40" t="s">
        <v>216</v>
      </c>
      <c r="B674" s="39">
        <v>1323175.19833073</v>
      </c>
      <c r="C674" s="39">
        <v>1323175.19833073</v>
      </c>
      <c r="D674" s="39">
        <v>1323175.19833073</v>
      </c>
      <c r="E674" s="39">
        <v>1323175.19833073</v>
      </c>
      <c r="F674" s="39">
        <v>1323175.19833073</v>
      </c>
      <c r="G674" s="39">
        <v>1323175.19833073</v>
      </c>
      <c r="H674" s="39">
        <v>1323175.19833073</v>
      </c>
      <c r="I674" s="39">
        <v>1323175.19833073</v>
      </c>
      <c r="J674" s="39">
        <v>1323175.19833073</v>
      </c>
      <c r="K674" s="39">
        <v>1323175.19833073</v>
      </c>
      <c r="L674" s="39">
        <v>1323175.19833073</v>
      </c>
      <c r="M674" s="39">
        <v>1323175.19833073</v>
      </c>
      <c r="N674" s="39">
        <v>1323175.19833073</v>
      </c>
      <c r="O674" s="39">
        <v>1323175.19833073</v>
      </c>
      <c r="P674" s="39">
        <v>1323175.19833073</v>
      </c>
      <c r="Q674" s="39">
        <v>1323175.19833073</v>
      </c>
      <c r="R674" s="39">
        <v>1323175.19833073</v>
      </c>
      <c r="S674" s="39">
        <v>1323175.19833073</v>
      </c>
      <c r="T674" s="39">
        <v>1323175.19833073</v>
      </c>
      <c r="U674" s="39">
        <v>1323175.19833073</v>
      </c>
      <c r="V674" s="39">
        <v>1323175.19833073</v>
      </c>
      <c r="W674" s="39">
        <v>1323175.19833073</v>
      </c>
      <c r="X674" s="39">
        <v>1323175.19833073</v>
      </c>
      <c r="Y674" s="39">
        <v>1323175.19833073</v>
      </c>
      <c r="Z674" s="39">
        <v>1323175.19833073</v>
      </c>
      <c r="AA674" s="39">
        <v>1323175.19833073</v>
      </c>
      <c r="AB674" s="39">
        <v>1323175.19833073</v>
      </c>
      <c r="AC674" s="39">
        <v>1323175.19833073</v>
      </c>
      <c r="AD674" s="39">
        <v>1323175.19833073</v>
      </c>
    </row>
    <row r="675" spans="1:30" hidden="1" outlineLevel="1">
      <c r="A675" s="40" t="s">
        <v>217</v>
      </c>
      <c r="B675" s="39">
        <v>9211.5333357605505</v>
      </c>
      <c r="C675" s="39">
        <v>9211.5333357605505</v>
      </c>
      <c r="D675" s="39">
        <v>9211.5333357605505</v>
      </c>
      <c r="E675" s="39">
        <v>9211.5333357605505</v>
      </c>
      <c r="F675" s="39">
        <v>9211.5333357605505</v>
      </c>
      <c r="G675" s="39">
        <v>9211.5333357605505</v>
      </c>
      <c r="H675" s="39">
        <v>9211.5333357605505</v>
      </c>
      <c r="I675" s="39">
        <v>9211.5333357605505</v>
      </c>
      <c r="J675" s="39">
        <v>9211.5333357605505</v>
      </c>
      <c r="K675" s="39">
        <v>9211.5333357605505</v>
      </c>
      <c r="L675" s="39">
        <v>9211.5333357605505</v>
      </c>
      <c r="M675" s="39">
        <v>9211.5333357605505</v>
      </c>
      <c r="N675" s="39">
        <v>9211.5333357605505</v>
      </c>
      <c r="O675" s="39">
        <v>9211.5333357605505</v>
      </c>
      <c r="P675" s="39">
        <v>9211.5333357605505</v>
      </c>
      <c r="Q675" s="39">
        <v>9211.5333357605505</v>
      </c>
      <c r="R675" s="39">
        <v>9211.5333357605505</v>
      </c>
      <c r="S675" s="39">
        <v>9211.5333357605505</v>
      </c>
      <c r="T675" s="39">
        <v>9211.5333357605505</v>
      </c>
      <c r="U675" s="39">
        <v>9211.5333357605505</v>
      </c>
      <c r="V675" s="39">
        <v>9211.5333357605505</v>
      </c>
      <c r="W675" s="39">
        <v>9211.5333357605505</v>
      </c>
      <c r="X675" s="39">
        <v>9211.5333357605505</v>
      </c>
      <c r="Y675" s="39">
        <v>9211.5333357605505</v>
      </c>
      <c r="Z675" s="39">
        <v>9211.5333357605505</v>
      </c>
      <c r="AA675" s="39">
        <v>9211.5333357605505</v>
      </c>
      <c r="AB675" s="39">
        <v>9211.5333357605505</v>
      </c>
      <c r="AC675" s="39">
        <v>9211.5333357605505</v>
      </c>
      <c r="AD675" s="39">
        <v>9211.5333357605505</v>
      </c>
    </row>
    <row r="676" spans="1:30" hidden="1" outlineLevel="1">
      <c r="A676" s="40" t="s">
        <v>218</v>
      </c>
      <c r="B676" s="39">
        <v>4891823.91156564</v>
      </c>
      <c r="C676" s="39">
        <v>4891823.91156564</v>
      </c>
      <c r="D676" s="39">
        <v>4891823.91156564</v>
      </c>
      <c r="E676" s="39">
        <v>4891823.91156564</v>
      </c>
      <c r="F676" s="39">
        <v>4891823.91156564</v>
      </c>
      <c r="G676" s="39">
        <v>4891823.91156564</v>
      </c>
      <c r="H676" s="39">
        <v>4891823.91156564</v>
      </c>
      <c r="I676" s="39">
        <v>4891823.91156564</v>
      </c>
      <c r="J676" s="39">
        <v>4891823.91156564</v>
      </c>
      <c r="K676" s="39">
        <v>4891823.91156564</v>
      </c>
      <c r="L676" s="39">
        <v>4891823.91156564</v>
      </c>
      <c r="M676" s="39">
        <v>4891823.91156564</v>
      </c>
      <c r="N676" s="39">
        <v>4891823.91156564</v>
      </c>
      <c r="O676" s="39">
        <v>4891823.91156564</v>
      </c>
      <c r="P676" s="39">
        <v>4891823.91156564</v>
      </c>
      <c r="Q676" s="39">
        <v>4891823.91156564</v>
      </c>
      <c r="R676" s="39">
        <v>4891823.91156564</v>
      </c>
      <c r="S676" s="39">
        <v>4891823.91156564</v>
      </c>
      <c r="T676" s="39">
        <v>4891823.91156564</v>
      </c>
      <c r="U676" s="39">
        <v>4891823.91156564</v>
      </c>
      <c r="V676" s="39">
        <v>4891823.91156564</v>
      </c>
      <c r="W676" s="39">
        <v>4891823.91156564</v>
      </c>
      <c r="X676" s="39">
        <v>4891823.91156564</v>
      </c>
      <c r="Y676" s="39">
        <v>4891823.91156564</v>
      </c>
      <c r="Z676" s="39">
        <v>4891823.91156564</v>
      </c>
      <c r="AA676" s="39">
        <v>4891823.91156564</v>
      </c>
      <c r="AB676" s="39">
        <v>4891823.91156564</v>
      </c>
      <c r="AC676" s="39">
        <v>4891823.91156564</v>
      </c>
      <c r="AD676" s="39">
        <v>4891823.91156564</v>
      </c>
    </row>
    <row r="677" spans="1:30" hidden="1" outlineLevel="1">
      <c r="A677" s="40" t="s">
        <v>219</v>
      </c>
      <c r="B677" s="39">
        <v>1878468.8398486599</v>
      </c>
      <c r="C677" s="39">
        <v>1878468.8398486599</v>
      </c>
      <c r="D677" s="39">
        <v>1878468.8398486599</v>
      </c>
      <c r="E677" s="39">
        <v>1878468.8398486599</v>
      </c>
      <c r="F677" s="39">
        <v>1878468.8398486599</v>
      </c>
      <c r="G677" s="39">
        <v>1878468.8398486599</v>
      </c>
      <c r="H677" s="39">
        <v>1878468.8398486599</v>
      </c>
      <c r="I677" s="39">
        <v>1878468.8398486599</v>
      </c>
      <c r="J677" s="39">
        <v>1878468.8398486599</v>
      </c>
      <c r="K677" s="39">
        <v>1878468.8398486599</v>
      </c>
      <c r="L677" s="39">
        <v>1878468.8398486599</v>
      </c>
      <c r="M677" s="39">
        <v>1878468.8398486599</v>
      </c>
      <c r="N677" s="39">
        <v>1878468.8398486599</v>
      </c>
      <c r="O677" s="39">
        <v>1878468.8398486599</v>
      </c>
      <c r="P677" s="39">
        <v>1878468.8398486599</v>
      </c>
      <c r="Q677" s="39">
        <v>1878468.8398486599</v>
      </c>
      <c r="R677" s="39">
        <v>1878468.8398486599</v>
      </c>
      <c r="S677" s="39">
        <v>1878468.8398486599</v>
      </c>
      <c r="T677" s="39">
        <v>1878468.8398486599</v>
      </c>
      <c r="U677" s="39">
        <v>1878468.8398486599</v>
      </c>
      <c r="V677" s="39">
        <v>1878468.8398486599</v>
      </c>
      <c r="W677" s="39">
        <v>1878468.8398486599</v>
      </c>
      <c r="X677" s="39">
        <v>1878468.8398486599</v>
      </c>
      <c r="Y677" s="39">
        <v>1878468.8398486599</v>
      </c>
      <c r="Z677" s="39">
        <v>1878468.8398486599</v>
      </c>
      <c r="AA677" s="39">
        <v>1878468.8398486599</v>
      </c>
      <c r="AB677" s="39">
        <v>1878468.8398486599</v>
      </c>
      <c r="AC677" s="39">
        <v>1878468.8398486599</v>
      </c>
      <c r="AD677" s="39">
        <v>1878468.8398486599</v>
      </c>
    </row>
    <row r="678" spans="1:30" hidden="1" outlineLevel="1">
      <c r="A678" s="40" t="s">
        <v>220</v>
      </c>
      <c r="B678" s="39">
        <v>371377.65186103299</v>
      </c>
      <c r="C678" s="39">
        <v>371377.65186103299</v>
      </c>
      <c r="D678" s="39">
        <v>371377.65186103299</v>
      </c>
      <c r="E678" s="39">
        <v>371377.65186103299</v>
      </c>
      <c r="F678" s="39">
        <v>371377.65186103299</v>
      </c>
      <c r="G678" s="39">
        <v>371377.65186103299</v>
      </c>
      <c r="H678" s="39">
        <v>371377.65186103299</v>
      </c>
      <c r="I678" s="39">
        <v>371377.65186103299</v>
      </c>
      <c r="J678" s="39">
        <v>371377.65186103299</v>
      </c>
      <c r="K678" s="39">
        <v>371377.65186103299</v>
      </c>
      <c r="L678" s="39">
        <v>371377.65186103299</v>
      </c>
      <c r="M678" s="39">
        <v>371377.65186103299</v>
      </c>
      <c r="N678" s="39">
        <v>371377.65186103299</v>
      </c>
      <c r="O678" s="39">
        <v>371377.65186103299</v>
      </c>
      <c r="P678" s="39">
        <v>371377.65186103299</v>
      </c>
      <c r="Q678" s="39">
        <v>371377.65186103299</v>
      </c>
      <c r="R678" s="39">
        <v>371377.65186103299</v>
      </c>
      <c r="S678" s="39">
        <v>371377.65186103299</v>
      </c>
      <c r="T678" s="39">
        <v>371377.65186103299</v>
      </c>
      <c r="U678" s="39">
        <v>371377.65186103299</v>
      </c>
      <c r="V678" s="39">
        <v>371377.65186103299</v>
      </c>
      <c r="W678" s="39">
        <v>371377.65186103299</v>
      </c>
      <c r="X678" s="39">
        <v>371377.65186103299</v>
      </c>
      <c r="Y678" s="39">
        <v>371377.65186103299</v>
      </c>
      <c r="Z678" s="39">
        <v>371377.65186103299</v>
      </c>
      <c r="AA678" s="39">
        <v>371377.65186103299</v>
      </c>
      <c r="AB678" s="39">
        <v>371377.65186103299</v>
      </c>
      <c r="AC678" s="39">
        <v>371377.65186103299</v>
      </c>
      <c r="AD678" s="39">
        <v>371377.65186103299</v>
      </c>
    </row>
    <row r="679" spans="1:30" hidden="1" outlineLevel="1">
      <c r="A679" s="40" t="s">
        <v>221</v>
      </c>
      <c r="B679" s="39">
        <v>23565.211190640599</v>
      </c>
      <c r="C679" s="39">
        <v>23565.211190640599</v>
      </c>
      <c r="D679" s="39">
        <v>23565.211190640599</v>
      </c>
      <c r="E679" s="39">
        <v>23565.211190640599</v>
      </c>
      <c r="F679" s="39">
        <v>23565.211190640599</v>
      </c>
      <c r="G679" s="39">
        <v>23565.211190640599</v>
      </c>
      <c r="H679" s="39">
        <v>23565.211190640599</v>
      </c>
      <c r="I679" s="39">
        <v>23565.211190640599</v>
      </c>
      <c r="J679" s="39">
        <v>23565.211190640599</v>
      </c>
      <c r="K679" s="39">
        <v>23565.211190640599</v>
      </c>
      <c r="L679" s="39">
        <v>23565.211190640599</v>
      </c>
      <c r="M679" s="39">
        <v>23565.211190640599</v>
      </c>
      <c r="N679" s="39">
        <v>23565.211190640599</v>
      </c>
      <c r="O679" s="39">
        <v>23565.211190640599</v>
      </c>
      <c r="P679" s="39">
        <v>23565.211190640599</v>
      </c>
      <c r="Q679" s="39">
        <v>23565.211190640599</v>
      </c>
      <c r="R679" s="39">
        <v>23565.211190640599</v>
      </c>
      <c r="S679" s="39">
        <v>23565.211190640599</v>
      </c>
      <c r="T679" s="39">
        <v>23565.211190640599</v>
      </c>
      <c r="U679" s="39">
        <v>23565.211190640599</v>
      </c>
      <c r="V679" s="39">
        <v>23565.211190640599</v>
      </c>
      <c r="W679" s="39">
        <v>23565.211190640599</v>
      </c>
      <c r="X679" s="39">
        <v>23565.211190640599</v>
      </c>
      <c r="Y679" s="39">
        <v>23565.211190640599</v>
      </c>
      <c r="Z679" s="39">
        <v>23565.211190640599</v>
      </c>
      <c r="AA679" s="39">
        <v>23565.211190640599</v>
      </c>
      <c r="AB679" s="39">
        <v>23565.211190640599</v>
      </c>
      <c r="AC679" s="39">
        <v>23565.211190640599</v>
      </c>
      <c r="AD679" s="39">
        <v>23565.211190640599</v>
      </c>
    </row>
    <row r="680" spans="1:30" hidden="1" outlineLevel="1">
      <c r="A680" s="40" t="s">
        <v>222</v>
      </c>
      <c r="B680" s="39">
        <v>16863.894599795502</v>
      </c>
      <c r="C680" s="39">
        <v>16863.894599795502</v>
      </c>
      <c r="D680" s="39">
        <v>16863.894599795502</v>
      </c>
      <c r="E680" s="39">
        <v>16863.894599795502</v>
      </c>
      <c r="F680" s="39">
        <v>16863.894599795502</v>
      </c>
      <c r="G680" s="39">
        <v>16863.894599795502</v>
      </c>
      <c r="H680" s="39">
        <v>16863.894599795502</v>
      </c>
      <c r="I680" s="39">
        <v>16863.894599795502</v>
      </c>
      <c r="J680" s="39">
        <v>16863.894599795502</v>
      </c>
      <c r="K680" s="39">
        <v>16863.894599795502</v>
      </c>
      <c r="L680" s="39">
        <v>16863.894599795502</v>
      </c>
      <c r="M680" s="39">
        <v>16863.894599795502</v>
      </c>
      <c r="N680" s="39">
        <v>16863.894599795502</v>
      </c>
      <c r="O680" s="39">
        <v>16863.894599795502</v>
      </c>
      <c r="P680" s="39">
        <v>16863.894599795502</v>
      </c>
      <c r="Q680" s="39">
        <v>16863.894599795502</v>
      </c>
      <c r="R680" s="39">
        <v>16863.894599795502</v>
      </c>
      <c r="S680" s="39">
        <v>16863.894599795502</v>
      </c>
      <c r="T680" s="39">
        <v>16863.894599795502</v>
      </c>
      <c r="U680" s="39">
        <v>16863.894599795502</v>
      </c>
      <c r="V680" s="39">
        <v>16863.894599795502</v>
      </c>
      <c r="W680" s="39">
        <v>16863.894599795502</v>
      </c>
      <c r="X680" s="39">
        <v>16863.894599795502</v>
      </c>
      <c r="Y680" s="39">
        <v>16863.894599795502</v>
      </c>
      <c r="Z680" s="39">
        <v>16863.894599795502</v>
      </c>
      <c r="AA680" s="39">
        <v>16863.894599795502</v>
      </c>
      <c r="AB680" s="39">
        <v>16863.894599795502</v>
      </c>
      <c r="AC680" s="39">
        <v>16863.894599795502</v>
      </c>
      <c r="AD680" s="39">
        <v>16863.894599795502</v>
      </c>
    </row>
    <row r="681" spans="1:30" hidden="1" outlineLevel="1">
      <c r="A681" s="40" t="s">
        <v>224</v>
      </c>
      <c r="B681" s="39">
        <v>858.49910094991606</v>
      </c>
      <c r="C681" s="39">
        <v>858.49910094991606</v>
      </c>
      <c r="D681" s="39">
        <v>858.49910094991606</v>
      </c>
      <c r="E681" s="39">
        <v>858.49910094991606</v>
      </c>
      <c r="F681" s="39">
        <v>858.49910094991606</v>
      </c>
      <c r="G681" s="39">
        <v>858.49910094991606</v>
      </c>
      <c r="H681" s="39">
        <v>858.49910094991606</v>
      </c>
      <c r="I681" s="39">
        <v>858.49910094991606</v>
      </c>
      <c r="J681" s="39">
        <v>858.49910094991606</v>
      </c>
      <c r="K681" s="39">
        <v>858.49910094991606</v>
      </c>
      <c r="L681" s="39">
        <v>858.49910094991606</v>
      </c>
      <c r="M681" s="39">
        <v>858.49910094991606</v>
      </c>
      <c r="N681" s="39">
        <v>858.49910094991606</v>
      </c>
      <c r="O681" s="39">
        <v>858.49910094991606</v>
      </c>
      <c r="P681" s="39">
        <v>858.49910094991606</v>
      </c>
      <c r="Q681" s="39">
        <v>858.49910094991606</v>
      </c>
      <c r="R681" s="39">
        <v>858.49910094991606</v>
      </c>
      <c r="S681" s="39">
        <v>858.49910094991606</v>
      </c>
      <c r="T681" s="39">
        <v>858.49910094991606</v>
      </c>
      <c r="U681" s="39">
        <v>858.49910094991606</v>
      </c>
      <c r="V681" s="39">
        <v>858.49910094991606</v>
      </c>
      <c r="W681" s="39">
        <v>858.49910094991606</v>
      </c>
      <c r="X681" s="39">
        <v>858.49910094991606</v>
      </c>
      <c r="Y681" s="39">
        <v>858.49910094991606</v>
      </c>
      <c r="Z681" s="39">
        <v>858.49910094991606</v>
      </c>
      <c r="AA681" s="39">
        <v>858.49910094991606</v>
      </c>
      <c r="AB681" s="39">
        <v>858.49910094991606</v>
      </c>
      <c r="AC681" s="39">
        <v>858.49910094991606</v>
      </c>
      <c r="AD681" s="39">
        <v>858.49910094991606</v>
      </c>
    </row>
    <row r="682" spans="1:30" hidden="1" outlineLevel="1">
      <c r="A682" s="40" t="s">
        <v>225</v>
      </c>
      <c r="B682" s="39">
        <v>13919719.598760599</v>
      </c>
      <c r="C682" s="39">
        <v>13919719.598760599</v>
      </c>
      <c r="D682" s="39">
        <v>13919719.598760599</v>
      </c>
      <c r="E682" s="39">
        <v>13919719.598760599</v>
      </c>
      <c r="F682" s="39">
        <v>13919719.598760599</v>
      </c>
      <c r="G682" s="39">
        <v>13919719.598760599</v>
      </c>
      <c r="H682" s="39">
        <v>13919719.598760599</v>
      </c>
      <c r="I682" s="39">
        <v>13919719.598760599</v>
      </c>
      <c r="J682" s="39">
        <v>13919719.598760599</v>
      </c>
      <c r="K682" s="39">
        <v>13919719.598760599</v>
      </c>
      <c r="L682" s="39">
        <v>13919719.598760599</v>
      </c>
      <c r="M682" s="39">
        <v>13919719.598760599</v>
      </c>
      <c r="N682" s="39">
        <v>13919719.598760599</v>
      </c>
      <c r="O682" s="39">
        <v>13919719.598760599</v>
      </c>
      <c r="P682" s="39">
        <v>13919719.598760599</v>
      </c>
      <c r="Q682" s="39">
        <v>13919719.598760599</v>
      </c>
      <c r="R682" s="39">
        <v>13919719.598760599</v>
      </c>
      <c r="S682" s="39">
        <v>13919719.598760599</v>
      </c>
      <c r="T682" s="39">
        <v>13919719.598760599</v>
      </c>
      <c r="U682" s="39">
        <v>13919719.598760599</v>
      </c>
      <c r="V682" s="39">
        <v>13919719.598760599</v>
      </c>
      <c r="W682" s="39">
        <v>13919719.598760599</v>
      </c>
      <c r="X682" s="39">
        <v>13919719.598760599</v>
      </c>
      <c r="Y682" s="39">
        <v>13919719.598760599</v>
      </c>
      <c r="Z682" s="39">
        <v>13919719.598760599</v>
      </c>
      <c r="AA682" s="39">
        <v>13919719.598760599</v>
      </c>
      <c r="AB682" s="39">
        <v>13919719.598760599</v>
      </c>
      <c r="AC682" s="39">
        <v>13919719.598760599</v>
      </c>
      <c r="AD682" s="39">
        <v>13919719.598760599</v>
      </c>
    </row>
    <row r="683" spans="1:30" hidden="1" outlineLevel="1">
      <c r="A683" s="40" t="s">
        <v>227</v>
      </c>
      <c r="B683" s="39">
        <v>4285.1651753409596</v>
      </c>
      <c r="C683" s="39">
        <v>4285.1651753409596</v>
      </c>
      <c r="D683" s="39">
        <v>4285.1651753409596</v>
      </c>
      <c r="E683" s="39">
        <v>4285.1651753409596</v>
      </c>
      <c r="F683" s="39">
        <v>4285.1651753409596</v>
      </c>
      <c r="G683" s="39">
        <v>4285.1651753409596</v>
      </c>
      <c r="H683" s="39">
        <v>4285.1651753409596</v>
      </c>
      <c r="I683" s="39">
        <v>4285.1651753409596</v>
      </c>
      <c r="J683" s="39">
        <v>4285.1651753409596</v>
      </c>
      <c r="K683" s="39">
        <v>4285.1651753409596</v>
      </c>
      <c r="L683" s="39">
        <v>4285.1651753409596</v>
      </c>
      <c r="M683" s="39">
        <v>4285.1651753409596</v>
      </c>
      <c r="N683" s="39">
        <v>4285.1651753409596</v>
      </c>
      <c r="O683" s="39">
        <v>4285.1651753409596</v>
      </c>
      <c r="P683" s="39">
        <v>4285.1651753409596</v>
      </c>
      <c r="Q683" s="39">
        <v>4285.1651753409596</v>
      </c>
      <c r="R683" s="39">
        <v>4285.1651753409596</v>
      </c>
      <c r="S683" s="39">
        <v>4285.1651753409596</v>
      </c>
      <c r="T683" s="39">
        <v>4285.1651753409596</v>
      </c>
      <c r="U683" s="39">
        <v>4285.1651753409596</v>
      </c>
      <c r="V683" s="39">
        <v>4285.1651753409596</v>
      </c>
      <c r="W683" s="39">
        <v>4285.1651753409596</v>
      </c>
      <c r="X683" s="39">
        <v>4285.1651753409596</v>
      </c>
      <c r="Y683" s="39">
        <v>4285.1651753409596</v>
      </c>
      <c r="Z683" s="39">
        <v>4285.1651753409596</v>
      </c>
      <c r="AA683" s="39">
        <v>4285.1651753409596</v>
      </c>
      <c r="AB683" s="39">
        <v>4285.1651753409596</v>
      </c>
      <c r="AC683" s="39">
        <v>4285.1651753409596</v>
      </c>
      <c r="AD683" s="39">
        <v>4285.1651753409596</v>
      </c>
    </row>
    <row r="684" spans="1:30" hidden="1" outlineLevel="1">
      <c r="A684" s="40" t="s">
        <v>228</v>
      </c>
      <c r="B684" s="39">
        <v>2115.1230868104899</v>
      </c>
      <c r="C684" s="39">
        <v>2115.1230868104899</v>
      </c>
      <c r="D684" s="39">
        <v>2115.1230868104899</v>
      </c>
      <c r="E684" s="39">
        <v>2115.1230868104899</v>
      </c>
      <c r="F684" s="39">
        <v>2115.1230868104899</v>
      </c>
      <c r="G684" s="39">
        <v>2115.1230868104899</v>
      </c>
      <c r="H684" s="39">
        <v>2115.1230868104899</v>
      </c>
      <c r="I684" s="39">
        <v>2115.1230868104899</v>
      </c>
      <c r="J684" s="39">
        <v>2115.1230868104899</v>
      </c>
      <c r="K684" s="39">
        <v>2115.1230868104899</v>
      </c>
      <c r="L684" s="39">
        <v>2115.1230868104899</v>
      </c>
      <c r="M684" s="39">
        <v>2115.1230868104899</v>
      </c>
      <c r="N684" s="39">
        <v>2115.1230868104899</v>
      </c>
      <c r="O684" s="39">
        <v>2115.1230868104899</v>
      </c>
      <c r="P684" s="39">
        <v>2115.1230868104899</v>
      </c>
      <c r="Q684" s="39">
        <v>2115.1230868104899</v>
      </c>
      <c r="R684" s="39">
        <v>2115.1230868104899</v>
      </c>
      <c r="S684" s="39">
        <v>2115.1230868104899</v>
      </c>
      <c r="T684" s="39">
        <v>2115.1230868104899</v>
      </c>
      <c r="U684" s="39">
        <v>2115.1230868104899</v>
      </c>
      <c r="V684" s="39">
        <v>2115.1230868104899</v>
      </c>
      <c r="W684" s="39">
        <v>2115.1230868104899</v>
      </c>
      <c r="X684" s="39">
        <v>2115.1230868104899</v>
      </c>
      <c r="Y684" s="39">
        <v>2115.1230868104899</v>
      </c>
      <c r="Z684" s="39">
        <v>2115.1230868104899</v>
      </c>
      <c r="AA684" s="39">
        <v>2115.1230868104899</v>
      </c>
      <c r="AB684" s="39">
        <v>2115.1230868104899</v>
      </c>
      <c r="AC684" s="39">
        <v>2115.1230868104899</v>
      </c>
      <c r="AD684" s="39">
        <v>2115.1230868104899</v>
      </c>
    </row>
    <row r="685" spans="1:30" hidden="1" outlineLevel="1">
      <c r="A685" s="40" t="s">
        <v>229</v>
      </c>
      <c r="B685" s="39">
        <v>5748.9422653627798</v>
      </c>
      <c r="C685" s="39">
        <v>5748.9422653627798</v>
      </c>
      <c r="D685" s="39">
        <v>5748.9422653627798</v>
      </c>
      <c r="E685" s="39">
        <v>5748.9422653627798</v>
      </c>
      <c r="F685" s="39">
        <v>5748.9422653627798</v>
      </c>
      <c r="G685" s="39">
        <v>5748.9422653627798</v>
      </c>
      <c r="H685" s="39">
        <v>5748.9422653627798</v>
      </c>
      <c r="I685" s="39">
        <v>5748.9422653627798</v>
      </c>
      <c r="J685" s="39">
        <v>5748.9422653627798</v>
      </c>
      <c r="K685" s="39">
        <v>5748.9422653627798</v>
      </c>
      <c r="L685" s="39">
        <v>5748.9422653627798</v>
      </c>
      <c r="M685" s="39">
        <v>5748.9422653627798</v>
      </c>
      <c r="N685" s="39">
        <v>5748.9422653627798</v>
      </c>
      <c r="O685" s="39">
        <v>5748.9422653627798</v>
      </c>
      <c r="P685" s="39">
        <v>5748.9422653627798</v>
      </c>
      <c r="Q685" s="39">
        <v>5748.9422653627798</v>
      </c>
      <c r="R685" s="39">
        <v>5748.9422653627798</v>
      </c>
      <c r="S685" s="39">
        <v>5748.9422653627798</v>
      </c>
      <c r="T685" s="39">
        <v>5748.9422653627798</v>
      </c>
      <c r="U685" s="39">
        <v>5748.9422653627798</v>
      </c>
      <c r="V685" s="39">
        <v>5748.9422653627798</v>
      </c>
      <c r="W685" s="39">
        <v>5748.9422653627798</v>
      </c>
      <c r="X685" s="39">
        <v>5748.9422653627798</v>
      </c>
      <c r="Y685" s="39">
        <v>5748.9422653627798</v>
      </c>
      <c r="Z685" s="39">
        <v>5748.9422653627798</v>
      </c>
      <c r="AA685" s="39">
        <v>5748.9422653627798</v>
      </c>
      <c r="AB685" s="39">
        <v>5748.9422653627798</v>
      </c>
      <c r="AC685" s="39">
        <v>5748.9422653627798</v>
      </c>
      <c r="AD685" s="39">
        <v>5748.9422653627798</v>
      </c>
    </row>
    <row r="686" spans="1:30" hidden="1" outlineLevel="1">
      <c r="A686" s="40" t="s">
        <v>230</v>
      </c>
      <c r="B686" s="39">
        <v>155813.096243748</v>
      </c>
      <c r="C686" s="39">
        <v>155813.096243748</v>
      </c>
      <c r="D686" s="39">
        <v>155813.096243748</v>
      </c>
      <c r="E686" s="39">
        <v>155813.096243748</v>
      </c>
      <c r="F686" s="39">
        <v>155813.096243748</v>
      </c>
      <c r="G686" s="39">
        <v>155813.096243748</v>
      </c>
      <c r="H686" s="39">
        <v>155813.096243748</v>
      </c>
      <c r="I686" s="39">
        <v>155813.096243748</v>
      </c>
      <c r="J686" s="39">
        <v>155813.096243748</v>
      </c>
      <c r="K686" s="39">
        <v>155813.096243748</v>
      </c>
      <c r="L686" s="39">
        <v>155813.096243748</v>
      </c>
      <c r="M686" s="39">
        <v>155813.096243748</v>
      </c>
      <c r="N686" s="39">
        <v>155813.096243748</v>
      </c>
      <c r="O686" s="39">
        <v>155813.096243748</v>
      </c>
      <c r="P686" s="39">
        <v>155813.096243748</v>
      </c>
      <c r="Q686" s="39">
        <v>155813.096243748</v>
      </c>
      <c r="R686" s="39">
        <v>155813.096243748</v>
      </c>
      <c r="S686" s="39">
        <v>155813.096243748</v>
      </c>
      <c r="T686" s="39">
        <v>155813.096243748</v>
      </c>
      <c r="U686" s="39">
        <v>155813.096243748</v>
      </c>
      <c r="V686" s="39">
        <v>155813.096243748</v>
      </c>
      <c r="W686" s="39">
        <v>155813.096243748</v>
      </c>
      <c r="X686" s="39">
        <v>155813.096243748</v>
      </c>
      <c r="Y686" s="39">
        <v>155813.096243748</v>
      </c>
      <c r="Z686" s="39">
        <v>155813.096243748</v>
      </c>
      <c r="AA686" s="39">
        <v>155813.096243748</v>
      </c>
      <c r="AB686" s="39">
        <v>155813.096243748</v>
      </c>
      <c r="AC686" s="39">
        <v>155813.096243748</v>
      </c>
      <c r="AD686" s="39">
        <v>155813.096243748</v>
      </c>
    </row>
    <row r="687" spans="1:30" hidden="1" outlineLevel="1">
      <c r="A687" s="40" t="s">
        <v>231</v>
      </c>
      <c r="B687" s="39">
        <v>199999.86472024099</v>
      </c>
      <c r="C687" s="39">
        <v>199999.86472024099</v>
      </c>
      <c r="D687" s="39">
        <v>199999.86472024099</v>
      </c>
      <c r="E687" s="39">
        <v>199999.86472024099</v>
      </c>
      <c r="F687" s="39">
        <v>199999.86472024099</v>
      </c>
      <c r="G687" s="39">
        <v>199999.86472024099</v>
      </c>
      <c r="H687" s="39">
        <v>199999.86472024099</v>
      </c>
      <c r="I687" s="39">
        <v>199999.86472024099</v>
      </c>
      <c r="J687" s="39">
        <v>199999.86472024099</v>
      </c>
      <c r="K687" s="39">
        <v>199999.86472024099</v>
      </c>
      <c r="L687" s="39">
        <v>199999.86472024099</v>
      </c>
      <c r="M687" s="39">
        <v>199999.86472024099</v>
      </c>
      <c r="N687" s="39">
        <v>199999.86472024099</v>
      </c>
      <c r="O687" s="39">
        <v>199999.86472024099</v>
      </c>
      <c r="P687" s="39">
        <v>199999.86472024099</v>
      </c>
      <c r="Q687" s="39">
        <v>199999.86472024099</v>
      </c>
      <c r="R687" s="39">
        <v>199999.86472024099</v>
      </c>
      <c r="S687" s="39">
        <v>199999.86472024099</v>
      </c>
      <c r="T687" s="39">
        <v>199999.86472024099</v>
      </c>
      <c r="U687" s="39">
        <v>199999.86472024099</v>
      </c>
      <c r="V687" s="39">
        <v>199999.86472024099</v>
      </c>
      <c r="W687" s="39">
        <v>199999.86472024099</v>
      </c>
      <c r="X687" s="39">
        <v>199999.86472024099</v>
      </c>
      <c r="Y687" s="39">
        <v>199999.86472024099</v>
      </c>
      <c r="Z687" s="39">
        <v>199999.86472024099</v>
      </c>
      <c r="AA687" s="39">
        <v>199999.86472024099</v>
      </c>
      <c r="AB687" s="39">
        <v>199999.86472024099</v>
      </c>
      <c r="AC687" s="39">
        <v>199999.86472024099</v>
      </c>
      <c r="AD687" s="39">
        <v>199999.86472024099</v>
      </c>
    </row>
    <row r="688" spans="1:30" hidden="1" outlineLevel="1">
      <c r="A688" s="40" t="s">
        <v>232</v>
      </c>
      <c r="B688" s="39">
        <v>783475.14708908997</v>
      </c>
      <c r="C688" s="39">
        <v>783475.14708908997</v>
      </c>
      <c r="D688" s="39">
        <v>783475.14708908997</v>
      </c>
      <c r="E688" s="39">
        <v>783475.14708908997</v>
      </c>
      <c r="F688" s="39">
        <v>783475.14708908997</v>
      </c>
      <c r="G688" s="39">
        <v>783475.14708908997</v>
      </c>
      <c r="H688" s="39">
        <v>783475.14708908997</v>
      </c>
      <c r="I688" s="39">
        <v>783475.14708908997</v>
      </c>
      <c r="J688" s="39">
        <v>783475.14708908997</v>
      </c>
      <c r="K688" s="39">
        <v>783475.14708908997</v>
      </c>
      <c r="L688" s="39">
        <v>783475.14708908997</v>
      </c>
      <c r="M688" s="39">
        <v>783475.14708908997</v>
      </c>
      <c r="N688" s="39">
        <v>783475.14708908997</v>
      </c>
      <c r="O688" s="39">
        <v>783475.14708908997</v>
      </c>
      <c r="P688" s="39">
        <v>783475.14708908997</v>
      </c>
      <c r="Q688" s="39">
        <v>783475.14708908997</v>
      </c>
      <c r="R688" s="39">
        <v>783475.14708908997</v>
      </c>
      <c r="S688" s="39">
        <v>783475.14708908997</v>
      </c>
      <c r="T688" s="39">
        <v>783475.14708908997</v>
      </c>
      <c r="U688" s="39">
        <v>783475.14708908997</v>
      </c>
      <c r="V688" s="39">
        <v>783475.14708908997</v>
      </c>
      <c r="W688" s="39">
        <v>783475.14708908997</v>
      </c>
      <c r="X688" s="39">
        <v>783475.14708908997</v>
      </c>
      <c r="Y688" s="39">
        <v>783475.14708908997</v>
      </c>
      <c r="Z688" s="39">
        <v>783475.14708908997</v>
      </c>
      <c r="AA688" s="39">
        <v>783475.14708908997</v>
      </c>
      <c r="AB688" s="39">
        <v>783475.14708908997</v>
      </c>
      <c r="AC688" s="39">
        <v>783475.14708908997</v>
      </c>
      <c r="AD688" s="39">
        <v>783475.14708908997</v>
      </c>
    </row>
    <row r="689" spans="1:30" hidden="1" outlineLevel="1">
      <c r="A689" s="40" t="s">
        <v>233</v>
      </c>
      <c r="B689" s="39">
        <v>59999.959416072401</v>
      </c>
      <c r="C689" s="39">
        <v>59999.959416072401</v>
      </c>
      <c r="D689" s="39">
        <v>59999.959416072401</v>
      </c>
      <c r="E689" s="39">
        <v>59999.959416072401</v>
      </c>
      <c r="F689" s="39">
        <v>59999.959416072401</v>
      </c>
      <c r="G689" s="39">
        <v>59999.959416072401</v>
      </c>
      <c r="H689" s="39">
        <v>59999.959416072401</v>
      </c>
      <c r="I689" s="39">
        <v>59999.959416072401</v>
      </c>
      <c r="J689" s="39">
        <v>59999.959416072401</v>
      </c>
      <c r="K689" s="39">
        <v>59999.959416072401</v>
      </c>
      <c r="L689" s="39">
        <v>59999.959416072401</v>
      </c>
      <c r="M689" s="39">
        <v>59999.959416072401</v>
      </c>
      <c r="N689" s="39">
        <v>59999.959416072401</v>
      </c>
      <c r="O689" s="39">
        <v>59999.959416072401</v>
      </c>
      <c r="P689" s="39">
        <v>59999.959416072401</v>
      </c>
      <c r="Q689" s="39">
        <v>59999.959416072401</v>
      </c>
      <c r="R689" s="39">
        <v>59999.959416072401</v>
      </c>
      <c r="S689" s="39">
        <v>59999.959416072401</v>
      </c>
      <c r="T689" s="39">
        <v>59999.959416072401</v>
      </c>
      <c r="U689" s="39">
        <v>59999.959416072401</v>
      </c>
      <c r="V689" s="39">
        <v>59999.959416072401</v>
      </c>
      <c r="W689" s="39">
        <v>59999.959416072401</v>
      </c>
      <c r="X689" s="39">
        <v>59999.959416072401</v>
      </c>
      <c r="Y689" s="39">
        <v>59999.959416072401</v>
      </c>
      <c r="Z689" s="39">
        <v>59999.959416072401</v>
      </c>
      <c r="AA689" s="39">
        <v>59999.959416072401</v>
      </c>
      <c r="AB689" s="39">
        <v>59999.959416072401</v>
      </c>
      <c r="AC689" s="39">
        <v>59999.959416072401</v>
      </c>
      <c r="AD689" s="39">
        <v>59999.959416072401</v>
      </c>
    </row>
    <row r="690" spans="1:30" hidden="1" outlineLevel="1">
      <c r="A690" s="40" t="s">
        <v>234</v>
      </c>
      <c r="B690" s="39">
        <v>44999.969562054299</v>
      </c>
      <c r="C690" s="39">
        <v>44999.969562054299</v>
      </c>
      <c r="D690" s="39">
        <v>44999.969562054299</v>
      </c>
      <c r="E690" s="39">
        <v>44999.969562054299</v>
      </c>
      <c r="F690" s="39">
        <v>44999.969562054299</v>
      </c>
      <c r="G690" s="39">
        <v>44999.969562054299</v>
      </c>
      <c r="H690" s="39">
        <v>44999.969562054299</v>
      </c>
      <c r="I690" s="39">
        <v>44999.969562054299</v>
      </c>
      <c r="J690" s="39">
        <v>44999.969562054299</v>
      </c>
      <c r="K690" s="39">
        <v>44999.969562054299</v>
      </c>
      <c r="L690" s="39">
        <v>44999.969562054299</v>
      </c>
      <c r="M690" s="39">
        <v>44999.969562054299</v>
      </c>
      <c r="N690" s="39">
        <v>44999.969562054299</v>
      </c>
      <c r="O690" s="39">
        <v>44999.969562054299</v>
      </c>
      <c r="P690" s="39">
        <v>44999.969562054299</v>
      </c>
      <c r="Q690" s="39">
        <v>44999.969562054299</v>
      </c>
      <c r="R690" s="39">
        <v>44999.969562054299</v>
      </c>
      <c r="S690" s="39">
        <v>44999.969562054299</v>
      </c>
      <c r="T690" s="39">
        <v>44999.969562054299</v>
      </c>
      <c r="U690" s="39">
        <v>44999.969562054299</v>
      </c>
      <c r="V690" s="39">
        <v>44999.969562054299</v>
      </c>
      <c r="W690" s="39">
        <v>44999.969562054299</v>
      </c>
      <c r="X690" s="39">
        <v>44999.969562054299</v>
      </c>
      <c r="Y690" s="39">
        <v>44999.969562054299</v>
      </c>
      <c r="Z690" s="39">
        <v>44999.969562054299</v>
      </c>
      <c r="AA690" s="39">
        <v>44999.969562054299</v>
      </c>
      <c r="AB690" s="39">
        <v>44999.969562054299</v>
      </c>
      <c r="AC690" s="39">
        <v>44999.969562054299</v>
      </c>
      <c r="AD690" s="39">
        <v>44999.969562054299</v>
      </c>
    </row>
    <row r="691" spans="1:30" hidden="1" outlineLevel="1">
      <c r="A691" s="40" t="s">
        <v>235</v>
      </c>
      <c r="B691" s="39">
        <v>20999.9857956253</v>
      </c>
      <c r="C691" s="39">
        <v>20999.9857956253</v>
      </c>
      <c r="D691" s="39">
        <v>20999.9857956253</v>
      </c>
      <c r="E691" s="39">
        <v>20999.9857956253</v>
      </c>
      <c r="F691" s="39">
        <v>20999.9857956253</v>
      </c>
      <c r="G691" s="39">
        <v>20999.9857956253</v>
      </c>
      <c r="H691" s="39">
        <v>20999.9857956253</v>
      </c>
      <c r="I691" s="39">
        <v>20999.9857956253</v>
      </c>
      <c r="J691" s="39">
        <v>20999.9857956253</v>
      </c>
      <c r="K691" s="39">
        <v>20999.9857956253</v>
      </c>
      <c r="L691" s="39">
        <v>20999.9857956253</v>
      </c>
      <c r="M691" s="39">
        <v>20999.9857956253</v>
      </c>
      <c r="N691" s="39">
        <v>20999.9857956253</v>
      </c>
      <c r="O691" s="39">
        <v>20999.9857956253</v>
      </c>
      <c r="P691" s="39">
        <v>20999.9857956253</v>
      </c>
      <c r="Q691" s="39">
        <v>20999.9857956253</v>
      </c>
      <c r="R691" s="39">
        <v>20999.9857956253</v>
      </c>
      <c r="S691" s="39">
        <v>20999.9857956253</v>
      </c>
      <c r="T691" s="39">
        <v>20999.9857956253</v>
      </c>
      <c r="U691" s="39">
        <v>20999.9857956253</v>
      </c>
      <c r="V691" s="39">
        <v>20999.9857956253</v>
      </c>
      <c r="W691" s="39">
        <v>20999.9857956253</v>
      </c>
      <c r="X691" s="39">
        <v>20999.9857956253</v>
      </c>
      <c r="Y691" s="39">
        <v>20999.9857956253</v>
      </c>
      <c r="Z691" s="39">
        <v>20999.9857956253</v>
      </c>
      <c r="AA691" s="39">
        <v>20999.9857956253</v>
      </c>
      <c r="AB691" s="39">
        <v>20999.9857956253</v>
      </c>
      <c r="AC691" s="39">
        <v>20999.9857956253</v>
      </c>
      <c r="AD691" s="39">
        <v>20999.9857956253</v>
      </c>
    </row>
    <row r="692" spans="1:30" hidden="1" outlineLevel="1">
      <c r="A692" s="40" t="s">
        <v>236</v>
      </c>
      <c r="B692" s="39">
        <v>18999.987148422901</v>
      </c>
      <c r="C692" s="39">
        <v>18999.987148422901</v>
      </c>
      <c r="D692" s="39">
        <v>18999.987148422901</v>
      </c>
      <c r="E692" s="39">
        <v>18999.987148422901</v>
      </c>
      <c r="F692" s="39">
        <v>18999.987148422901</v>
      </c>
      <c r="G692" s="39">
        <v>18999.987148422901</v>
      </c>
      <c r="H692" s="39">
        <v>18999.987148422901</v>
      </c>
      <c r="I692" s="39">
        <v>18999.987148422901</v>
      </c>
      <c r="J692" s="39">
        <v>18999.987148422901</v>
      </c>
      <c r="K692" s="39">
        <v>18999.987148422901</v>
      </c>
      <c r="L692" s="39">
        <v>18999.987148422901</v>
      </c>
      <c r="M692" s="39">
        <v>18999.987148422901</v>
      </c>
      <c r="N692" s="39">
        <v>18999.987148422901</v>
      </c>
      <c r="O692" s="39">
        <v>18999.987148422901</v>
      </c>
      <c r="P692" s="39">
        <v>18999.987148422901</v>
      </c>
      <c r="Q692" s="39">
        <v>18999.987148422901</v>
      </c>
      <c r="R692" s="39">
        <v>18999.987148422901</v>
      </c>
      <c r="S692" s="39">
        <v>18999.987148422901</v>
      </c>
      <c r="T692" s="39">
        <v>18999.987148422901</v>
      </c>
      <c r="U692" s="39">
        <v>18999.987148422901</v>
      </c>
      <c r="V692" s="39">
        <v>18999.987148422901</v>
      </c>
      <c r="W692" s="39">
        <v>18999.987148422901</v>
      </c>
      <c r="X692" s="39">
        <v>18999.987148422901</v>
      </c>
      <c r="Y692" s="39">
        <v>18999.987148422901</v>
      </c>
      <c r="Z692" s="39">
        <v>18999.987148422901</v>
      </c>
      <c r="AA692" s="39">
        <v>18999.987148422901</v>
      </c>
      <c r="AB692" s="39">
        <v>18999.987148422901</v>
      </c>
      <c r="AC692" s="39">
        <v>18999.987148422901</v>
      </c>
      <c r="AD692" s="39">
        <v>18999.987148422901</v>
      </c>
    </row>
    <row r="693" spans="1:30" hidden="1" outlineLevel="1">
      <c r="A693" s="40" t="s">
        <v>237</v>
      </c>
      <c r="B693" s="39">
        <v>1249313.1594919299</v>
      </c>
      <c r="C693" s="39">
        <v>1249313.1594919299</v>
      </c>
      <c r="D693" s="39">
        <v>1249313.1594919299</v>
      </c>
      <c r="E693" s="39">
        <v>1249313.1594919299</v>
      </c>
      <c r="F693" s="39">
        <v>1249313.1594919299</v>
      </c>
      <c r="G693" s="39">
        <v>1249313.1594919299</v>
      </c>
      <c r="H693" s="39">
        <v>1249313.1594919299</v>
      </c>
      <c r="I693" s="39">
        <v>1249313.1594919299</v>
      </c>
      <c r="J693" s="39">
        <v>1249313.1594919299</v>
      </c>
      <c r="K693" s="39">
        <v>1249313.1594919299</v>
      </c>
      <c r="L693" s="39">
        <v>1249313.1594919299</v>
      </c>
      <c r="M693" s="39">
        <v>1249313.1594919299</v>
      </c>
      <c r="N693" s="39">
        <v>1249313.1594919299</v>
      </c>
      <c r="O693" s="39">
        <v>1249313.1594919299</v>
      </c>
      <c r="P693" s="39">
        <v>1249313.1594919299</v>
      </c>
      <c r="Q693" s="39">
        <v>1249313.1594919299</v>
      </c>
      <c r="R693" s="39">
        <v>1249313.1594919299</v>
      </c>
      <c r="S693" s="39">
        <v>1249313.1594919299</v>
      </c>
      <c r="T693" s="39">
        <v>1249313.1594919299</v>
      </c>
      <c r="U693" s="39">
        <v>1249313.1594919299</v>
      </c>
      <c r="V693" s="39">
        <v>1249313.1594919299</v>
      </c>
      <c r="W693" s="39">
        <v>1249313.1594919299</v>
      </c>
      <c r="X693" s="39">
        <v>1249313.1594919299</v>
      </c>
      <c r="Y693" s="39">
        <v>1249313.1594919299</v>
      </c>
      <c r="Z693" s="39">
        <v>1249313.1594919299</v>
      </c>
      <c r="AA693" s="39">
        <v>1249313.1594919299</v>
      </c>
      <c r="AB693" s="39">
        <v>1249313.1594919299</v>
      </c>
      <c r="AC693" s="39">
        <v>1249313.1594919299</v>
      </c>
      <c r="AD693" s="39">
        <v>1249313.1594919299</v>
      </c>
    </row>
    <row r="694" spans="1:30" collapsed="1">
      <c r="A694" s="40" t="s">
        <v>476</v>
      </c>
      <c r="B694" s="39">
        <v>25585334.741504099</v>
      </c>
      <c r="C694" s="39">
        <v>25585334.741504099</v>
      </c>
      <c r="D694" s="39">
        <v>25585334.741504099</v>
      </c>
      <c r="E694" s="39">
        <v>25585334.741504099</v>
      </c>
      <c r="F694" s="39">
        <v>25585334.741504099</v>
      </c>
      <c r="G694" s="39">
        <v>25585334.741504099</v>
      </c>
      <c r="H694" s="39">
        <v>25585334.741504099</v>
      </c>
      <c r="I694" s="39">
        <v>25585334.741504099</v>
      </c>
      <c r="J694" s="39">
        <v>25585334.741504099</v>
      </c>
      <c r="K694" s="39">
        <v>25585334.741504099</v>
      </c>
      <c r="L694" s="39">
        <v>25585334.741504099</v>
      </c>
      <c r="M694" s="39">
        <v>25585334.741504099</v>
      </c>
      <c r="N694" s="39">
        <v>25585334.741504099</v>
      </c>
      <c r="O694" s="39">
        <v>25585334.741504099</v>
      </c>
      <c r="P694" s="39">
        <v>25585334.741504099</v>
      </c>
      <c r="Q694" s="39">
        <v>25585334.741504099</v>
      </c>
      <c r="R694" s="39">
        <v>25585334.741504099</v>
      </c>
      <c r="S694" s="39">
        <v>25585334.741504099</v>
      </c>
      <c r="T694" s="39">
        <v>25585334.741504099</v>
      </c>
      <c r="U694" s="39">
        <v>25585334.741504099</v>
      </c>
      <c r="V694" s="39">
        <v>25585334.741504099</v>
      </c>
      <c r="W694" s="39">
        <v>25585334.741504099</v>
      </c>
      <c r="X694" s="39">
        <v>25585334.741504099</v>
      </c>
      <c r="Y694" s="39">
        <v>25585334.741504099</v>
      </c>
      <c r="Z694" s="39">
        <v>25585334.741504099</v>
      </c>
      <c r="AA694" s="39">
        <v>25585334.741504099</v>
      </c>
      <c r="AB694" s="39">
        <v>25585334.741504099</v>
      </c>
      <c r="AC694" s="39">
        <v>25585334.741504099</v>
      </c>
      <c r="AD694" s="39">
        <v>25585334.741504099</v>
      </c>
    </row>
    <row r="695" spans="1:30">
      <c r="A695" s="40" t="s">
        <v>477</v>
      </c>
    </row>
    <row r="696" spans="1:30" s="45" customFormat="1">
      <c r="A696" s="49" t="s">
        <v>478</v>
      </c>
      <c r="B696" s="50">
        <v>1.69667740899287E-2</v>
      </c>
      <c r="C696" s="50">
        <v>6.7264218895577604E-4</v>
      </c>
      <c r="D696" s="50">
        <v>8.5850757328115295E-3</v>
      </c>
      <c r="E696" s="50">
        <v>5.7400246892312497E-2</v>
      </c>
      <c r="F696" s="50">
        <v>3.99602628885779E-4</v>
      </c>
      <c r="G696" s="50">
        <v>0.21221067371261301</v>
      </c>
      <c r="H696" s="50">
        <v>8.1489265611127501E-2</v>
      </c>
      <c r="I696" s="50">
        <v>1.6110617047541E-2</v>
      </c>
      <c r="J696" s="50">
        <v>1.02227501098774E-3</v>
      </c>
      <c r="K696" s="50">
        <v>7.3156730477973099E-4</v>
      </c>
      <c r="L696" s="50">
        <v>0</v>
      </c>
      <c r="M696" s="50">
        <v>3.7242279339516599E-5</v>
      </c>
      <c r="N696" s="50">
        <v>0.60384697555441103</v>
      </c>
      <c r="O696" s="50">
        <v>0</v>
      </c>
      <c r="P696" s="50">
        <v>1.85893401984269E-4</v>
      </c>
      <c r="Q696" s="50">
        <v>9.1755489026484893E-5</v>
      </c>
      <c r="R696" s="50">
        <v>2.4939305529439899E-4</v>
      </c>
      <c r="S696" s="50">
        <v>0</v>
      </c>
      <c r="T696" s="50">
        <v>6.1498667636199197E-2</v>
      </c>
      <c r="U696" s="50">
        <v>0</v>
      </c>
      <c r="V696" s="50">
        <v>0</v>
      </c>
      <c r="W696" s="50">
        <v>7.8938969215229901E-2</v>
      </c>
      <c r="X696" s="50">
        <v>0.30923381175019399</v>
      </c>
      <c r="Y696" s="50">
        <v>0</v>
      </c>
      <c r="Z696" s="50">
        <v>2.36816907645689E-2</v>
      </c>
      <c r="AA696" s="50">
        <v>1.7761268073426699E-2</v>
      </c>
      <c r="AB696" s="50">
        <v>8.2885917675991402E-3</v>
      </c>
      <c r="AC696" s="50">
        <v>7.4992020754468397E-3</v>
      </c>
      <c r="AD696" s="50">
        <v>0.493097798717334</v>
      </c>
    </row>
    <row r="697" spans="1:30">
      <c r="A697" s="40" t="s">
        <v>479</v>
      </c>
      <c r="B697" s="39">
        <v>1.5286630401732299E-2</v>
      </c>
      <c r="C697" s="39">
        <v>6.0603344399350002E-4</v>
      </c>
      <c r="D697" s="39">
        <v>7.7349341131542704E-3</v>
      </c>
      <c r="E697" s="39">
        <v>5.1716157388564298E-2</v>
      </c>
      <c r="F697" s="39">
        <v>3.60031769325172E-4</v>
      </c>
      <c r="G697" s="39">
        <v>0.19119640063298399</v>
      </c>
      <c r="H697" s="39">
        <v>7.3419748415542094E-2</v>
      </c>
      <c r="I697" s="39">
        <v>1.45152547587579E-2</v>
      </c>
      <c r="J697" s="39">
        <v>9.2104369275315895E-4</v>
      </c>
      <c r="K697" s="39">
        <v>6.5912346936931605E-4</v>
      </c>
      <c r="L697" s="39">
        <v>0</v>
      </c>
      <c r="M697" s="39">
        <v>3.3554343127560102E-5</v>
      </c>
      <c r="N697" s="39">
        <v>0.54405071262093896</v>
      </c>
      <c r="O697" s="39">
        <v>0</v>
      </c>
      <c r="P697" s="39">
        <v>1.67485210517477E-4</v>
      </c>
      <c r="Q697" s="39">
        <v>8.2669353681715497E-5</v>
      </c>
      <c r="R697" s="39">
        <v>2.2469677740963499E-4</v>
      </c>
      <c r="S697" s="39">
        <v>0</v>
      </c>
      <c r="T697" s="39">
        <v>6.0899377638780903E-3</v>
      </c>
      <c r="U697" s="39">
        <v>0</v>
      </c>
      <c r="V697" s="39">
        <v>0</v>
      </c>
      <c r="W697" s="39">
        <v>7.8169727596256299E-3</v>
      </c>
      <c r="X697" s="39">
        <v>3.06220401259065E-2</v>
      </c>
      <c r="Y697" s="39">
        <v>0</v>
      </c>
      <c r="Z697" s="39">
        <v>2.34509182788768E-3</v>
      </c>
      <c r="AA697" s="39">
        <v>1.75881887091576E-3</v>
      </c>
      <c r="AB697" s="39">
        <v>8.2078213976069102E-4</v>
      </c>
      <c r="AC697" s="39">
        <v>7.4261241216443401E-4</v>
      </c>
      <c r="AD697" s="39">
        <v>4.8829267708009202E-2</v>
      </c>
    </row>
    <row r="698" spans="1:30">
      <c r="A698" s="40" t="s">
        <v>480</v>
      </c>
    </row>
    <row r="699" spans="1:30">
      <c r="A699" s="43" t="s">
        <v>481</v>
      </c>
    </row>
    <row r="700" spans="1:30">
      <c r="A700" s="40" t="s">
        <v>482</v>
      </c>
      <c r="B700" s="39">
        <v>0</v>
      </c>
      <c r="C700" s="39">
        <v>0</v>
      </c>
      <c r="D700" s="39">
        <v>0</v>
      </c>
      <c r="E700" s="39">
        <v>0</v>
      </c>
      <c r="F700" s="39">
        <v>0</v>
      </c>
      <c r="G700" s="39">
        <v>0</v>
      </c>
      <c r="H700" s="39">
        <v>0</v>
      </c>
      <c r="I700" s="39">
        <v>0</v>
      </c>
      <c r="J700" s="39">
        <v>0</v>
      </c>
      <c r="K700" s="39">
        <v>0</v>
      </c>
      <c r="L700" s="39">
        <v>0</v>
      </c>
      <c r="M700" s="39">
        <v>0</v>
      </c>
      <c r="N700" s="39">
        <v>0</v>
      </c>
      <c r="O700" s="39">
        <v>0</v>
      </c>
      <c r="P700" s="39">
        <v>0</v>
      </c>
      <c r="Q700" s="39">
        <v>0</v>
      </c>
      <c r="R700" s="39">
        <v>0</v>
      </c>
      <c r="S700" s="39">
        <v>-1</v>
      </c>
      <c r="T700" s="39">
        <v>-1</v>
      </c>
      <c r="U700" s="39">
        <v>-1</v>
      </c>
      <c r="V700" s="39">
        <v>-1</v>
      </c>
      <c r="W700" s="39">
        <v>-1</v>
      </c>
      <c r="X700" s="39">
        <v>-1</v>
      </c>
      <c r="Y700" s="39">
        <v>-1</v>
      </c>
      <c r="Z700" s="39">
        <v>-1</v>
      </c>
      <c r="AA700" s="39">
        <v>-1</v>
      </c>
      <c r="AB700" s="39">
        <v>-1</v>
      </c>
      <c r="AC700" s="39">
        <v>-1</v>
      </c>
      <c r="AD700" s="39">
        <v>-1</v>
      </c>
    </row>
    <row r="701" spans="1:30">
      <c r="A701" s="40" t="s">
        <v>483</v>
      </c>
    </row>
    <row r="702" spans="1:30">
      <c r="A702" s="40" t="s">
        <v>484</v>
      </c>
      <c r="B702" s="39">
        <v>2691593.784</v>
      </c>
      <c r="C702" s="39">
        <v>101789.064</v>
      </c>
      <c r="D702" s="39">
        <v>1508609.875</v>
      </c>
      <c r="E702" s="39">
        <v>5981722.5099999998</v>
      </c>
      <c r="F702" s="39">
        <v>70241.817999999897</v>
      </c>
      <c r="G702" s="39">
        <v>25881286.249000002</v>
      </c>
      <c r="H702" s="39">
        <v>10529674.1619999</v>
      </c>
      <c r="I702" s="39">
        <v>2520476.7549999999</v>
      </c>
      <c r="J702" s="39">
        <v>173015.53599999999</v>
      </c>
      <c r="K702" s="39">
        <v>91208.296000000002</v>
      </c>
      <c r="L702" s="39">
        <v>97899.983999999895</v>
      </c>
      <c r="M702" s="39">
        <v>10793.3129999999</v>
      </c>
      <c r="N702" s="39">
        <v>57133325.762999997</v>
      </c>
      <c r="O702" s="39">
        <v>561030.701</v>
      </c>
      <c r="P702" s="39">
        <v>32762.625999999898</v>
      </c>
      <c r="Q702" s="39">
        <v>11856.925999999999</v>
      </c>
      <c r="R702" s="39">
        <v>89667.754000000001</v>
      </c>
      <c r="S702" s="39">
        <v>2927.1239982525699</v>
      </c>
      <c r="T702" s="39">
        <v>814173.74826923304</v>
      </c>
      <c r="U702" s="39">
        <v>0</v>
      </c>
      <c r="V702" s="39">
        <v>0</v>
      </c>
      <c r="W702" s="39">
        <v>1102340</v>
      </c>
      <c r="X702" s="39">
        <v>4025200.602</v>
      </c>
      <c r="Y702" s="39">
        <v>4479.0422992308404</v>
      </c>
      <c r="Z702" s="39">
        <v>19111.660261500001</v>
      </c>
      <c r="AA702" s="39">
        <v>18960</v>
      </c>
      <c r="AB702" s="39">
        <v>168</v>
      </c>
      <c r="AC702" s="39">
        <v>152</v>
      </c>
      <c r="AD702" s="39">
        <v>0</v>
      </c>
    </row>
    <row r="703" spans="1:30">
      <c r="A703" s="40" t="s">
        <v>485</v>
      </c>
      <c r="B703" s="39">
        <v>0</v>
      </c>
      <c r="C703" s="39">
        <v>0</v>
      </c>
      <c r="D703" s="39">
        <v>0</v>
      </c>
      <c r="E703" s="39">
        <v>0</v>
      </c>
      <c r="F703" s="39">
        <v>0</v>
      </c>
      <c r="G703" s="39">
        <v>0</v>
      </c>
      <c r="H703" s="39">
        <v>0</v>
      </c>
      <c r="I703" s="39">
        <v>0</v>
      </c>
      <c r="J703" s="39">
        <v>0</v>
      </c>
      <c r="K703" s="39">
        <v>0</v>
      </c>
      <c r="L703" s="39">
        <v>0</v>
      </c>
      <c r="M703" s="39">
        <v>0</v>
      </c>
      <c r="N703" s="39">
        <v>0</v>
      </c>
      <c r="O703" s="39">
        <v>0</v>
      </c>
      <c r="P703" s="39">
        <v>0</v>
      </c>
      <c r="Q703" s="39">
        <v>0</v>
      </c>
      <c r="R703" s="39">
        <v>0</v>
      </c>
      <c r="S703" s="39">
        <v>0</v>
      </c>
      <c r="T703" s="39">
        <v>0</v>
      </c>
      <c r="U703" s="39">
        <v>0</v>
      </c>
      <c r="V703" s="39">
        <v>0</v>
      </c>
      <c r="W703" s="39">
        <v>0</v>
      </c>
      <c r="X703" s="39">
        <v>0</v>
      </c>
      <c r="Y703" s="39">
        <v>0</v>
      </c>
      <c r="Z703" s="39">
        <v>0</v>
      </c>
      <c r="AA703" s="39">
        <v>0</v>
      </c>
      <c r="AB703" s="39">
        <v>0</v>
      </c>
      <c r="AC703" s="39">
        <v>0</v>
      </c>
      <c r="AD703" s="39">
        <v>0</v>
      </c>
    </row>
    <row r="704" spans="1:30">
      <c r="A704" s="40" t="s">
        <v>486</v>
      </c>
      <c r="B704" s="39">
        <v>2691593.784</v>
      </c>
      <c r="C704" s="39">
        <v>101789.064</v>
      </c>
      <c r="D704" s="39">
        <v>1508609.875</v>
      </c>
      <c r="E704" s="39">
        <v>5981722.5099999998</v>
      </c>
      <c r="F704" s="39">
        <v>70241.817999999897</v>
      </c>
      <c r="G704" s="39">
        <v>25881286.249000002</v>
      </c>
      <c r="H704" s="39">
        <v>10529674.1619999</v>
      </c>
      <c r="I704" s="39">
        <v>2520476.7549999999</v>
      </c>
      <c r="J704" s="39">
        <v>173015.53599999999</v>
      </c>
      <c r="K704" s="39">
        <v>91208.296000000002</v>
      </c>
      <c r="L704" s="39">
        <v>97899.983999999895</v>
      </c>
      <c r="M704" s="39">
        <v>10793.3129999999</v>
      </c>
      <c r="N704" s="39">
        <v>57133325.762999997</v>
      </c>
      <c r="O704" s="39">
        <v>561030.701</v>
      </c>
      <c r="P704" s="39">
        <v>32762.625999999898</v>
      </c>
      <c r="Q704" s="39">
        <v>11856.925999999999</v>
      </c>
      <c r="R704" s="39">
        <v>89667.754000000001</v>
      </c>
      <c r="S704" s="39">
        <v>2927.1239982525699</v>
      </c>
      <c r="T704" s="39">
        <v>814173.74826923304</v>
      </c>
      <c r="U704" s="39">
        <v>0</v>
      </c>
      <c r="V704" s="39">
        <v>0</v>
      </c>
      <c r="W704" s="39">
        <v>1102340</v>
      </c>
      <c r="X704" s="39">
        <v>4025200.602</v>
      </c>
      <c r="Y704" s="39">
        <v>4479.0422992308404</v>
      </c>
      <c r="Z704" s="39">
        <v>19111.660261500001</v>
      </c>
      <c r="AA704" s="39">
        <v>18960</v>
      </c>
      <c r="AB704" s="39">
        <v>168</v>
      </c>
      <c r="AC704" s="39">
        <v>152</v>
      </c>
      <c r="AD704" s="39">
        <v>0</v>
      </c>
    </row>
    <row r="705" spans="1:30" s="45" customFormat="1">
      <c r="A705" s="44" t="s">
        <v>487</v>
      </c>
      <c r="B705" s="45">
        <v>0</v>
      </c>
      <c r="C705" s="45">
        <v>0</v>
      </c>
      <c r="D705" s="45">
        <v>1</v>
      </c>
      <c r="E705" s="45">
        <v>0</v>
      </c>
      <c r="F705" s="45">
        <v>0</v>
      </c>
      <c r="G705" s="45">
        <v>0</v>
      </c>
      <c r="H705" s="45">
        <v>0</v>
      </c>
      <c r="I705" s="45">
        <v>0</v>
      </c>
      <c r="J705" s="45">
        <v>1</v>
      </c>
      <c r="K705" s="45">
        <v>0</v>
      </c>
      <c r="L705" s="45">
        <v>0</v>
      </c>
      <c r="M705" s="45">
        <v>0</v>
      </c>
      <c r="N705" s="45">
        <v>0</v>
      </c>
      <c r="O705" s="45">
        <v>0</v>
      </c>
      <c r="P705" s="45">
        <v>0</v>
      </c>
      <c r="Q705" s="45">
        <v>0</v>
      </c>
      <c r="R705" s="45">
        <v>1</v>
      </c>
      <c r="S705" s="45">
        <v>1</v>
      </c>
      <c r="T705" s="45">
        <v>1</v>
      </c>
      <c r="U705" s="45">
        <v>1</v>
      </c>
      <c r="V705" s="45">
        <v>1</v>
      </c>
      <c r="W705" s="45">
        <v>1</v>
      </c>
      <c r="X705" s="45">
        <v>1</v>
      </c>
      <c r="Y705" s="45">
        <v>1</v>
      </c>
      <c r="Z705" s="45">
        <v>1</v>
      </c>
      <c r="AA705" s="45">
        <v>1</v>
      </c>
      <c r="AB705" s="45">
        <v>1</v>
      </c>
      <c r="AC705" s="45">
        <v>1</v>
      </c>
      <c r="AD705" s="45">
        <v>1</v>
      </c>
    </row>
    <row r="706" spans="1:30" s="45" customFormat="1">
      <c r="A706" s="44" t="s">
        <v>488</v>
      </c>
      <c r="B706" s="45">
        <v>1.01700785677512</v>
      </c>
      <c r="C706" s="45">
        <v>1.01700785677512</v>
      </c>
      <c r="D706" s="45">
        <v>1.01700785677512</v>
      </c>
      <c r="E706" s="45">
        <v>1.01700785677512</v>
      </c>
      <c r="F706" s="45">
        <v>1.01700785677512</v>
      </c>
      <c r="G706" s="45">
        <v>1.01700785677512</v>
      </c>
      <c r="H706" s="45">
        <v>1.01700785677512</v>
      </c>
      <c r="I706" s="45">
        <v>1.01700785677512</v>
      </c>
      <c r="J706" s="45">
        <v>1.01700785677512</v>
      </c>
      <c r="K706" s="45">
        <v>1.01700785677512</v>
      </c>
      <c r="L706" s="45">
        <v>1.01700785677512</v>
      </c>
      <c r="M706" s="45">
        <v>1.01700785677512</v>
      </c>
      <c r="N706" s="45">
        <v>1.01700785677512</v>
      </c>
      <c r="O706" s="45">
        <v>1.01700785677512</v>
      </c>
      <c r="P706" s="45">
        <v>1.01700785677512</v>
      </c>
      <c r="Q706" s="45">
        <v>1.01700785677512</v>
      </c>
      <c r="R706" s="45">
        <v>1.01700785677512</v>
      </c>
      <c r="S706" s="45">
        <v>1.01700785677512</v>
      </c>
      <c r="T706" s="45">
        <v>1.01700785677512</v>
      </c>
      <c r="U706" s="45">
        <v>1.01700785677512</v>
      </c>
      <c r="V706" s="45">
        <v>1.01700785677512</v>
      </c>
      <c r="W706" s="45">
        <v>1.01700785677512</v>
      </c>
      <c r="X706" s="45">
        <v>1.01700785677512</v>
      </c>
      <c r="Y706" s="45">
        <v>1.01700785677512</v>
      </c>
      <c r="Z706" s="45">
        <v>1.01700785677512</v>
      </c>
      <c r="AA706" s="45">
        <v>1.01700785677512</v>
      </c>
      <c r="AB706" s="45">
        <v>1.01700785677512</v>
      </c>
      <c r="AC706" s="45">
        <v>1.01700785677512</v>
      </c>
      <c r="AD706" s="45">
        <v>1.01700785677512</v>
      </c>
    </row>
    <row r="707" spans="1:30">
      <c r="A707" s="40" t="s">
        <v>489</v>
      </c>
      <c r="B707" s="39">
        <v>0</v>
      </c>
      <c r="C707" s="39">
        <v>0</v>
      </c>
      <c r="D707" s="39">
        <v>1534268.09568353</v>
      </c>
      <c r="E707" s="39">
        <v>0</v>
      </c>
      <c r="F707" s="39">
        <v>0</v>
      </c>
      <c r="G707" s="39">
        <v>0</v>
      </c>
      <c r="H707" s="39">
        <v>0</v>
      </c>
      <c r="I707" s="39">
        <v>0</v>
      </c>
      <c r="J707" s="39">
        <v>175958.159456158</v>
      </c>
      <c r="K707" s="39">
        <v>0</v>
      </c>
      <c r="L707" s="39">
        <v>0</v>
      </c>
      <c r="M707" s="39">
        <v>0</v>
      </c>
      <c r="N707" s="39">
        <v>0</v>
      </c>
      <c r="O707" s="39">
        <v>0</v>
      </c>
      <c r="P707" s="39">
        <v>0</v>
      </c>
      <c r="Q707" s="39">
        <v>0</v>
      </c>
      <c r="R707" s="39">
        <v>91192.810317378695</v>
      </c>
      <c r="S707" s="39">
        <v>2976.9081039778598</v>
      </c>
      <c r="T707" s="39">
        <v>828021.09876985895</v>
      </c>
      <c r="U707" s="39">
        <v>0</v>
      </c>
      <c r="V707" s="39">
        <v>0</v>
      </c>
      <c r="W707" s="39">
        <v>1121088.4408374799</v>
      </c>
      <c r="X707" s="39">
        <v>4093660.6373299402</v>
      </c>
      <c r="Y707" s="39">
        <v>4555.2212091458596</v>
      </c>
      <c r="Z707" s="39">
        <v>19436.708641962301</v>
      </c>
      <c r="AA707" s="39">
        <v>19282.468964456199</v>
      </c>
      <c r="AB707" s="39">
        <v>170.85731993822</v>
      </c>
      <c r="AC707" s="39">
        <v>154.585194229818</v>
      </c>
      <c r="AD707" s="39">
        <v>0</v>
      </c>
    </row>
    <row r="708" spans="1:30">
      <c r="A708" s="40" t="s">
        <v>490</v>
      </c>
    </row>
    <row r="709" spans="1:30">
      <c r="A709" s="40" t="s">
        <v>491</v>
      </c>
      <c r="B709" s="39">
        <v>2691593.784</v>
      </c>
      <c r="C709" s="39">
        <v>101789.064</v>
      </c>
      <c r="D709" s="39">
        <v>1508609.875</v>
      </c>
      <c r="E709" s="39">
        <v>5981722.5099999998</v>
      </c>
      <c r="F709" s="39">
        <v>70241.817999999897</v>
      </c>
      <c r="G709" s="39">
        <v>25881286.249000002</v>
      </c>
      <c r="H709" s="39">
        <v>10529674.1619999</v>
      </c>
      <c r="I709" s="39">
        <v>2520476.7549999999</v>
      </c>
      <c r="J709" s="39">
        <v>173015.53599999999</v>
      </c>
      <c r="K709" s="39">
        <v>91208.296000000002</v>
      </c>
      <c r="L709" s="39">
        <v>97899.983999999895</v>
      </c>
      <c r="M709" s="39">
        <v>10793.3129999999</v>
      </c>
      <c r="N709" s="39">
        <v>57133325.762999997</v>
      </c>
      <c r="O709" s="39">
        <v>561030.701</v>
      </c>
      <c r="P709" s="39">
        <v>32762.625999999898</v>
      </c>
      <c r="Q709" s="39">
        <v>11856.925999999999</v>
      </c>
      <c r="R709" s="39">
        <v>89667.754000000001</v>
      </c>
      <c r="S709" s="39">
        <v>2927.1239982525699</v>
      </c>
      <c r="T709" s="39">
        <v>814173.74826923304</v>
      </c>
      <c r="U709" s="39">
        <v>0</v>
      </c>
      <c r="V709" s="39">
        <v>0</v>
      </c>
      <c r="W709" s="39">
        <v>1102340</v>
      </c>
      <c r="X709" s="39">
        <v>4025200.602</v>
      </c>
      <c r="Y709" s="39">
        <v>4479.0422992308404</v>
      </c>
      <c r="Z709" s="39">
        <v>19111.660261500001</v>
      </c>
      <c r="AA709" s="39">
        <v>18960</v>
      </c>
      <c r="AB709" s="39">
        <v>168</v>
      </c>
      <c r="AC709" s="39">
        <v>152</v>
      </c>
      <c r="AD709" s="39">
        <v>0</v>
      </c>
    </row>
    <row r="710" spans="1:30">
      <c r="A710" s="40" t="s">
        <v>492</v>
      </c>
      <c r="B710" s="39">
        <v>0</v>
      </c>
      <c r="C710" s="39">
        <v>0</v>
      </c>
      <c r="D710" s="39">
        <v>0</v>
      </c>
      <c r="E710" s="39">
        <v>0</v>
      </c>
      <c r="F710" s="39">
        <v>0</v>
      </c>
      <c r="G710" s="39">
        <v>0</v>
      </c>
      <c r="H710" s="39">
        <v>0</v>
      </c>
      <c r="I710" s="39">
        <v>0</v>
      </c>
      <c r="J710" s="39">
        <v>0</v>
      </c>
      <c r="K710" s="39">
        <v>0</v>
      </c>
      <c r="L710" s="39">
        <v>0</v>
      </c>
      <c r="M710" s="39">
        <v>0</v>
      </c>
      <c r="N710" s="39">
        <v>0</v>
      </c>
      <c r="O710" s="39">
        <v>0</v>
      </c>
      <c r="P710" s="39">
        <v>0</v>
      </c>
      <c r="Q710" s="39">
        <v>0</v>
      </c>
      <c r="R710" s="39">
        <v>0</v>
      </c>
      <c r="S710" s="39">
        <v>0</v>
      </c>
      <c r="T710" s="39">
        <v>0</v>
      </c>
      <c r="U710" s="39">
        <v>0</v>
      </c>
      <c r="V710" s="39">
        <v>0</v>
      </c>
      <c r="W710" s="39">
        <v>0</v>
      </c>
      <c r="X710" s="39">
        <v>0</v>
      </c>
      <c r="Y710" s="39">
        <v>0</v>
      </c>
      <c r="Z710" s="39">
        <v>0</v>
      </c>
      <c r="AA710" s="39">
        <v>0</v>
      </c>
      <c r="AB710" s="39">
        <v>0</v>
      </c>
      <c r="AC710" s="39">
        <v>0</v>
      </c>
      <c r="AD710" s="39">
        <v>0</v>
      </c>
    </row>
    <row r="711" spans="1:30">
      <c r="A711" s="40" t="s">
        <v>493</v>
      </c>
      <c r="B711" s="39">
        <v>2691593.784</v>
      </c>
      <c r="C711" s="39">
        <v>101789.064</v>
      </c>
      <c r="D711" s="39">
        <v>1508609.875</v>
      </c>
      <c r="E711" s="39">
        <v>5981722.5099999998</v>
      </c>
      <c r="F711" s="39">
        <v>70241.817999999897</v>
      </c>
      <c r="G711" s="39">
        <v>25881286.249000002</v>
      </c>
      <c r="H711" s="39">
        <v>10529674.1619999</v>
      </c>
      <c r="I711" s="39">
        <v>2520476.7549999999</v>
      </c>
      <c r="J711" s="39">
        <v>173015.53599999999</v>
      </c>
      <c r="K711" s="39">
        <v>91208.296000000002</v>
      </c>
      <c r="L711" s="39">
        <v>97899.983999999895</v>
      </c>
      <c r="M711" s="39">
        <v>10793.3129999999</v>
      </c>
      <c r="N711" s="39">
        <v>57133325.762999997</v>
      </c>
      <c r="O711" s="39">
        <v>561030.701</v>
      </c>
      <c r="P711" s="39">
        <v>32762.625999999898</v>
      </c>
      <c r="Q711" s="39">
        <v>11856.925999999999</v>
      </c>
      <c r="R711" s="39">
        <v>89667.754000000001</v>
      </c>
      <c r="S711" s="39">
        <v>2927.1239982525699</v>
      </c>
      <c r="T711" s="39">
        <v>814173.74826923304</v>
      </c>
      <c r="U711" s="39">
        <v>0</v>
      </c>
      <c r="V711" s="39">
        <v>0</v>
      </c>
      <c r="W711" s="39">
        <v>1102340</v>
      </c>
      <c r="X711" s="39">
        <v>4025200.602</v>
      </c>
      <c r="Y711" s="39">
        <v>4479.0422992308404</v>
      </c>
      <c r="Z711" s="39">
        <v>19111.660261500001</v>
      </c>
      <c r="AA711" s="39">
        <v>18960</v>
      </c>
      <c r="AB711" s="39">
        <v>168</v>
      </c>
      <c r="AC711" s="39">
        <v>152</v>
      </c>
      <c r="AD711" s="39">
        <v>0</v>
      </c>
    </row>
    <row r="712" spans="1:30" s="45" customFormat="1">
      <c r="A712" s="44" t="s">
        <v>494</v>
      </c>
      <c r="B712" s="45">
        <v>0.38241000000000003</v>
      </c>
      <c r="C712" s="45">
        <v>1.3429999999999999E-2</v>
      </c>
      <c r="D712" s="45">
        <v>0</v>
      </c>
      <c r="E712" s="45">
        <v>0</v>
      </c>
      <c r="F712" s="45">
        <v>0</v>
      </c>
      <c r="G712" s="45">
        <v>2.8999999999999998E-3</v>
      </c>
      <c r="H712" s="45">
        <v>3.8420000000000003E-2</v>
      </c>
      <c r="I712" s="45">
        <v>0.34175</v>
      </c>
      <c r="J712" s="45">
        <v>0</v>
      </c>
      <c r="K712" s="45">
        <v>1</v>
      </c>
      <c r="L712" s="45">
        <v>0</v>
      </c>
      <c r="M712" s="45">
        <v>1</v>
      </c>
      <c r="N712" s="45">
        <v>0</v>
      </c>
      <c r="O712" s="45">
        <v>0</v>
      </c>
      <c r="P712" s="45">
        <v>0</v>
      </c>
      <c r="Q712" s="45">
        <v>1</v>
      </c>
      <c r="R712" s="45">
        <v>0</v>
      </c>
      <c r="S712" s="45">
        <v>0</v>
      </c>
      <c r="T712" s="45">
        <v>0</v>
      </c>
      <c r="U712" s="45">
        <v>0</v>
      </c>
      <c r="V712" s="45">
        <v>0</v>
      </c>
      <c r="W712" s="45">
        <v>0</v>
      </c>
      <c r="X712" s="45">
        <v>0</v>
      </c>
      <c r="Y712" s="45">
        <v>0</v>
      </c>
      <c r="Z712" s="45">
        <v>0</v>
      </c>
      <c r="AA712" s="45">
        <v>0</v>
      </c>
      <c r="AB712" s="45">
        <v>0</v>
      </c>
      <c r="AC712" s="45">
        <v>0</v>
      </c>
      <c r="AD712" s="45">
        <v>0</v>
      </c>
    </row>
    <row r="713" spans="1:30" s="45" customFormat="1">
      <c r="A713" s="44" t="s">
        <v>495</v>
      </c>
      <c r="B713" s="45">
        <v>1.0267064042012699</v>
      </c>
      <c r="C713" s="45">
        <v>1.0267064042012699</v>
      </c>
      <c r="D713" s="45">
        <v>1.0267064042012699</v>
      </c>
      <c r="E713" s="45">
        <v>1.0267064042012699</v>
      </c>
      <c r="F713" s="45">
        <v>1.0267064042012699</v>
      </c>
      <c r="G713" s="45">
        <v>1.0267064042012699</v>
      </c>
      <c r="H713" s="45">
        <v>1.0267064042012699</v>
      </c>
      <c r="I713" s="45">
        <v>1.0267064042012699</v>
      </c>
      <c r="J713" s="45">
        <v>1.0267064042012699</v>
      </c>
      <c r="K713" s="45">
        <v>1.0267064042012699</v>
      </c>
      <c r="L713" s="45">
        <v>1.0267064042012699</v>
      </c>
      <c r="M713" s="45">
        <v>1.0267064042012699</v>
      </c>
      <c r="N713" s="45">
        <v>1.0267064042012699</v>
      </c>
      <c r="O713" s="45">
        <v>1.0267064042012699</v>
      </c>
      <c r="P713" s="45">
        <v>1.0267064042012699</v>
      </c>
      <c r="Q713" s="45">
        <v>1.0267064042012699</v>
      </c>
      <c r="R713" s="45">
        <v>1.0267064042012699</v>
      </c>
      <c r="S713" s="45">
        <v>1.0267064042012699</v>
      </c>
      <c r="T713" s="45">
        <v>1.0267064042012699</v>
      </c>
      <c r="U713" s="45">
        <v>1.0267064042012699</v>
      </c>
      <c r="V713" s="45">
        <v>1.0267064042012699</v>
      </c>
      <c r="W713" s="45">
        <v>1.0267064042012699</v>
      </c>
      <c r="X713" s="45">
        <v>1.0267064042012699</v>
      </c>
      <c r="Y713" s="45">
        <v>1.0267064042012699</v>
      </c>
      <c r="Z713" s="45">
        <v>1.0267064042012699</v>
      </c>
      <c r="AA713" s="45">
        <v>1.0267064042012699</v>
      </c>
      <c r="AB713" s="45">
        <v>1.0267064042012699</v>
      </c>
      <c r="AC713" s="45">
        <v>1.0267064042012699</v>
      </c>
      <c r="AD713" s="45">
        <v>1.0267064042012699</v>
      </c>
    </row>
    <row r="714" spans="1:30">
      <c r="A714" s="40" t="s">
        <v>496</v>
      </c>
      <c r="B714" s="39">
        <v>1056781.07725268</v>
      </c>
      <c r="C714" s="39">
        <v>1403.53550859506</v>
      </c>
      <c r="D714" s="39">
        <v>0</v>
      </c>
      <c r="E714" s="39">
        <v>0</v>
      </c>
      <c r="F714" s="39">
        <v>0</v>
      </c>
      <c r="G714" s="39">
        <v>77060.198788362293</v>
      </c>
      <c r="H714" s="39">
        <v>415354.15929500299</v>
      </c>
      <c r="I714" s="39">
        <v>884377.10468513705</v>
      </c>
      <c r="J714" s="39">
        <v>0</v>
      </c>
      <c r="K714" s="39">
        <v>93644.141619485206</v>
      </c>
      <c r="L714" s="39">
        <v>0</v>
      </c>
      <c r="M714" s="39">
        <v>11081.5635796488</v>
      </c>
      <c r="N714" s="39">
        <v>0</v>
      </c>
      <c r="O714" s="39">
        <v>0</v>
      </c>
      <c r="P714" s="39">
        <v>0</v>
      </c>
      <c r="Q714" s="39">
        <v>12173.5818583405</v>
      </c>
      <c r="R714" s="39">
        <v>0</v>
      </c>
      <c r="S714" s="39">
        <v>0</v>
      </c>
      <c r="T714" s="39">
        <v>0</v>
      </c>
      <c r="U714" s="39">
        <v>0</v>
      </c>
      <c r="V714" s="39">
        <v>0</v>
      </c>
      <c r="W714" s="39">
        <v>0</v>
      </c>
      <c r="X714" s="39">
        <v>0</v>
      </c>
      <c r="Y714" s="39">
        <v>0</v>
      </c>
      <c r="Z714" s="39">
        <v>0</v>
      </c>
      <c r="AA714" s="39">
        <v>0</v>
      </c>
      <c r="AB714" s="39">
        <v>0</v>
      </c>
      <c r="AC714" s="39">
        <v>0</v>
      </c>
      <c r="AD714" s="39">
        <v>0</v>
      </c>
    </row>
    <row r="715" spans="1:30">
      <c r="A715" s="40" t="s">
        <v>497</v>
      </c>
    </row>
    <row r="716" spans="1:30">
      <c r="A716" s="40" t="s">
        <v>498</v>
      </c>
      <c r="B716" s="39">
        <v>2691593.784</v>
      </c>
      <c r="C716" s="39">
        <v>101789.064</v>
      </c>
      <c r="D716" s="39">
        <v>1508609.875</v>
      </c>
      <c r="E716" s="39">
        <v>5981722.5099999998</v>
      </c>
      <c r="F716" s="39">
        <v>70241.817999999897</v>
      </c>
      <c r="G716" s="39">
        <v>25881286.249000002</v>
      </c>
      <c r="H716" s="39">
        <v>10529674.1619999</v>
      </c>
      <c r="I716" s="39">
        <v>2520476.7549999999</v>
      </c>
      <c r="J716" s="39">
        <v>173015.53599999999</v>
      </c>
      <c r="K716" s="39">
        <v>91208.296000000002</v>
      </c>
      <c r="L716" s="39">
        <v>97899.983999999895</v>
      </c>
      <c r="M716" s="39">
        <v>10793.3129999999</v>
      </c>
      <c r="N716" s="39">
        <v>57133325.762999997</v>
      </c>
      <c r="O716" s="39">
        <v>561030.701</v>
      </c>
      <c r="P716" s="39">
        <v>32762.625999999898</v>
      </c>
      <c r="Q716" s="39">
        <v>11856.925999999999</v>
      </c>
      <c r="R716" s="39">
        <v>89667.754000000001</v>
      </c>
      <c r="S716" s="39">
        <v>2927.1239982525699</v>
      </c>
      <c r="T716" s="39">
        <v>814173.74826923304</v>
      </c>
      <c r="U716" s="39">
        <v>0</v>
      </c>
      <c r="V716" s="39">
        <v>0</v>
      </c>
      <c r="W716" s="39">
        <v>1102340</v>
      </c>
      <c r="X716" s="39">
        <v>4025200.602</v>
      </c>
      <c r="Y716" s="39">
        <v>4479.0422992308404</v>
      </c>
      <c r="Z716" s="39">
        <v>19111.660261500001</v>
      </c>
      <c r="AA716" s="39">
        <v>18960</v>
      </c>
      <c r="AB716" s="39">
        <v>168</v>
      </c>
      <c r="AC716" s="39">
        <v>152</v>
      </c>
      <c r="AD716" s="39">
        <v>0</v>
      </c>
    </row>
    <row r="717" spans="1:30">
      <c r="A717" s="40" t="s">
        <v>499</v>
      </c>
      <c r="B717" s="39">
        <v>0</v>
      </c>
      <c r="C717" s="39">
        <v>0</v>
      </c>
      <c r="D717" s="39">
        <v>0</v>
      </c>
      <c r="E717" s="39">
        <v>0</v>
      </c>
      <c r="F717" s="39">
        <v>0</v>
      </c>
      <c r="G717" s="39">
        <v>0</v>
      </c>
      <c r="H717" s="39">
        <v>0</v>
      </c>
      <c r="I717" s="39">
        <v>0</v>
      </c>
      <c r="J717" s="39">
        <v>0</v>
      </c>
      <c r="K717" s="39">
        <v>0</v>
      </c>
      <c r="L717" s="39">
        <v>0</v>
      </c>
      <c r="M717" s="39">
        <v>0</v>
      </c>
      <c r="N717" s="39">
        <v>0</v>
      </c>
      <c r="O717" s="39">
        <v>0</v>
      </c>
      <c r="P717" s="39">
        <v>0</v>
      </c>
      <c r="Q717" s="39">
        <v>0</v>
      </c>
      <c r="R717" s="39">
        <v>0</v>
      </c>
      <c r="S717" s="39">
        <v>0</v>
      </c>
      <c r="T717" s="39">
        <v>0</v>
      </c>
      <c r="U717" s="39">
        <v>0</v>
      </c>
      <c r="V717" s="39">
        <v>0</v>
      </c>
      <c r="W717" s="39">
        <v>0</v>
      </c>
      <c r="X717" s="39">
        <v>0</v>
      </c>
      <c r="Y717" s="39">
        <v>0</v>
      </c>
      <c r="Z717" s="39">
        <v>0</v>
      </c>
      <c r="AA717" s="39">
        <v>0</v>
      </c>
      <c r="AB717" s="39">
        <v>0</v>
      </c>
      <c r="AC717" s="39">
        <v>0</v>
      </c>
      <c r="AD717" s="39">
        <v>0</v>
      </c>
    </row>
    <row r="718" spans="1:30">
      <c r="A718" s="40" t="s">
        <v>500</v>
      </c>
      <c r="B718" s="39">
        <v>2691593.784</v>
      </c>
      <c r="C718" s="39">
        <v>101789.064</v>
      </c>
      <c r="D718" s="39">
        <v>1508609.875</v>
      </c>
      <c r="E718" s="39">
        <v>5981722.5099999998</v>
      </c>
      <c r="F718" s="39">
        <v>70241.817999999897</v>
      </c>
      <c r="G718" s="39">
        <v>25881286.249000002</v>
      </c>
      <c r="H718" s="39">
        <v>10529674.1619999</v>
      </c>
      <c r="I718" s="39">
        <v>2520476.7549999999</v>
      </c>
      <c r="J718" s="39">
        <v>173015.53599999999</v>
      </c>
      <c r="K718" s="39">
        <v>91208.296000000002</v>
      </c>
      <c r="L718" s="39">
        <v>97899.983999999895</v>
      </c>
      <c r="M718" s="39">
        <v>10793.3129999999</v>
      </c>
      <c r="N718" s="39">
        <v>57133325.762999997</v>
      </c>
      <c r="O718" s="39">
        <v>561030.701</v>
      </c>
      <c r="P718" s="39">
        <v>32762.625999999898</v>
      </c>
      <c r="Q718" s="39">
        <v>11856.925999999999</v>
      </c>
      <c r="R718" s="39">
        <v>89667.754000000001</v>
      </c>
      <c r="S718" s="39">
        <v>2927.1239982525699</v>
      </c>
      <c r="T718" s="39">
        <v>814173.74826923304</v>
      </c>
      <c r="U718" s="39">
        <v>0</v>
      </c>
      <c r="V718" s="39">
        <v>0</v>
      </c>
      <c r="W718" s="39">
        <v>1102340</v>
      </c>
      <c r="X718" s="39">
        <v>4025200.602</v>
      </c>
      <c r="Y718" s="39">
        <v>4479.0422992308404</v>
      </c>
      <c r="Z718" s="39">
        <v>19111.660261500001</v>
      </c>
      <c r="AA718" s="39">
        <v>18960</v>
      </c>
      <c r="AB718" s="39">
        <v>168</v>
      </c>
      <c r="AC718" s="39">
        <v>152</v>
      </c>
      <c r="AD718" s="39">
        <v>0</v>
      </c>
    </row>
    <row r="719" spans="1:30" s="45" customFormat="1">
      <c r="A719" s="44" t="s">
        <v>501</v>
      </c>
      <c r="B719" s="45">
        <v>0.61758999999999997</v>
      </c>
      <c r="C719" s="45">
        <v>0.98656999999999995</v>
      </c>
      <c r="D719" s="45">
        <v>0</v>
      </c>
      <c r="E719" s="45">
        <v>1</v>
      </c>
      <c r="F719" s="45">
        <v>1</v>
      </c>
      <c r="G719" s="45">
        <v>0.99709999999999999</v>
      </c>
      <c r="H719" s="45">
        <v>0.96157999999999999</v>
      </c>
      <c r="I719" s="45">
        <v>0.65825</v>
      </c>
      <c r="J719" s="45">
        <v>0</v>
      </c>
      <c r="K719" s="45">
        <v>0</v>
      </c>
      <c r="L719" s="45">
        <v>1</v>
      </c>
      <c r="M719" s="45">
        <v>0</v>
      </c>
      <c r="N719" s="45">
        <v>1</v>
      </c>
      <c r="O719" s="45">
        <v>1</v>
      </c>
      <c r="P719" s="45">
        <v>1</v>
      </c>
      <c r="Q719" s="45">
        <v>0</v>
      </c>
      <c r="R719" s="45">
        <v>0</v>
      </c>
      <c r="S719" s="45">
        <v>0</v>
      </c>
      <c r="T719" s="45">
        <v>0</v>
      </c>
      <c r="U719" s="45">
        <v>0</v>
      </c>
      <c r="V719" s="45">
        <v>0</v>
      </c>
      <c r="W719" s="45">
        <v>0</v>
      </c>
      <c r="X719" s="45">
        <v>0</v>
      </c>
      <c r="Y719" s="45">
        <v>0</v>
      </c>
      <c r="Z719" s="45">
        <v>0</v>
      </c>
      <c r="AA719" s="45">
        <v>0</v>
      </c>
      <c r="AB719" s="45">
        <v>0</v>
      </c>
      <c r="AC719" s="45">
        <v>0</v>
      </c>
      <c r="AD719" s="45">
        <v>0</v>
      </c>
    </row>
    <row r="720" spans="1:30" s="45" customFormat="1">
      <c r="A720" s="44" t="s">
        <v>502</v>
      </c>
      <c r="B720" s="45">
        <v>1.0486273520181399</v>
      </c>
      <c r="C720" s="45">
        <v>1.0486273520181399</v>
      </c>
      <c r="D720" s="45">
        <v>1.0486273520181399</v>
      </c>
      <c r="E720" s="45">
        <v>1.0486273520181399</v>
      </c>
      <c r="F720" s="45">
        <v>1.0486273520181399</v>
      </c>
      <c r="G720" s="45">
        <v>1.0486273520181399</v>
      </c>
      <c r="H720" s="45">
        <v>1.0486273520181399</v>
      </c>
      <c r="I720" s="45">
        <v>1.0486273520181399</v>
      </c>
      <c r="J720" s="45">
        <v>1.0486273520181399</v>
      </c>
      <c r="K720" s="45">
        <v>1.0486273520181399</v>
      </c>
      <c r="L720" s="45">
        <v>1.0486273520181399</v>
      </c>
      <c r="M720" s="45">
        <v>1.0486273520181399</v>
      </c>
      <c r="N720" s="45">
        <v>1.0486273520181399</v>
      </c>
      <c r="O720" s="45">
        <v>1.0486273520181399</v>
      </c>
      <c r="P720" s="45">
        <v>1.0486273520181399</v>
      </c>
      <c r="Q720" s="45">
        <v>1.0486273520181399</v>
      </c>
      <c r="R720" s="45">
        <v>1.0486273520181399</v>
      </c>
      <c r="S720" s="45">
        <v>1.0486273520181399</v>
      </c>
      <c r="T720" s="45">
        <v>1.0486273520181399</v>
      </c>
      <c r="U720" s="45">
        <v>1.0486273520181399</v>
      </c>
      <c r="V720" s="45">
        <v>1.0486273520181399</v>
      </c>
      <c r="W720" s="45">
        <v>1.0486273520181399</v>
      </c>
      <c r="X720" s="45">
        <v>1.0486273520181399</v>
      </c>
      <c r="Y720" s="45">
        <v>1.0486273520181399</v>
      </c>
      <c r="Z720" s="45">
        <v>1.0486273520181399</v>
      </c>
      <c r="AA720" s="45">
        <v>1.0486273520181399</v>
      </c>
      <c r="AB720" s="45">
        <v>1.0486273520181399</v>
      </c>
      <c r="AC720" s="45">
        <v>1.0486273520181399</v>
      </c>
      <c r="AD720" s="45">
        <v>1.0486273520181399</v>
      </c>
    </row>
    <row r="721" spans="1:30">
      <c r="A721" s="40" t="s">
        <v>503</v>
      </c>
      <c r="B721" s="39">
        <v>1743134.7206446901</v>
      </c>
      <c r="C721" s="39">
        <v>105305.294607759</v>
      </c>
      <c r="D721" s="39">
        <v>0</v>
      </c>
      <c r="E721" s="39">
        <v>6272597.8361686198</v>
      </c>
      <c r="F721" s="39">
        <v>73657.491610280296</v>
      </c>
      <c r="G721" s="39">
        <v>27061119.174580701</v>
      </c>
      <c r="H721" s="39">
        <v>10617482.053595301</v>
      </c>
      <c r="I721" s="39">
        <v>1739781.6496620099</v>
      </c>
      <c r="J721" s="39">
        <v>0</v>
      </c>
      <c r="K721" s="39">
        <v>0</v>
      </c>
      <c r="L721" s="39">
        <v>102660.600984538</v>
      </c>
      <c r="M721" s="39">
        <v>0</v>
      </c>
      <c r="N721" s="39">
        <v>59911568.106844597</v>
      </c>
      <c r="O721" s="39">
        <v>588312.13839051197</v>
      </c>
      <c r="P721" s="39">
        <v>34355.7857475407</v>
      </c>
      <c r="Q721" s="39">
        <v>0</v>
      </c>
      <c r="R721" s="39">
        <v>0</v>
      </c>
      <c r="S721" s="39">
        <v>0</v>
      </c>
      <c r="T721" s="39">
        <v>0</v>
      </c>
      <c r="U721" s="39">
        <v>0</v>
      </c>
      <c r="V721" s="39">
        <v>0</v>
      </c>
      <c r="W721" s="39">
        <v>0</v>
      </c>
      <c r="X721" s="39">
        <v>0</v>
      </c>
      <c r="Y721" s="39">
        <v>0</v>
      </c>
      <c r="Z721" s="39">
        <v>0</v>
      </c>
      <c r="AA721" s="39">
        <v>0</v>
      </c>
      <c r="AB721" s="39">
        <v>0</v>
      </c>
      <c r="AC721" s="39">
        <v>0</v>
      </c>
      <c r="AD721" s="39">
        <v>0</v>
      </c>
    </row>
    <row r="722" spans="1:30">
      <c r="A722" s="40" t="s">
        <v>504</v>
      </c>
    </row>
    <row r="723" spans="1:30">
      <c r="A723" s="40" t="s">
        <v>505</v>
      </c>
      <c r="B723" s="39">
        <v>0</v>
      </c>
      <c r="C723" s="39">
        <v>0</v>
      </c>
      <c r="D723" s="39">
        <v>1534268.09568353</v>
      </c>
      <c r="E723" s="39">
        <v>0</v>
      </c>
      <c r="F723" s="39">
        <v>0</v>
      </c>
      <c r="G723" s="39">
        <v>0</v>
      </c>
      <c r="H723" s="39">
        <v>0</v>
      </c>
      <c r="I723" s="39">
        <v>0</v>
      </c>
      <c r="J723" s="39">
        <v>175958.159456158</v>
      </c>
      <c r="K723" s="39">
        <v>0</v>
      </c>
      <c r="L723" s="39">
        <v>0</v>
      </c>
      <c r="M723" s="39">
        <v>0</v>
      </c>
      <c r="N723" s="39">
        <v>0</v>
      </c>
      <c r="O723" s="39">
        <v>0</v>
      </c>
      <c r="P723" s="39">
        <v>0</v>
      </c>
      <c r="Q723" s="39">
        <v>0</v>
      </c>
      <c r="R723" s="39">
        <v>91192.810317378695</v>
      </c>
      <c r="S723" s="39">
        <v>2976.9081039778598</v>
      </c>
      <c r="T723" s="39">
        <v>828021.09876985895</v>
      </c>
      <c r="U723" s="39">
        <v>0</v>
      </c>
      <c r="V723" s="39">
        <v>0</v>
      </c>
      <c r="W723" s="39">
        <v>1121088.4408374799</v>
      </c>
      <c r="X723" s="39">
        <v>4093660.6373299402</v>
      </c>
      <c r="Y723" s="39">
        <v>4555.2212091458596</v>
      </c>
      <c r="Z723" s="39">
        <v>19436.708641962301</v>
      </c>
      <c r="AA723" s="39">
        <v>19282.468964456199</v>
      </c>
      <c r="AB723" s="39">
        <v>170.85731993822</v>
      </c>
      <c r="AC723" s="39">
        <v>154.585194229818</v>
      </c>
      <c r="AD723" s="39">
        <v>0</v>
      </c>
    </row>
    <row r="724" spans="1:30">
      <c r="A724" s="40" t="s">
        <v>506</v>
      </c>
      <c r="B724" s="39">
        <v>1056781.07725268</v>
      </c>
      <c r="C724" s="39">
        <v>1403.53550859506</v>
      </c>
      <c r="D724" s="39">
        <v>0</v>
      </c>
      <c r="E724" s="39">
        <v>0</v>
      </c>
      <c r="F724" s="39">
        <v>0</v>
      </c>
      <c r="G724" s="39">
        <v>77060.198788362293</v>
      </c>
      <c r="H724" s="39">
        <v>415354.15929500299</v>
      </c>
      <c r="I724" s="39">
        <v>884377.10468513705</v>
      </c>
      <c r="J724" s="39">
        <v>0</v>
      </c>
      <c r="K724" s="39">
        <v>93644.141619485206</v>
      </c>
      <c r="L724" s="39">
        <v>0</v>
      </c>
      <c r="M724" s="39">
        <v>11081.5635796488</v>
      </c>
      <c r="N724" s="39">
        <v>0</v>
      </c>
      <c r="O724" s="39">
        <v>0</v>
      </c>
      <c r="P724" s="39">
        <v>0</v>
      </c>
      <c r="Q724" s="39">
        <v>12173.5818583405</v>
      </c>
      <c r="R724" s="39">
        <v>0</v>
      </c>
      <c r="S724" s="39">
        <v>0</v>
      </c>
      <c r="T724" s="39">
        <v>0</v>
      </c>
      <c r="U724" s="39">
        <v>0</v>
      </c>
      <c r="V724" s="39">
        <v>0</v>
      </c>
      <c r="W724" s="39">
        <v>0</v>
      </c>
      <c r="X724" s="39">
        <v>0</v>
      </c>
      <c r="Y724" s="39">
        <v>0</v>
      </c>
      <c r="Z724" s="39">
        <v>0</v>
      </c>
      <c r="AA724" s="39">
        <v>0</v>
      </c>
      <c r="AB724" s="39">
        <v>0</v>
      </c>
      <c r="AC724" s="39">
        <v>0</v>
      </c>
      <c r="AD724" s="39">
        <v>0</v>
      </c>
    </row>
    <row r="725" spans="1:30">
      <c r="A725" s="40" t="s">
        <v>507</v>
      </c>
      <c r="B725" s="39">
        <v>1743134.7206446901</v>
      </c>
      <c r="C725" s="39">
        <v>105305.294607759</v>
      </c>
      <c r="D725" s="39">
        <v>0</v>
      </c>
      <c r="E725" s="39">
        <v>6272597.8361686198</v>
      </c>
      <c r="F725" s="39">
        <v>73657.491610280296</v>
      </c>
      <c r="G725" s="39">
        <v>27061119.174580701</v>
      </c>
      <c r="H725" s="39">
        <v>10617482.053595301</v>
      </c>
      <c r="I725" s="39">
        <v>1739781.6496620099</v>
      </c>
      <c r="J725" s="39">
        <v>0</v>
      </c>
      <c r="K725" s="39">
        <v>0</v>
      </c>
      <c r="L725" s="39">
        <v>102660.600984538</v>
      </c>
      <c r="M725" s="39">
        <v>0</v>
      </c>
      <c r="N725" s="39">
        <v>59911568.106844597</v>
      </c>
      <c r="O725" s="39">
        <v>588312.13839051197</v>
      </c>
      <c r="P725" s="39">
        <v>34355.7857475407</v>
      </c>
      <c r="Q725" s="39">
        <v>0</v>
      </c>
      <c r="R725" s="39">
        <v>0</v>
      </c>
      <c r="S725" s="39">
        <v>0</v>
      </c>
      <c r="T725" s="39">
        <v>0</v>
      </c>
      <c r="U725" s="39">
        <v>0</v>
      </c>
      <c r="V725" s="39">
        <v>0</v>
      </c>
      <c r="W725" s="39">
        <v>0</v>
      </c>
      <c r="X725" s="39">
        <v>0</v>
      </c>
      <c r="Y725" s="39">
        <v>0</v>
      </c>
      <c r="Z725" s="39">
        <v>0</v>
      </c>
      <c r="AA725" s="39">
        <v>0</v>
      </c>
      <c r="AB725" s="39">
        <v>0</v>
      </c>
      <c r="AC725" s="39">
        <v>0</v>
      </c>
      <c r="AD725" s="39">
        <v>0</v>
      </c>
    </row>
    <row r="726" spans="1:30">
      <c r="A726" s="43" t="s">
        <v>508</v>
      </c>
      <c r="B726" s="46">
        <v>2799915.7978973701</v>
      </c>
      <c r="C726" s="46">
        <v>106708.830116354</v>
      </c>
      <c r="D726" s="46">
        <v>1534268.09568353</v>
      </c>
      <c r="E726" s="46">
        <v>6272597.8361686198</v>
      </c>
      <c r="F726" s="46">
        <v>73657.491610280296</v>
      </c>
      <c r="G726" s="46">
        <v>27138179.373369001</v>
      </c>
      <c r="H726" s="46">
        <v>11032836.212890301</v>
      </c>
      <c r="I726" s="46">
        <v>2624158.75434714</v>
      </c>
      <c r="J726" s="46">
        <v>175958.159456158</v>
      </c>
      <c r="K726" s="46">
        <v>93644.141619485206</v>
      </c>
      <c r="L726" s="46">
        <v>102660.600984538</v>
      </c>
      <c r="M726" s="46">
        <v>11081.5635796488</v>
      </c>
      <c r="N726" s="46">
        <v>59911568.106844597</v>
      </c>
      <c r="O726" s="46">
        <v>588312.13839051197</v>
      </c>
      <c r="P726" s="46">
        <v>34355.7857475407</v>
      </c>
      <c r="Q726" s="46">
        <v>12173.5818583405</v>
      </c>
      <c r="R726" s="46">
        <v>91192.810317378695</v>
      </c>
      <c r="S726" s="46">
        <v>2976.9081039778598</v>
      </c>
      <c r="T726" s="46">
        <v>828021.09876985895</v>
      </c>
      <c r="U726" s="46">
        <v>0</v>
      </c>
      <c r="V726" s="46">
        <v>0</v>
      </c>
      <c r="W726" s="46">
        <v>1121088.4408374799</v>
      </c>
      <c r="X726" s="46">
        <v>4093660.6373299402</v>
      </c>
      <c r="Y726" s="46">
        <v>4555.2212091458596</v>
      </c>
      <c r="Z726" s="46">
        <v>19436.708641962301</v>
      </c>
      <c r="AA726" s="46">
        <v>19282.468964456199</v>
      </c>
      <c r="AB726" s="46">
        <v>170.85731993822</v>
      </c>
      <c r="AC726" s="46">
        <v>154.585194229818</v>
      </c>
      <c r="AD726" s="46">
        <v>0</v>
      </c>
    </row>
    <row r="727" spans="1:30" hidden="1" outlineLevel="1">
      <c r="A727" s="40" t="s">
        <v>213</v>
      </c>
      <c r="B727" s="39">
        <v>2799915.7978973701</v>
      </c>
      <c r="C727" s="39">
        <v>2799915.7978973701</v>
      </c>
      <c r="D727" s="39">
        <v>2799915.7978973701</v>
      </c>
      <c r="E727" s="39">
        <v>2799915.7978973701</v>
      </c>
      <c r="F727" s="39">
        <v>2799915.7978973701</v>
      </c>
      <c r="G727" s="39">
        <v>2799915.7978973701</v>
      </c>
      <c r="H727" s="39">
        <v>2799915.7978973701</v>
      </c>
      <c r="I727" s="39">
        <v>2799915.7978973701</v>
      </c>
      <c r="J727" s="39">
        <v>2799915.7978973701</v>
      </c>
      <c r="K727" s="39">
        <v>2799915.7978973701</v>
      </c>
      <c r="L727" s="39">
        <v>2799915.7978973701</v>
      </c>
      <c r="M727" s="39">
        <v>2799915.7978973701</v>
      </c>
      <c r="N727" s="39">
        <v>2799915.7978973701</v>
      </c>
      <c r="O727" s="39">
        <v>2799915.7978973701</v>
      </c>
      <c r="P727" s="39">
        <v>2799915.7978973701</v>
      </c>
      <c r="Q727" s="39">
        <v>2799915.7978973701</v>
      </c>
      <c r="R727" s="39">
        <v>2799915.7978973701</v>
      </c>
    </row>
    <row r="728" spans="1:30" hidden="1" outlineLevel="1">
      <c r="A728" s="40" t="s">
        <v>214</v>
      </c>
      <c r="B728" s="39">
        <v>106708.830116354</v>
      </c>
      <c r="C728" s="39">
        <v>106708.830116354</v>
      </c>
      <c r="D728" s="39">
        <v>106708.830116354</v>
      </c>
      <c r="E728" s="39">
        <v>106708.830116354</v>
      </c>
      <c r="F728" s="39">
        <v>106708.830116354</v>
      </c>
      <c r="G728" s="39">
        <v>106708.830116354</v>
      </c>
      <c r="H728" s="39">
        <v>106708.830116354</v>
      </c>
      <c r="I728" s="39">
        <v>106708.830116354</v>
      </c>
      <c r="J728" s="39">
        <v>106708.830116354</v>
      </c>
      <c r="K728" s="39">
        <v>106708.830116354</v>
      </c>
      <c r="L728" s="39">
        <v>106708.830116354</v>
      </c>
      <c r="M728" s="39">
        <v>106708.830116354</v>
      </c>
      <c r="N728" s="39">
        <v>106708.830116354</v>
      </c>
      <c r="O728" s="39">
        <v>106708.830116354</v>
      </c>
      <c r="P728" s="39">
        <v>106708.830116354</v>
      </c>
      <c r="Q728" s="39">
        <v>106708.830116354</v>
      </c>
      <c r="R728" s="39">
        <v>106708.830116354</v>
      </c>
    </row>
    <row r="729" spans="1:30" hidden="1" outlineLevel="1">
      <c r="A729" s="40" t="s">
        <v>215</v>
      </c>
      <c r="B729" s="39">
        <v>1534268.09568353</v>
      </c>
      <c r="C729" s="39">
        <v>1534268.09568353</v>
      </c>
      <c r="D729" s="39">
        <v>1534268.09568353</v>
      </c>
      <c r="E729" s="39">
        <v>1534268.09568353</v>
      </c>
      <c r="F729" s="39">
        <v>1534268.09568353</v>
      </c>
      <c r="G729" s="39">
        <v>1534268.09568353</v>
      </c>
      <c r="H729" s="39">
        <v>1534268.09568353</v>
      </c>
      <c r="I729" s="39">
        <v>1534268.09568353</v>
      </c>
      <c r="J729" s="39">
        <v>1534268.09568353</v>
      </c>
      <c r="K729" s="39">
        <v>1534268.09568353</v>
      </c>
      <c r="L729" s="39">
        <v>1534268.09568353</v>
      </c>
      <c r="M729" s="39">
        <v>1534268.09568353</v>
      </c>
      <c r="N729" s="39">
        <v>1534268.09568353</v>
      </c>
      <c r="O729" s="39">
        <v>1534268.09568353</v>
      </c>
      <c r="P729" s="39">
        <v>1534268.09568353</v>
      </c>
      <c r="Q729" s="39">
        <v>1534268.09568353</v>
      </c>
      <c r="R729" s="39">
        <v>1534268.09568353</v>
      </c>
    </row>
    <row r="730" spans="1:30" hidden="1" outlineLevel="1">
      <c r="A730" s="40" t="s">
        <v>216</v>
      </c>
      <c r="B730" s="39">
        <v>6272597.8361686198</v>
      </c>
      <c r="C730" s="39">
        <v>6272597.8361686198</v>
      </c>
      <c r="D730" s="39">
        <v>6272597.8361686198</v>
      </c>
      <c r="E730" s="39">
        <v>6272597.8361686198</v>
      </c>
      <c r="F730" s="39">
        <v>6272597.8361686198</v>
      </c>
      <c r="G730" s="39">
        <v>6272597.8361686198</v>
      </c>
      <c r="H730" s="39">
        <v>6272597.8361686198</v>
      </c>
      <c r="I730" s="39">
        <v>6272597.8361686198</v>
      </c>
      <c r="J730" s="39">
        <v>6272597.8361686198</v>
      </c>
      <c r="K730" s="39">
        <v>6272597.8361686198</v>
      </c>
      <c r="L730" s="39">
        <v>6272597.8361686198</v>
      </c>
      <c r="M730" s="39">
        <v>6272597.8361686198</v>
      </c>
      <c r="N730" s="39">
        <v>6272597.8361686198</v>
      </c>
      <c r="O730" s="39">
        <v>6272597.8361686198</v>
      </c>
      <c r="P730" s="39">
        <v>6272597.8361686198</v>
      </c>
      <c r="Q730" s="39">
        <v>6272597.8361686198</v>
      </c>
      <c r="R730" s="39">
        <v>6272597.8361686198</v>
      </c>
    </row>
    <row r="731" spans="1:30" hidden="1" outlineLevel="1">
      <c r="A731" s="40" t="s">
        <v>217</v>
      </c>
      <c r="B731" s="39">
        <v>73657.491610280296</v>
      </c>
      <c r="C731" s="39">
        <v>73657.491610280296</v>
      </c>
      <c r="D731" s="39">
        <v>73657.491610280296</v>
      </c>
      <c r="E731" s="39">
        <v>73657.491610280296</v>
      </c>
      <c r="F731" s="39">
        <v>73657.491610280296</v>
      </c>
      <c r="G731" s="39">
        <v>73657.491610280296</v>
      </c>
      <c r="H731" s="39">
        <v>73657.491610280296</v>
      </c>
      <c r="I731" s="39">
        <v>73657.491610280296</v>
      </c>
      <c r="J731" s="39">
        <v>73657.491610280296</v>
      </c>
      <c r="K731" s="39">
        <v>73657.491610280296</v>
      </c>
      <c r="L731" s="39">
        <v>73657.491610280296</v>
      </c>
      <c r="M731" s="39">
        <v>73657.491610280296</v>
      </c>
      <c r="N731" s="39">
        <v>73657.491610280296</v>
      </c>
      <c r="O731" s="39">
        <v>73657.491610280296</v>
      </c>
      <c r="P731" s="39">
        <v>73657.491610280296</v>
      </c>
      <c r="Q731" s="39">
        <v>73657.491610280296</v>
      </c>
      <c r="R731" s="39">
        <v>73657.491610280296</v>
      </c>
    </row>
    <row r="732" spans="1:30" hidden="1" outlineLevel="1">
      <c r="A732" s="40" t="s">
        <v>218</v>
      </c>
      <c r="B732" s="39">
        <v>27138179.373369001</v>
      </c>
      <c r="C732" s="39">
        <v>27138179.373369001</v>
      </c>
      <c r="D732" s="39">
        <v>27138179.373369001</v>
      </c>
      <c r="E732" s="39">
        <v>27138179.373369001</v>
      </c>
      <c r="F732" s="39">
        <v>27138179.373369001</v>
      </c>
      <c r="G732" s="39">
        <v>27138179.373369001</v>
      </c>
      <c r="H732" s="39">
        <v>27138179.373369001</v>
      </c>
      <c r="I732" s="39">
        <v>27138179.373369001</v>
      </c>
      <c r="J732" s="39">
        <v>27138179.373369001</v>
      </c>
      <c r="K732" s="39">
        <v>27138179.373369001</v>
      </c>
      <c r="L732" s="39">
        <v>27138179.373369001</v>
      </c>
      <c r="M732" s="39">
        <v>27138179.373369001</v>
      </c>
      <c r="N732" s="39">
        <v>27138179.373369001</v>
      </c>
      <c r="O732" s="39">
        <v>27138179.373369001</v>
      </c>
      <c r="P732" s="39">
        <v>27138179.373369001</v>
      </c>
      <c r="Q732" s="39">
        <v>27138179.373369001</v>
      </c>
      <c r="R732" s="39">
        <v>27138179.373369001</v>
      </c>
    </row>
    <row r="733" spans="1:30" hidden="1" outlineLevel="1">
      <c r="A733" s="40" t="s">
        <v>219</v>
      </c>
      <c r="B733" s="39">
        <v>11032836.212890301</v>
      </c>
      <c r="C733" s="39">
        <v>11032836.212890301</v>
      </c>
      <c r="D733" s="39">
        <v>11032836.212890301</v>
      </c>
      <c r="E733" s="39">
        <v>11032836.212890301</v>
      </c>
      <c r="F733" s="39">
        <v>11032836.212890301</v>
      </c>
      <c r="G733" s="39">
        <v>11032836.212890301</v>
      </c>
      <c r="H733" s="39">
        <v>11032836.212890301</v>
      </c>
      <c r="I733" s="39">
        <v>11032836.212890301</v>
      </c>
      <c r="J733" s="39">
        <v>11032836.212890301</v>
      </c>
      <c r="K733" s="39">
        <v>11032836.212890301</v>
      </c>
      <c r="L733" s="39">
        <v>11032836.212890301</v>
      </c>
      <c r="M733" s="39">
        <v>11032836.212890301</v>
      </c>
      <c r="N733" s="39">
        <v>11032836.212890301</v>
      </c>
      <c r="O733" s="39">
        <v>11032836.212890301</v>
      </c>
      <c r="P733" s="39">
        <v>11032836.212890301</v>
      </c>
      <c r="Q733" s="39">
        <v>11032836.212890301</v>
      </c>
      <c r="R733" s="39">
        <v>11032836.212890301</v>
      </c>
    </row>
    <row r="734" spans="1:30" hidden="1" outlineLevel="1">
      <c r="A734" s="40" t="s">
        <v>220</v>
      </c>
      <c r="B734" s="39">
        <v>2624158.75434714</v>
      </c>
      <c r="C734" s="39">
        <v>2624158.75434714</v>
      </c>
      <c r="D734" s="39">
        <v>2624158.75434714</v>
      </c>
      <c r="E734" s="39">
        <v>2624158.75434714</v>
      </c>
      <c r="F734" s="39">
        <v>2624158.75434714</v>
      </c>
      <c r="G734" s="39">
        <v>2624158.75434714</v>
      </c>
      <c r="H734" s="39">
        <v>2624158.75434714</v>
      </c>
      <c r="I734" s="39">
        <v>2624158.75434714</v>
      </c>
      <c r="J734" s="39">
        <v>2624158.75434714</v>
      </c>
      <c r="K734" s="39">
        <v>2624158.75434714</v>
      </c>
      <c r="L734" s="39">
        <v>2624158.75434714</v>
      </c>
      <c r="M734" s="39">
        <v>2624158.75434714</v>
      </c>
      <c r="N734" s="39">
        <v>2624158.75434714</v>
      </c>
      <c r="O734" s="39">
        <v>2624158.75434714</v>
      </c>
      <c r="P734" s="39">
        <v>2624158.75434714</v>
      </c>
      <c r="Q734" s="39">
        <v>2624158.75434714</v>
      </c>
      <c r="R734" s="39">
        <v>2624158.75434714</v>
      </c>
    </row>
    <row r="735" spans="1:30" hidden="1" outlineLevel="1">
      <c r="A735" s="40" t="s">
        <v>221</v>
      </c>
      <c r="B735" s="39">
        <v>175958.159456158</v>
      </c>
      <c r="C735" s="39">
        <v>175958.159456158</v>
      </c>
      <c r="D735" s="39">
        <v>175958.159456158</v>
      </c>
      <c r="E735" s="39">
        <v>175958.159456158</v>
      </c>
      <c r="F735" s="39">
        <v>175958.159456158</v>
      </c>
      <c r="G735" s="39">
        <v>175958.159456158</v>
      </c>
      <c r="H735" s="39">
        <v>175958.159456158</v>
      </c>
      <c r="I735" s="39">
        <v>175958.159456158</v>
      </c>
      <c r="J735" s="39">
        <v>175958.159456158</v>
      </c>
      <c r="K735" s="39">
        <v>175958.159456158</v>
      </c>
      <c r="L735" s="39">
        <v>175958.159456158</v>
      </c>
      <c r="M735" s="39">
        <v>175958.159456158</v>
      </c>
      <c r="N735" s="39">
        <v>175958.159456158</v>
      </c>
      <c r="O735" s="39">
        <v>175958.159456158</v>
      </c>
      <c r="P735" s="39">
        <v>175958.159456158</v>
      </c>
      <c r="Q735" s="39">
        <v>175958.159456158</v>
      </c>
      <c r="R735" s="39">
        <v>175958.159456158</v>
      </c>
    </row>
    <row r="736" spans="1:30" hidden="1" outlineLevel="1">
      <c r="A736" s="40" t="s">
        <v>222</v>
      </c>
      <c r="B736" s="39">
        <v>93644.141619485206</v>
      </c>
      <c r="C736" s="39">
        <v>93644.141619485206</v>
      </c>
      <c r="D736" s="39">
        <v>93644.141619485206</v>
      </c>
      <c r="E736" s="39">
        <v>93644.141619485206</v>
      </c>
      <c r="F736" s="39">
        <v>93644.141619485206</v>
      </c>
      <c r="G736" s="39">
        <v>93644.141619485206</v>
      </c>
      <c r="H736" s="39">
        <v>93644.141619485206</v>
      </c>
      <c r="I736" s="39">
        <v>93644.141619485206</v>
      </c>
      <c r="J736" s="39">
        <v>93644.141619485206</v>
      </c>
      <c r="K736" s="39">
        <v>93644.141619485206</v>
      </c>
      <c r="L736" s="39">
        <v>93644.141619485206</v>
      </c>
      <c r="M736" s="39">
        <v>93644.141619485206</v>
      </c>
      <c r="N736" s="39">
        <v>93644.141619485206</v>
      </c>
      <c r="O736" s="39">
        <v>93644.141619485206</v>
      </c>
      <c r="P736" s="39">
        <v>93644.141619485206</v>
      </c>
      <c r="Q736" s="39">
        <v>93644.141619485206</v>
      </c>
      <c r="R736" s="39">
        <v>93644.141619485206</v>
      </c>
    </row>
    <row r="737" spans="1:30" hidden="1" outlineLevel="1">
      <c r="A737" s="40" t="s">
        <v>223</v>
      </c>
      <c r="B737" s="39">
        <v>102660.600984538</v>
      </c>
      <c r="C737" s="39">
        <v>102660.600984538</v>
      </c>
      <c r="D737" s="39">
        <v>102660.600984538</v>
      </c>
      <c r="E737" s="39">
        <v>102660.600984538</v>
      </c>
      <c r="F737" s="39">
        <v>102660.600984538</v>
      </c>
      <c r="G737" s="39">
        <v>102660.600984538</v>
      </c>
      <c r="H737" s="39">
        <v>102660.600984538</v>
      </c>
      <c r="I737" s="39">
        <v>102660.600984538</v>
      </c>
      <c r="J737" s="39">
        <v>102660.600984538</v>
      </c>
      <c r="K737" s="39">
        <v>102660.600984538</v>
      </c>
      <c r="L737" s="39">
        <v>102660.600984538</v>
      </c>
      <c r="M737" s="39">
        <v>102660.600984538</v>
      </c>
      <c r="N737" s="39">
        <v>102660.600984538</v>
      </c>
      <c r="O737" s="39">
        <v>102660.600984538</v>
      </c>
      <c r="P737" s="39">
        <v>102660.600984538</v>
      </c>
      <c r="Q737" s="39">
        <v>102660.600984538</v>
      </c>
      <c r="R737" s="39">
        <v>102660.600984538</v>
      </c>
    </row>
    <row r="738" spans="1:30" hidden="1" outlineLevel="1">
      <c r="A738" s="40" t="s">
        <v>224</v>
      </c>
      <c r="B738" s="39">
        <v>11081.5635796488</v>
      </c>
      <c r="C738" s="39">
        <v>11081.5635796488</v>
      </c>
      <c r="D738" s="39">
        <v>11081.5635796488</v>
      </c>
      <c r="E738" s="39">
        <v>11081.5635796488</v>
      </c>
      <c r="F738" s="39">
        <v>11081.5635796488</v>
      </c>
      <c r="G738" s="39">
        <v>11081.5635796488</v>
      </c>
      <c r="H738" s="39">
        <v>11081.5635796488</v>
      </c>
      <c r="I738" s="39">
        <v>11081.5635796488</v>
      </c>
      <c r="J738" s="39">
        <v>11081.5635796488</v>
      </c>
      <c r="K738" s="39">
        <v>11081.5635796488</v>
      </c>
      <c r="L738" s="39">
        <v>11081.5635796488</v>
      </c>
      <c r="M738" s="39">
        <v>11081.5635796488</v>
      </c>
      <c r="N738" s="39">
        <v>11081.5635796488</v>
      </c>
      <c r="O738" s="39">
        <v>11081.5635796488</v>
      </c>
      <c r="P738" s="39">
        <v>11081.5635796488</v>
      </c>
      <c r="Q738" s="39">
        <v>11081.5635796488</v>
      </c>
      <c r="R738" s="39">
        <v>11081.5635796488</v>
      </c>
    </row>
    <row r="739" spans="1:30" hidden="1" outlineLevel="1">
      <c r="A739" s="40" t="s">
        <v>225</v>
      </c>
      <c r="B739" s="39">
        <v>59911568.106844597</v>
      </c>
      <c r="C739" s="39">
        <v>59911568.106844597</v>
      </c>
      <c r="D739" s="39">
        <v>59911568.106844597</v>
      </c>
      <c r="E739" s="39">
        <v>59911568.106844597</v>
      </c>
      <c r="F739" s="39">
        <v>59911568.106844597</v>
      </c>
      <c r="G739" s="39">
        <v>59911568.106844597</v>
      </c>
      <c r="H739" s="39">
        <v>59911568.106844597</v>
      </c>
      <c r="I739" s="39">
        <v>59911568.106844597</v>
      </c>
      <c r="J739" s="39">
        <v>59911568.106844597</v>
      </c>
      <c r="K739" s="39">
        <v>59911568.106844597</v>
      </c>
      <c r="L739" s="39">
        <v>59911568.106844597</v>
      </c>
      <c r="M739" s="39">
        <v>59911568.106844597</v>
      </c>
      <c r="N739" s="39">
        <v>59911568.106844597</v>
      </c>
      <c r="O739" s="39">
        <v>59911568.106844597</v>
      </c>
      <c r="P739" s="39">
        <v>59911568.106844597</v>
      </c>
      <c r="Q739" s="39">
        <v>59911568.106844597</v>
      </c>
      <c r="R739" s="39">
        <v>59911568.106844597</v>
      </c>
    </row>
    <row r="740" spans="1:30" hidden="1" outlineLevel="1">
      <c r="A740" s="40" t="s">
        <v>226</v>
      </c>
      <c r="B740" s="39">
        <v>588312.13839051197</v>
      </c>
      <c r="C740" s="39">
        <v>588312.13839051197</v>
      </c>
      <c r="D740" s="39">
        <v>588312.13839051197</v>
      </c>
      <c r="E740" s="39">
        <v>588312.13839051197</v>
      </c>
      <c r="F740" s="39">
        <v>588312.13839051197</v>
      </c>
      <c r="G740" s="39">
        <v>588312.13839051197</v>
      </c>
      <c r="H740" s="39">
        <v>588312.13839051197</v>
      </c>
      <c r="I740" s="39">
        <v>588312.13839051197</v>
      </c>
      <c r="J740" s="39">
        <v>588312.13839051197</v>
      </c>
      <c r="K740" s="39">
        <v>588312.13839051197</v>
      </c>
      <c r="L740" s="39">
        <v>588312.13839051197</v>
      </c>
      <c r="M740" s="39">
        <v>588312.13839051197</v>
      </c>
      <c r="N740" s="39">
        <v>588312.13839051197</v>
      </c>
      <c r="O740" s="39">
        <v>588312.13839051197</v>
      </c>
      <c r="P740" s="39">
        <v>588312.13839051197</v>
      </c>
      <c r="Q740" s="39">
        <v>588312.13839051197</v>
      </c>
      <c r="R740" s="39">
        <v>588312.13839051197</v>
      </c>
    </row>
    <row r="741" spans="1:30" hidden="1" outlineLevel="1">
      <c r="A741" s="40" t="s">
        <v>227</v>
      </c>
      <c r="B741" s="39">
        <v>34355.7857475407</v>
      </c>
      <c r="C741" s="39">
        <v>34355.7857475407</v>
      </c>
      <c r="D741" s="39">
        <v>34355.7857475407</v>
      </c>
      <c r="E741" s="39">
        <v>34355.7857475407</v>
      </c>
      <c r="F741" s="39">
        <v>34355.7857475407</v>
      </c>
      <c r="G741" s="39">
        <v>34355.7857475407</v>
      </c>
      <c r="H741" s="39">
        <v>34355.7857475407</v>
      </c>
      <c r="I741" s="39">
        <v>34355.7857475407</v>
      </c>
      <c r="J741" s="39">
        <v>34355.7857475407</v>
      </c>
      <c r="K741" s="39">
        <v>34355.7857475407</v>
      </c>
      <c r="L741" s="39">
        <v>34355.7857475407</v>
      </c>
      <c r="M741" s="39">
        <v>34355.7857475407</v>
      </c>
      <c r="N741" s="39">
        <v>34355.7857475407</v>
      </c>
      <c r="O741" s="39">
        <v>34355.7857475407</v>
      </c>
      <c r="P741" s="39">
        <v>34355.7857475407</v>
      </c>
      <c r="Q741" s="39">
        <v>34355.7857475407</v>
      </c>
      <c r="R741" s="39">
        <v>34355.7857475407</v>
      </c>
    </row>
    <row r="742" spans="1:30" hidden="1" outlineLevel="1">
      <c r="A742" s="40" t="s">
        <v>228</v>
      </c>
      <c r="B742" s="39">
        <v>12173.5818583405</v>
      </c>
      <c r="C742" s="39">
        <v>12173.5818583405</v>
      </c>
      <c r="D742" s="39">
        <v>12173.5818583405</v>
      </c>
      <c r="E742" s="39">
        <v>12173.5818583405</v>
      </c>
      <c r="F742" s="39">
        <v>12173.5818583405</v>
      </c>
      <c r="G742" s="39">
        <v>12173.5818583405</v>
      </c>
      <c r="H742" s="39">
        <v>12173.5818583405</v>
      </c>
      <c r="I742" s="39">
        <v>12173.5818583405</v>
      </c>
      <c r="J742" s="39">
        <v>12173.5818583405</v>
      </c>
      <c r="K742" s="39">
        <v>12173.5818583405</v>
      </c>
      <c r="L742" s="39">
        <v>12173.5818583405</v>
      </c>
      <c r="M742" s="39">
        <v>12173.5818583405</v>
      </c>
      <c r="N742" s="39">
        <v>12173.5818583405</v>
      </c>
      <c r="O742" s="39">
        <v>12173.5818583405</v>
      </c>
      <c r="P742" s="39">
        <v>12173.5818583405</v>
      </c>
      <c r="Q742" s="39">
        <v>12173.5818583405</v>
      </c>
      <c r="R742" s="39">
        <v>12173.5818583405</v>
      </c>
    </row>
    <row r="743" spans="1:30" hidden="1" outlineLevel="1">
      <c r="A743" s="40" t="s">
        <v>229</v>
      </c>
      <c r="B743" s="39">
        <v>91192.810317378695</v>
      </c>
      <c r="C743" s="39">
        <v>91192.810317378695</v>
      </c>
      <c r="D743" s="39">
        <v>91192.810317378695</v>
      </c>
      <c r="E743" s="39">
        <v>91192.810317378695</v>
      </c>
      <c r="F743" s="39">
        <v>91192.810317378695</v>
      </c>
      <c r="G743" s="39">
        <v>91192.810317378695</v>
      </c>
      <c r="H743" s="39">
        <v>91192.810317378695</v>
      </c>
      <c r="I743" s="39">
        <v>91192.810317378695</v>
      </c>
      <c r="J743" s="39">
        <v>91192.810317378695</v>
      </c>
      <c r="K743" s="39">
        <v>91192.810317378695</v>
      </c>
      <c r="L743" s="39">
        <v>91192.810317378695</v>
      </c>
      <c r="M743" s="39">
        <v>91192.810317378695</v>
      </c>
      <c r="N743" s="39">
        <v>91192.810317378695</v>
      </c>
      <c r="O743" s="39">
        <v>91192.810317378695</v>
      </c>
      <c r="P743" s="39">
        <v>91192.810317378695</v>
      </c>
      <c r="Q743" s="39">
        <v>91192.810317378695</v>
      </c>
      <c r="R743" s="39">
        <v>91192.810317378695</v>
      </c>
    </row>
    <row r="744" spans="1:30" hidden="1" outlineLevel="1">
      <c r="A744" s="40" t="s">
        <v>509</v>
      </c>
      <c r="S744" s="39">
        <v>2976.9081039778598</v>
      </c>
      <c r="T744" s="39">
        <v>2976.9081039778598</v>
      </c>
      <c r="U744" s="39">
        <v>2976.9081039778598</v>
      </c>
      <c r="V744" s="39">
        <v>2976.9081039778598</v>
      </c>
      <c r="W744" s="39">
        <v>2976.9081039778598</v>
      </c>
      <c r="X744" s="39">
        <v>2976.9081039778598</v>
      </c>
      <c r="Y744" s="39">
        <v>2976.9081039778598</v>
      </c>
      <c r="Z744" s="39">
        <v>2976.9081039778598</v>
      </c>
      <c r="AA744" s="39">
        <v>2976.9081039778598</v>
      </c>
      <c r="AB744" s="39">
        <v>2976.9081039778598</v>
      </c>
      <c r="AC744" s="39">
        <v>2976.9081039778598</v>
      </c>
      <c r="AD744" s="39">
        <v>2976.9081039778598</v>
      </c>
    </row>
    <row r="745" spans="1:30" hidden="1" outlineLevel="1">
      <c r="A745" s="40" t="s">
        <v>230</v>
      </c>
      <c r="S745" s="39">
        <v>828021.09876985895</v>
      </c>
      <c r="T745" s="39">
        <v>828021.09876985895</v>
      </c>
      <c r="U745" s="39">
        <v>828021.09876985895</v>
      </c>
      <c r="V745" s="39">
        <v>828021.09876985895</v>
      </c>
      <c r="W745" s="39">
        <v>828021.09876985895</v>
      </c>
      <c r="X745" s="39">
        <v>828021.09876985895</v>
      </c>
      <c r="Y745" s="39">
        <v>828021.09876985895</v>
      </c>
      <c r="Z745" s="39">
        <v>828021.09876985895</v>
      </c>
      <c r="AA745" s="39">
        <v>828021.09876985895</v>
      </c>
      <c r="AB745" s="39">
        <v>828021.09876985895</v>
      </c>
      <c r="AC745" s="39">
        <v>828021.09876985895</v>
      </c>
      <c r="AD745" s="39">
        <v>828021.09876985895</v>
      </c>
    </row>
    <row r="746" spans="1:30" hidden="1" outlineLevel="1">
      <c r="A746" s="40" t="s">
        <v>231</v>
      </c>
      <c r="S746" s="39">
        <v>1121088.4408374799</v>
      </c>
      <c r="T746" s="39">
        <v>1121088.4408374799</v>
      </c>
      <c r="U746" s="39">
        <v>1121088.4408374799</v>
      </c>
      <c r="V746" s="39">
        <v>1121088.4408374799</v>
      </c>
      <c r="W746" s="39">
        <v>1121088.4408374799</v>
      </c>
      <c r="X746" s="39">
        <v>1121088.4408374799</v>
      </c>
      <c r="Y746" s="39">
        <v>1121088.4408374799</v>
      </c>
      <c r="Z746" s="39">
        <v>1121088.4408374799</v>
      </c>
      <c r="AA746" s="39">
        <v>1121088.4408374799</v>
      </c>
      <c r="AB746" s="39">
        <v>1121088.4408374799</v>
      </c>
      <c r="AC746" s="39">
        <v>1121088.4408374799</v>
      </c>
      <c r="AD746" s="39">
        <v>1121088.4408374799</v>
      </c>
    </row>
    <row r="747" spans="1:30" hidden="1" outlineLevel="1">
      <c r="A747" s="40" t="s">
        <v>232</v>
      </c>
      <c r="S747" s="39">
        <v>4093660.6373299402</v>
      </c>
      <c r="T747" s="39">
        <v>4093660.6373299402</v>
      </c>
      <c r="U747" s="39">
        <v>4093660.6373299402</v>
      </c>
      <c r="V747" s="39">
        <v>4093660.6373299402</v>
      </c>
      <c r="W747" s="39">
        <v>4093660.6373299402</v>
      </c>
      <c r="X747" s="39">
        <v>4093660.6373299402</v>
      </c>
      <c r="Y747" s="39">
        <v>4093660.6373299402</v>
      </c>
      <c r="Z747" s="39">
        <v>4093660.6373299402</v>
      </c>
      <c r="AA747" s="39">
        <v>4093660.6373299402</v>
      </c>
      <c r="AB747" s="39">
        <v>4093660.6373299402</v>
      </c>
      <c r="AC747" s="39">
        <v>4093660.6373299402</v>
      </c>
      <c r="AD747" s="39">
        <v>4093660.6373299402</v>
      </c>
    </row>
    <row r="748" spans="1:30" hidden="1" outlineLevel="1">
      <c r="A748" s="40" t="s">
        <v>510</v>
      </c>
      <c r="S748" s="39">
        <v>4555.2212091458596</v>
      </c>
      <c r="T748" s="39">
        <v>4555.2212091458596</v>
      </c>
      <c r="U748" s="39">
        <v>4555.2212091458596</v>
      </c>
      <c r="V748" s="39">
        <v>4555.2212091458596</v>
      </c>
      <c r="W748" s="39">
        <v>4555.2212091458596</v>
      </c>
      <c r="X748" s="39">
        <v>4555.2212091458596</v>
      </c>
      <c r="Y748" s="39">
        <v>4555.2212091458596</v>
      </c>
      <c r="Z748" s="39">
        <v>4555.2212091458596</v>
      </c>
      <c r="AA748" s="39">
        <v>4555.2212091458596</v>
      </c>
      <c r="AB748" s="39">
        <v>4555.2212091458596</v>
      </c>
      <c r="AC748" s="39">
        <v>4555.2212091458596</v>
      </c>
      <c r="AD748" s="39">
        <v>4555.2212091458596</v>
      </c>
    </row>
    <row r="749" spans="1:30" hidden="1" outlineLevel="1">
      <c r="A749" s="40" t="s">
        <v>233</v>
      </c>
      <c r="S749" s="39">
        <v>19436.708641962301</v>
      </c>
      <c r="T749" s="39">
        <v>19436.708641962301</v>
      </c>
      <c r="U749" s="39">
        <v>19436.708641962301</v>
      </c>
      <c r="V749" s="39">
        <v>19436.708641962301</v>
      </c>
      <c r="W749" s="39">
        <v>19436.708641962301</v>
      </c>
      <c r="X749" s="39">
        <v>19436.708641962301</v>
      </c>
      <c r="Y749" s="39">
        <v>19436.708641962301</v>
      </c>
      <c r="Z749" s="39">
        <v>19436.708641962301</v>
      </c>
      <c r="AA749" s="39">
        <v>19436.708641962301</v>
      </c>
      <c r="AB749" s="39">
        <v>19436.708641962301</v>
      </c>
      <c r="AC749" s="39">
        <v>19436.708641962301</v>
      </c>
      <c r="AD749" s="39">
        <v>19436.708641962301</v>
      </c>
    </row>
    <row r="750" spans="1:30" hidden="1" outlineLevel="1">
      <c r="A750" s="40" t="s">
        <v>234</v>
      </c>
      <c r="S750" s="39">
        <v>19282.468964456199</v>
      </c>
      <c r="T750" s="39">
        <v>19282.468964456199</v>
      </c>
      <c r="U750" s="39">
        <v>19282.468964456199</v>
      </c>
      <c r="V750" s="39">
        <v>19282.468964456199</v>
      </c>
      <c r="W750" s="39">
        <v>19282.468964456199</v>
      </c>
      <c r="X750" s="39">
        <v>19282.468964456199</v>
      </c>
      <c r="Y750" s="39">
        <v>19282.468964456199</v>
      </c>
      <c r="Z750" s="39">
        <v>19282.468964456199</v>
      </c>
      <c r="AA750" s="39">
        <v>19282.468964456199</v>
      </c>
      <c r="AB750" s="39">
        <v>19282.468964456199</v>
      </c>
      <c r="AC750" s="39">
        <v>19282.468964456199</v>
      </c>
      <c r="AD750" s="39">
        <v>19282.468964456199</v>
      </c>
    </row>
    <row r="751" spans="1:30" hidden="1" outlineLevel="1">
      <c r="A751" s="40" t="s">
        <v>235</v>
      </c>
      <c r="S751" s="39">
        <v>170.85731993822</v>
      </c>
      <c r="T751" s="39">
        <v>170.85731993822</v>
      </c>
      <c r="U751" s="39">
        <v>170.85731993822</v>
      </c>
      <c r="V751" s="39">
        <v>170.85731993822</v>
      </c>
      <c r="W751" s="39">
        <v>170.85731993822</v>
      </c>
      <c r="X751" s="39">
        <v>170.85731993822</v>
      </c>
      <c r="Y751" s="39">
        <v>170.85731993822</v>
      </c>
      <c r="Z751" s="39">
        <v>170.85731993822</v>
      </c>
      <c r="AA751" s="39">
        <v>170.85731993822</v>
      </c>
      <c r="AB751" s="39">
        <v>170.85731993822</v>
      </c>
      <c r="AC751" s="39">
        <v>170.85731993822</v>
      </c>
      <c r="AD751" s="39">
        <v>170.85731993822</v>
      </c>
    </row>
    <row r="752" spans="1:30" hidden="1" outlineLevel="1">
      <c r="A752" s="40" t="s">
        <v>236</v>
      </c>
      <c r="S752" s="39">
        <v>154.585194229818</v>
      </c>
      <c r="T752" s="39">
        <v>154.585194229818</v>
      </c>
      <c r="U752" s="39">
        <v>154.585194229818</v>
      </c>
      <c r="V752" s="39">
        <v>154.585194229818</v>
      </c>
      <c r="W752" s="39">
        <v>154.585194229818</v>
      </c>
      <c r="X752" s="39">
        <v>154.585194229818</v>
      </c>
      <c r="Y752" s="39">
        <v>154.585194229818</v>
      </c>
      <c r="Z752" s="39">
        <v>154.585194229818</v>
      </c>
      <c r="AA752" s="39">
        <v>154.585194229818</v>
      </c>
      <c r="AB752" s="39">
        <v>154.585194229818</v>
      </c>
      <c r="AC752" s="39">
        <v>154.585194229818</v>
      </c>
      <c r="AD752" s="39">
        <v>154.585194229818</v>
      </c>
    </row>
    <row r="753" spans="1:30" collapsed="1">
      <c r="A753" s="40" t="s">
        <v>511</v>
      </c>
      <c r="B753" s="39">
        <v>112603269.28088</v>
      </c>
      <c r="C753" s="39">
        <v>112603269.28088</v>
      </c>
      <c r="D753" s="39">
        <v>112603269.28088</v>
      </c>
      <c r="E753" s="39">
        <v>112603269.28088</v>
      </c>
      <c r="F753" s="39">
        <v>112603269.28088</v>
      </c>
      <c r="G753" s="39">
        <v>112603269.28088</v>
      </c>
      <c r="H753" s="39">
        <v>112603269.28088</v>
      </c>
      <c r="I753" s="39">
        <v>112603269.28088</v>
      </c>
      <c r="J753" s="39">
        <v>112603269.28088</v>
      </c>
      <c r="K753" s="39">
        <v>112603269.28088</v>
      </c>
      <c r="L753" s="39">
        <v>112603269.28088</v>
      </c>
      <c r="M753" s="39">
        <v>112603269.28088</v>
      </c>
      <c r="N753" s="39">
        <v>112603269.28088</v>
      </c>
      <c r="O753" s="39">
        <v>112603269.28088</v>
      </c>
      <c r="P753" s="39">
        <v>112603269.28088</v>
      </c>
      <c r="Q753" s="39">
        <v>112603269.28088</v>
      </c>
      <c r="R753" s="39">
        <v>112603269.28088</v>
      </c>
      <c r="S753" s="39">
        <v>6089346.9263709998</v>
      </c>
      <c r="T753" s="39">
        <v>6089346.9263709998</v>
      </c>
      <c r="U753" s="39">
        <v>6089346.9263709998</v>
      </c>
      <c r="V753" s="39">
        <v>6089346.9263709998</v>
      </c>
      <c r="W753" s="39">
        <v>6089346.9263709998</v>
      </c>
      <c r="X753" s="39">
        <v>6089346.9263709998</v>
      </c>
      <c r="Y753" s="39">
        <v>6089346.9263709998</v>
      </c>
      <c r="Z753" s="39">
        <v>6089346.9263709998</v>
      </c>
      <c r="AA753" s="39">
        <v>6089346.9263709998</v>
      </c>
      <c r="AB753" s="39">
        <v>6089346.9263709998</v>
      </c>
      <c r="AC753" s="39">
        <v>6089346.9263709998</v>
      </c>
      <c r="AD753" s="39">
        <v>6089346.9263709998</v>
      </c>
    </row>
    <row r="754" spans="1:30" hidden="1" outlineLevel="1">
      <c r="A754" s="40" t="s">
        <v>213</v>
      </c>
      <c r="B754" s="39">
        <v>2799915.7978973701</v>
      </c>
      <c r="C754" s="39">
        <v>2799915.7978973701</v>
      </c>
      <c r="D754" s="39">
        <v>2799915.7978973701</v>
      </c>
      <c r="E754" s="39">
        <v>2799915.7978973701</v>
      </c>
      <c r="F754" s="39">
        <v>2799915.7978973701</v>
      </c>
      <c r="G754" s="39">
        <v>2799915.7978973701</v>
      </c>
      <c r="H754" s="39">
        <v>2799915.7978973701</v>
      </c>
      <c r="I754" s="39">
        <v>2799915.7978973701</v>
      </c>
      <c r="J754" s="39">
        <v>2799915.7978973701</v>
      </c>
      <c r="K754" s="39">
        <v>2799915.7978973701</v>
      </c>
      <c r="L754" s="39">
        <v>2799915.7978973701</v>
      </c>
      <c r="M754" s="39">
        <v>2799915.7978973701</v>
      </c>
      <c r="N754" s="39">
        <v>2799915.7978973701</v>
      </c>
      <c r="O754" s="39">
        <v>2799915.7978973701</v>
      </c>
      <c r="P754" s="39">
        <v>2799915.7978973701</v>
      </c>
      <c r="Q754" s="39">
        <v>2799915.7978973701</v>
      </c>
      <c r="R754" s="39">
        <v>2799915.7978973701</v>
      </c>
      <c r="S754" s="39">
        <v>2799915.7978973701</v>
      </c>
      <c r="T754" s="39">
        <v>2799915.7978973701</v>
      </c>
      <c r="U754" s="39">
        <v>2799915.7978973701</v>
      </c>
      <c r="V754" s="39">
        <v>2799915.7978973701</v>
      </c>
      <c r="W754" s="39">
        <v>2799915.7978973701</v>
      </c>
      <c r="X754" s="39">
        <v>2799915.7978973701</v>
      </c>
      <c r="Y754" s="39">
        <v>2799915.7978973701</v>
      </c>
      <c r="Z754" s="39">
        <v>2799915.7978973701</v>
      </c>
      <c r="AA754" s="39">
        <v>2799915.7978973701</v>
      </c>
      <c r="AB754" s="39">
        <v>2799915.7978973701</v>
      </c>
      <c r="AC754" s="39">
        <v>2799915.7978973701</v>
      </c>
      <c r="AD754" s="39">
        <v>2799915.7978973701</v>
      </c>
    </row>
    <row r="755" spans="1:30" hidden="1" outlineLevel="1">
      <c r="A755" s="40" t="s">
        <v>214</v>
      </c>
      <c r="B755" s="39">
        <v>106708.830116354</v>
      </c>
      <c r="C755" s="39">
        <v>106708.830116354</v>
      </c>
      <c r="D755" s="39">
        <v>106708.830116354</v>
      </c>
      <c r="E755" s="39">
        <v>106708.830116354</v>
      </c>
      <c r="F755" s="39">
        <v>106708.830116354</v>
      </c>
      <c r="G755" s="39">
        <v>106708.830116354</v>
      </c>
      <c r="H755" s="39">
        <v>106708.830116354</v>
      </c>
      <c r="I755" s="39">
        <v>106708.830116354</v>
      </c>
      <c r="J755" s="39">
        <v>106708.830116354</v>
      </c>
      <c r="K755" s="39">
        <v>106708.830116354</v>
      </c>
      <c r="L755" s="39">
        <v>106708.830116354</v>
      </c>
      <c r="M755" s="39">
        <v>106708.830116354</v>
      </c>
      <c r="N755" s="39">
        <v>106708.830116354</v>
      </c>
      <c r="O755" s="39">
        <v>106708.830116354</v>
      </c>
      <c r="P755" s="39">
        <v>106708.830116354</v>
      </c>
      <c r="Q755" s="39">
        <v>106708.830116354</v>
      </c>
      <c r="R755" s="39">
        <v>106708.830116354</v>
      </c>
      <c r="S755" s="39">
        <v>106708.830116354</v>
      </c>
      <c r="T755" s="39">
        <v>106708.830116354</v>
      </c>
      <c r="U755" s="39">
        <v>106708.830116354</v>
      </c>
      <c r="V755" s="39">
        <v>106708.830116354</v>
      </c>
      <c r="W755" s="39">
        <v>106708.830116354</v>
      </c>
      <c r="X755" s="39">
        <v>106708.830116354</v>
      </c>
      <c r="Y755" s="39">
        <v>106708.830116354</v>
      </c>
      <c r="Z755" s="39">
        <v>106708.830116354</v>
      </c>
      <c r="AA755" s="39">
        <v>106708.830116354</v>
      </c>
      <c r="AB755" s="39">
        <v>106708.830116354</v>
      </c>
      <c r="AC755" s="39">
        <v>106708.830116354</v>
      </c>
      <c r="AD755" s="39">
        <v>106708.830116354</v>
      </c>
    </row>
    <row r="756" spans="1:30" hidden="1" outlineLevel="1">
      <c r="A756" s="40" t="s">
        <v>215</v>
      </c>
      <c r="B756" s="39">
        <v>1534268.09568353</v>
      </c>
      <c r="C756" s="39">
        <v>1534268.09568353</v>
      </c>
      <c r="D756" s="39">
        <v>1534268.09568353</v>
      </c>
      <c r="E756" s="39">
        <v>1534268.09568353</v>
      </c>
      <c r="F756" s="39">
        <v>1534268.09568353</v>
      </c>
      <c r="G756" s="39">
        <v>1534268.09568353</v>
      </c>
      <c r="H756" s="39">
        <v>1534268.09568353</v>
      </c>
      <c r="I756" s="39">
        <v>1534268.09568353</v>
      </c>
      <c r="J756" s="39">
        <v>1534268.09568353</v>
      </c>
      <c r="K756" s="39">
        <v>1534268.09568353</v>
      </c>
      <c r="L756" s="39">
        <v>1534268.09568353</v>
      </c>
      <c r="M756" s="39">
        <v>1534268.09568353</v>
      </c>
      <c r="N756" s="39">
        <v>1534268.09568353</v>
      </c>
      <c r="O756" s="39">
        <v>1534268.09568353</v>
      </c>
      <c r="P756" s="39">
        <v>1534268.09568353</v>
      </c>
      <c r="Q756" s="39">
        <v>1534268.09568353</v>
      </c>
      <c r="R756" s="39">
        <v>1534268.09568353</v>
      </c>
      <c r="S756" s="39">
        <v>1534268.09568353</v>
      </c>
      <c r="T756" s="39">
        <v>1534268.09568353</v>
      </c>
      <c r="U756" s="39">
        <v>1534268.09568353</v>
      </c>
      <c r="V756" s="39">
        <v>1534268.09568353</v>
      </c>
      <c r="W756" s="39">
        <v>1534268.09568353</v>
      </c>
      <c r="X756" s="39">
        <v>1534268.09568353</v>
      </c>
      <c r="Y756" s="39">
        <v>1534268.09568353</v>
      </c>
      <c r="Z756" s="39">
        <v>1534268.09568353</v>
      </c>
      <c r="AA756" s="39">
        <v>1534268.09568353</v>
      </c>
      <c r="AB756" s="39">
        <v>1534268.09568353</v>
      </c>
      <c r="AC756" s="39">
        <v>1534268.09568353</v>
      </c>
      <c r="AD756" s="39">
        <v>1534268.09568353</v>
      </c>
    </row>
    <row r="757" spans="1:30" hidden="1" outlineLevel="1">
      <c r="A757" s="40" t="s">
        <v>216</v>
      </c>
      <c r="B757" s="39">
        <v>6272597.8361686198</v>
      </c>
      <c r="C757" s="39">
        <v>6272597.8361686198</v>
      </c>
      <c r="D757" s="39">
        <v>6272597.8361686198</v>
      </c>
      <c r="E757" s="39">
        <v>6272597.8361686198</v>
      </c>
      <c r="F757" s="39">
        <v>6272597.8361686198</v>
      </c>
      <c r="G757" s="39">
        <v>6272597.8361686198</v>
      </c>
      <c r="H757" s="39">
        <v>6272597.8361686198</v>
      </c>
      <c r="I757" s="39">
        <v>6272597.8361686198</v>
      </c>
      <c r="J757" s="39">
        <v>6272597.8361686198</v>
      </c>
      <c r="K757" s="39">
        <v>6272597.8361686198</v>
      </c>
      <c r="L757" s="39">
        <v>6272597.8361686198</v>
      </c>
      <c r="M757" s="39">
        <v>6272597.8361686198</v>
      </c>
      <c r="N757" s="39">
        <v>6272597.8361686198</v>
      </c>
      <c r="O757" s="39">
        <v>6272597.8361686198</v>
      </c>
      <c r="P757" s="39">
        <v>6272597.8361686198</v>
      </c>
      <c r="Q757" s="39">
        <v>6272597.8361686198</v>
      </c>
      <c r="R757" s="39">
        <v>6272597.8361686198</v>
      </c>
      <c r="S757" s="39">
        <v>6272597.8361686198</v>
      </c>
      <c r="T757" s="39">
        <v>6272597.8361686198</v>
      </c>
      <c r="U757" s="39">
        <v>6272597.8361686198</v>
      </c>
      <c r="V757" s="39">
        <v>6272597.8361686198</v>
      </c>
      <c r="W757" s="39">
        <v>6272597.8361686198</v>
      </c>
      <c r="X757" s="39">
        <v>6272597.8361686198</v>
      </c>
      <c r="Y757" s="39">
        <v>6272597.8361686198</v>
      </c>
      <c r="Z757" s="39">
        <v>6272597.8361686198</v>
      </c>
      <c r="AA757" s="39">
        <v>6272597.8361686198</v>
      </c>
      <c r="AB757" s="39">
        <v>6272597.8361686198</v>
      </c>
      <c r="AC757" s="39">
        <v>6272597.8361686198</v>
      </c>
      <c r="AD757" s="39">
        <v>6272597.8361686198</v>
      </c>
    </row>
    <row r="758" spans="1:30" hidden="1" outlineLevel="1">
      <c r="A758" s="40" t="s">
        <v>217</v>
      </c>
      <c r="B758" s="39">
        <v>73657.491610280296</v>
      </c>
      <c r="C758" s="39">
        <v>73657.491610280296</v>
      </c>
      <c r="D758" s="39">
        <v>73657.491610280296</v>
      </c>
      <c r="E758" s="39">
        <v>73657.491610280296</v>
      </c>
      <c r="F758" s="39">
        <v>73657.491610280296</v>
      </c>
      <c r="G758" s="39">
        <v>73657.491610280296</v>
      </c>
      <c r="H758" s="39">
        <v>73657.491610280296</v>
      </c>
      <c r="I758" s="39">
        <v>73657.491610280296</v>
      </c>
      <c r="J758" s="39">
        <v>73657.491610280296</v>
      </c>
      <c r="K758" s="39">
        <v>73657.491610280296</v>
      </c>
      <c r="L758" s="39">
        <v>73657.491610280296</v>
      </c>
      <c r="M758" s="39">
        <v>73657.491610280296</v>
      </c>
      <c r="N758" s="39">
        <v>73657.491610280296</v>
      </c>
      <c r="O758" s="39">
        <v>73657.491610280296</v>
      </c>
      <c r="P758" s="39">
        <v>73657.491610280296</v>
      </c>
      <c r="Q758" s="39">
        <v>73657.491610280296</v>
      </c>
      <c r="R758" s="39">
        <v>73657.491610280296</v>
      </c>
      <c r="S758" s="39">
        <v>73657.491610280296</v>
      </c>
      <c r="T758" s="39">
        <v>73657.491610280296</v>
      </c>
      <c r="U758" s="39">
        <v>73657.491610280296</v>
      </c>
      <c r="V758" s="39">
        <v>73657.491610280296</v>
      </c>
      <c r="W758" s="39">
        <v>73657.491610280296</v>
      </c>
      <c r="X758" s="39">
        <v>73657.491610280296</v>
      </c>
      <c r="Y758" s="39">
        <v>73657.491610280296</v>
      </c>
      <c r="Z758" s="39">
        <v>73657.491610280296</v>
      </c>
      <c r="AA758" s="39">
        <v>73657.491610280296</v>
      </c>
      <c r="AB758" s="39">
        <v>73657.491610280296</v>
      </c>
      <c r="AC758" s="39">
        <v>73657.491610280296</v>
      </c>
      <c r="AD758" s="39">
        <v>73657.491610280296</v>
      </c>
    </row>
    <row r="759" spans="1:30" hidden="1" outlineLevel="1">
      <c r="A759" s="40" t="s">
        <v>218</v>
      </c>
      <c r="B759" s="39">
        <v>27138179.373369001</v>
      </c>
      <c r="C759" s="39">
        <v>27138179.373369001</v>
      </c>
      <c r="D759" s="39">
        <v>27138179.373369001</v>
      </c>
      <c r="E759" s="39">
        <v>27138179.373369001</v>
      </c>
      <c r="F759" s="39">
        <v>27138179.373369001</v>
      </c>
      <c r="G759" s="39">
        <v>27138179.373369001</v>
      </c>
      <c r="H759" s="39">
        <v>27138179.373369001</v>
      </c>
      <c r="I759" s="39">
        <v>27138179.373369001</v>
      </c>
      <c r="J759" s="39">
        <v>27138179.373369001</v>
      </c>
      <c r="K759" s="39">
        <v>27138179.373369001</v>
      </c>
      <c r="L759" s="39">
        <v>27138179.373369001</v>
      </c>
      <c r="M759" s="39">
        <v>27138179.373369001</v>
      </c>
      <c r="N759" s="39">
        <v>27138179.373369001</v>
      </c>
      <c r="O759" s="39">
        <v>27138179.373369001</v>
      </c>
      <c r="P759" s="39">
        <v>27138179.373369001</v>
      </c>
      <c r="Q759" s="39">
        <v>27138179.373369001</v>
      </c>
      <c r="R759" s="39">
        <v>27138179.373369001</v>
      </c>
      <c r="S759" s="39">
        <v>27138179.373369001</v>
      </c>
      <c r="T759" s="39">
        <v>27138179.373369001</v>
      </c>
      <c r="U759" s="39">
        <v>27138179.373369001</v>
      </c>
      <c r="V759" s="39">
        <v>27138179.373369001</v>
      </c>
      <c r="W759" s="39">
        <v>27138179.373369001</v>
      </c>
      <c r="X759" s="39">
        <v>27138179.373369001</v>
      </c>
      <c r="Y759" s="39">
        <v>27138179.373369001</v>
      </c>
      <c r="Z759" s="39">
        <v>27138179.373369001</v>
      </c>
      <c r="AA759" s="39">
        <v>27138179.373369001</v>
      </c>
      <c r="AB759" s="39">
        <v>27138179.373369001</v>
      </c>
      <c r="AC759" s="39">
        <v>27138179.373369001</v>
      </c>
      <c r="AD759" s="39">
        <v>27138179.373369001</v>
      </c>
    </row>
    <row r="760" spans="1:30" hidden="1" outlineLevel="1">
      <c r="A760" s="40" t="s">
        <v>219</v>
      </c>
      <c r="B760" s="39">
        <v>11032836.212890301</v>
      </c>
      <c r="C760" s="39">
        <v>11032836.212890301</v>
      </c>
      <c r="D760" s="39">
        <v>11032836.212890301</v>
      </c>
      <c r="E760" s="39">
        <v>11032836.212890301</v>
      </c>
      <c r="F760" s="39">
        <v>11032836.212890301</v>
      </c>
      <c r="G760" s="39">
        <v>11032836.212890301</v>
      </c>
      <c r="H760" s="39">
        <v>11032836.212890301</v>
      </c>
      <c r="I760" s="39">
        <v>11032836.212890301</v>
      </c>
      <c r="J760" s="39">
        <v>11032836.212890301</v>
      </c>
      <c r="K760" s="39">
        <v>11032836.212890301</v>
      </c>
      <c r="L760" s="39">
        <v>11032836.212890301</v>
      </c>
      <c r="M760" s="39">
        <v>11032836.212890301</v>
      </c>
      <c r="N760" s="39">
        <v>11032836.212890301</v>
      </c>
      <c r="O760" s="39">
        <v>11032836.212890301</v>
      </c>
      <c r="P760" s="39">
        <v>11032836.212890301</v>
      </c>
      <c r="Q760" s="39">
        <v>11032836.212890301</v>
      </c>
      <c r="R760" s="39">
        <v>11032836.212890301</v>
      </c>
      <c r="S760" s="39">
        <v>11032836.212890301</v>
      </c>
      <c r="T760" s="39">
        <v>11032836.212890301</v>
      </c>
      <c r="U760" s="39">
        <v>11032836.212890301</v>
      </c>
      <c r="V760" s="39">
        <v>11032836.212890301</v>
      </c>
      <c r="W760" s="39">
        <v>11032836.212890301</v>
      </c>
      <c r="X760" s="39">
        <v>11032836.212890301</v>
      </c>
      <c r="Y760" s="39">
        <v>11032836.212890301</v>
      </c>
      <c r="Z760" s="39">
        <v>11032836.212890301</v>
      </c>
      <c r="AA760" s="39">
        <v>11032836.212890301</v>
      </c>
      <c r="AB760" s="39">
        <v>11032836.212890301</v>
      </c>
      <c r="AC760" s="39">
        <v>11032836.212890301</v>
      </c>
      <c r="AD760" s="39">
        <v>11032836.212890301</v>
      </c>
    </row>
    <row r="761" spans="1:30" hidden="1" outlineLevel="1">
      <c r="A761" s="40" t="s">
        <v>220</v>
      </c>
      <c r="B761" s="39">
        <v>2624158.75434714</v>
      </c>
      <c r="C761" s="39">
        <v>2624158.75434714</v>
      </c>
      <c r="D761" s="39">
        <v>2624158.75434714</v>
      </c>
      <c r="E761" s="39">
        <v>2624158.75434714</v>
      </c>
      <c r="F761" s="39">
        <v>2624158.75434714</v>
      </c>
      <c r="G761" s="39">
        <v>2624158.75434714</v>
      </c>
      <c r="H761" s="39">
        <v>2624158.75434714</v>
      </c>
      <c r="I761" s="39">
        <v>2624158.75434714</v>
      </c>
      <c r="J761" s="39">
        <v>2624158.75434714</v>
      </c>
      <c r="K761" s="39">
        <v>2624158.75434714</v>
      </c>
      <c r="L761" s="39">
        <v>2624158.75434714</v>
      </c>
      <c r="M761" s="39">
        <v>2624158.75434714</v>
      </c>
      <c r="N761" s="39">
        <v>2624158.75434714</v>
      </c>
      <c r="O761" s="39">
        <v>2624158.75434714</v>
      </c>
      <c r="P761" s="39">
        <v>2624158.75434714</v>
      </c>
      <c r="Q761" s="39">
        <v>2624158.75434714</v>
      </c>
      <c r="R761" s="39">
        <v>2624158.75434714</v>
      </c>
      <c r="S761" s="39">
        <v>2624158.75434714</v>
      </c>
      <c r="T761" s="39">
        <v>2624158.75434714</v>
      </c>
      <c r="U761" s="39">
        <v>2624158.75434714</v>
      </c>
      <c r="V761" s="39">
        <v>2624158.75434714</v>
      </c>
      <c r="W761" s="39">
        <v>2624158.75434714</v>
      </c>
      <c r="X761" s="39">
        <v>2624158.75434714</v>
      </c>
      <c r="Y761" s="39">
        <v>2624158.75434714</v>
      </c>
      <c r="Z761" s="39">
        <v>2624158.75434714</v>
      </c>
      <c r="AA761" s="39">
        <v>2624158.75434714</v>
      </c>
      <c r="AB761" s="39">
        <v>2624158.75434714</v>
      </c>
      <c r="AC761" s="39">
        <v>2624158.75434714</v>
      </c>
      <c r="AD761" s="39">
        <v>2624158.75434714</v>
      </c>
    </row>
    <row r="762" spans="1:30" hidden="1" outlineLevel="1">
      <c r="A762" s="40" t="s">
        <v>221</v>
      </c>
      <c r="B762" s="39">
        <v>175958.159456158</v>
      </c>
      <c r="C762" s="39">
        <v>175958.159456158</v>
      </c>
      <c r="D762" s="39">
        <v>175958.159456158</v>
      </c>
      <c r="E762" s="39">
        <v>175958.159456158</v>
      </c>
      <c r="F762" s="39">
        <v>175958.159456158</v>
      </c>
      <c r="G762" s="39">
        <v>175958.159456158</v>
      </c>
      <c r="H762" s="39">
        <v>175958.159456158</v>
      </c>
      <c r="I762" s="39">
        <v>175958.159456158</v>
      </c>
      <c r="J762" s="39">
        <v>175958.159456158</v>
      </c>
      <c r="K762" s="39">
        <v>175958.159456158</v>
      </c>
      <c r="L762" s="39">
        <v>175958.159456158</v>
      </c>
      <c r="M762" s="39">
        <v>175958.159456158</v>
      </c>
      <c r="N762" s="39">
        <v>175958.159456158</v>
      </c>
      <c r="O762" s="39">
        <v>175958.159456158</v>
      </c>
      <c r="P762" s="39">
        <v>175958.159456158</v>
      </c>
      <c r="Q762" s="39">
        <v>175958.159456158</v>
      </c>
      <c r="R762" s="39">
        <v>175958.159456158</v>
      </c>
      <c r="S762" s="39">
        <v>175958.159456158</v>
      </c>
      <c r="T762" s="39">
        <v>175958.159456158</v>
      </c>
      <c r="U762" s="39">
        <v>175958.159456158</v>
      </c>
      <c r="V762" s="39">
        <v>175958.159456158</v>
      </c>
      <c r="W762" s="39">
        <v>175958.159456158</v>
      </c>
      <c r="X762" s="39">
        <v>175958.159456158</v>
      </c>
      <c r="Y762" s="39">
        <v>175958.159456158</v>
      </c>
      <c r="Z762" s="39">
        <v>175958.159456158</v>
      </c>
      <c r="AA762" s="39">
        <v>175958.159456158</v>
      </c>
      <c r="AB762" s="39">
        <v>175958.159456158</v>
      </c>
      <c r="AC762" s="39">
        <v>175958.159456158</v>
      </c>
      <c r="AD762" s="39">
        <v>175958.159456158</v>
      </c>
    </row>
    <row r="763" spans="1:30" hidden="1" outlineLevel="1">
      <c r="A763" s="40" t="s">
        <v>222</v>
      </c>
      <c r="B763" s="39">
        <v>93644.141619485206</v>
      </c>
      <c r="C763" s="39">
        <v>93644.141619485206</v>
      </c>
      <c r="D763" s="39">
        <v>93644.141619485206</v>
      </c>
      <c r="E763" s="39">
        <v>93644.141619485206</v>
      </c>
      <c r="F763" s="39">
        <v>93644.141619485206</v>
      </c>
      <c r="G763" s="39">
        <v>93644.141619485206</v>
      </c>
      <c r="H763" s="39">
        <v>93644.141619485206</v>
      </c>
      <c r="I763" s="39">
        <v>93644.141619485206</v>
      </c>
      <c r="J763" s="39">
        <v>93644.141619485206</v>
      </c>
      <c r="K763" s="39">
        <v>93644.141619485206</v>
      </c>
      <c r="L763" s="39">
        <v>93644.141619485206</v>
      </c>
      <c r="M763" s="39">
        <v>93644.141619485206</v>
      </c>
      <c r="N763" s="39">
        <v>93644.141619485206</v>
      </c>
      <c r="O763" s="39">
        <v>93644.141619485206</v>
      </c>
      <c r="P763" s="39">
        <v>93644.141619485206</v>
      </c>
      <c r="Q763" s="39">
        <v>93644.141619485206</v>
      </c>
      <c r="R763" s="39">
        <v>93644.141619485206</v>
      </c>
      <c r="S763" s="39">
        <v>93644.141619485206</v>
      </c>
      <c r="T763" s="39">
        <v>93644.141619485206</v>
      </c>
      <c r="U763" s="39">
        <v>93644.141619485206</v>
      </c>
      <c r="V763" s="39">
        <v>93644.141619485206</v>
      </c>
      <c r="W763" s="39">
        <v>93644.141619485206</v>
      </c>
      <c r="X763" s="39">
        <v>93644.141619485206</v>
      </c>
      <c r="Y763" s="39">
        <v>93644.141619485206</v>
      </c>
      <c r="Z763" s="39">
        <v>93644.141619485206</v>
      </c>
      <c r="AA763" s="39">
        <v>93644.141619485206</v>
      </c>
      <c r="AB763" s="39">
        <v>93644.141619485206</v>
      </c>
      <c r="AC763" s="39">
        <v>93644.141619485206</v>
      </c>
      <c r="AD763" s="39">
        <v>93644.141619485206</v>
      </c>
    </row>
    <row r="764" spans="1:30" hidden="1" outlineLevel="1">
      <c r="A764" s="40" t="s">
        <v>223</v>
      </c>
      <c r="B764" s="39">
        <v>102660.600984538</v>
      </c>
      <c r="C764" s="39">
        <v>102660.600984538</v>
      </c>
      <c r="D764" s="39">
        <v>102660.600984538</v>
      </c>
      <c r="E764" s="39">
        <v>102660.600984538</v>
      </c>
      <c r="F764" s="39">
        <v>102660.600984538</v>
      </c>
      <c r="G764" s="39">
        <v>102660.600984538</v>
      </c>
      <c r="H764" s="39">
        <v>102660.600984538</v>
      </c>
      <c r="I764" s="39">
        <v>102660.600984538</v>
      </c>
      <c r="J764" s="39">
        <v>102660.600984538</v>
      </c>
      <c r="K764" s="39">
        <v>102660.600984538</v>
      </c>
      <c r="L764" s="39">
        <v>102660.600984538</v>
      </c>
      <c r="M764" s="39">
        <v>102660.600984538</v>
      </c>
      <c r="N764" s="39">
        <v>102660.600984538</v>
      </c>
      <c r="O764" s="39">
        <v>102660.600984538</v>
      </c>
      <c r="P764" s="39">
        <v>102660.600984538</v>
      </c>
      <c r="Q764" s="39">
        <v>102660.600984538</v>
      </c>
      <c r="R764" s="39">
        <v>102660.600984538</v>
      </c>
      <c r="S764" s="39">
        <v>102660.600984538</v>
      </c>
      <c r="T764" s="39">
        <v>102660.600984538</v>
      </c>
      <c r="U764" s="39">
        <v>102660.600984538</v>
      </c>
      <c r="V764" s="39">
        <v>102660.600984538</v>
      </c>
      <c r="W764" s="39">
        <v>102660.600984538</v>
      </c>
      <c r="X764" s="39">
        <v>102660.600984538</v>
      </c>
      <c r="Y764" s="39">
        <v>102660.600984538</v>
      </c>
      <c r="Z764" s="39">
        <v>102660.600984538</v>
      </c>
      <c r="AA764" s="39">
        <v>102660.600984538</v>
      </c>
      <c r="AB764" s="39">
        <v>102660.600984538</v>
      </c>
      <c r="AC764" s="39">
        <v>102660.600984538</v>
      </c>
      <c r="AD764" s="39">
        <v>102660.600984538</v>
      </c>
    </row>
    <row r="765" spans="1:30" hidden="1" outlineLevel="1">
      <c r="A765" s="40" t="s">
        <v>224</v>
      </c>
      <c r="B765" s="39">
        <v>11081.5635796488</v>
      </c>
      <c r="C765" s="39">
        <v>11081.5635796488</v>
      </c>
      <c r="D765" s="39">
        <v>11081.5635796488</v>
      </c>
      <c r="E765" s="39">
        <v>11081.5635796488</v>
      </c>
      <c r="F765" s="39">
        <v>11081.5635796488</v>
      </c>
      <c r="G765" s="39">
        <v>11081.5635796488</v>
      </c>
      <c r="H765" s="39">
        <v>11081.5635796488</v>
      </c>
      <c r="I765" s="39">
        <v>11081.5635796488</v>
      </c>
      <c r="J765" s="39">
        <v>11081.5635796488</v>
      </c>
      <c r="K765" s="39">
        <v>11081.5635796488</v>
      </c>
      <c r="L765" s="39">
        <v>11081.5635796488</v>
      </c>
      <c r="M765" s="39">
        <v>11081.5635796488</v>
      </c>
      <c r="N765" s="39">
        <v>11081.5635796488</v>
      </c>
      <c r="O765" s="39">
        <v>11081.5635796488</v>
      </c>
      <c r="P765" s="39">
        <v>11081.5635796488</v>
      </c>
      <c r="Q765" s="39">
        <v>11081.5635796488</v>
      </c>
      <c r="R765" s="39">
        <v>11081.5635796488</v>
      </c>
      <c r="S765" s="39">
        <v>11081.5635796488</v>
      </c>
      <c r="T765" s="39">
        <v>11081.5635796488</v>
      </c>
      <c r="U765" s="39">
        <v>11081.5635796488</v>
      </c>
      <c r="V765" s="39">
        <v>11081.5635796488</v>
      </c>
      <c r="W765" s="39">
        <v>11081.5635796488</v>
      </c>
      <c r="X765" s="39">
        <v>11081.5635796488</v>
      </c>
      <c r="Y765" s="39">
        <v>11081.5635796488</v>
      </c>
      <c r="Z765" s="39">
        <v>11081.5635796488</v>
      </c>
      <c r="AA765" s="39">
        <v>11081.5635796488</v>
      </c>
      <c r="AB765" s="39">
        <v>11081.5635796488</v>
      </c>
      <c r="AC765" s="39">
        <v>11081.5635796488</v>
      </c>
      <c r="AD765" s="39">
        <v>11081.5635796488</v>
      </c>
    </row>
    <row r="766" spans="1:30" hidden="1" outlineLevel="1">
      <c r="A766" s="40" t="s">
        <v>225</v>
      </c>
      <c r="B766" s="39">
        <v>59911568.106844597</v>
      </c>
      <c r="C766" s="39">
        <v>59911568.106844597</v>
      </c>
      <c r="D766" s="39">
        <v>59911568.106844597</v>
      </c>
      <c r="E766" s="39">
        <v>59911568.106844597</v>
      </c>
      <c r="F766" s="39">
        <v>59911568.106844597</v>
      </c>
      <c r="G766" s="39">
        <v>59911568.106844597</v>
      </c>
      <c r="H766" s="39">
        <v>59911568.106844597</v>
      </c>
      <c r="I766" s="39">
        <v>59911568.106844597</v>
      </c>
      <c r="J766" s="39">
        <v>59911568.106844597</v>
      </c>
      <c r="K766" s="39">
        <v>59911568.106844597</v>
      </c>
      <c r="L766" s="39">
        <v>59911568.106844597</v>
      </c>
      <c r="M766" s="39">
        <v>59911568.106844597</v>
      </c>
      <c r="N766" s="39">
        <v>59911568.106844597</v>
      </c>
      <c r="O766" s="39">
        <v>59911568.106844597</v>
      </c>
      <c r="P766" s="39">
        <v>59911568.106844597</v>
      </c>
      <c r="Q766" s="39">
        <v>59911568.106844597</v>
      </c>
      <c r="R766" s="39">
        <v>59911568.106844597</v>
      </c>
      <c r="S766" s="39">
        <v>59911568.106844597</v>
      </c>
      <c r="T766" s="39">
        <v>59911568.106844597</v>
      </c>
      <c r="U766" s="39">
        <v>59911568.106844597</v>
      </c>
      <c r="V766" s="39">
        <v>59911568.106844597</v>
      </c>
      <c r="W766" s="39">
        <v>59911568.106844597</v>
      </c>
      <c r="X766" s="39">
        <v>59911568.106844597</v>
      </c>
      <c r="Y766" s="39">
        <v>59911568.106844597</v>
      </c>
      <c r="Z766" s="39">
        <v>59911568.106844597</v>
      </c>
      <c r="AA766" s="39">
        <v>59911568.106844597</v>
      </c>
      <c r="AB766" s="39">
        <v>59911568.106844597</v>
      </c>
      <c r="AC766" s="39">
        <v>59911568.106844597</v>
      </c>
      <c r="AD766" s="39">
        <v>59911568.106844597</v>
      </c>
    </row>
    <row r="767" spans="1:30" hidden="1" outlineLevel="1">
      <c r="A767" s="40" t="s">
        <v>226</v>
      </c>
      <c r="B767" s="39">
        <v>588312.13839051197</v>
      </c>
      <c r="C767" s="39">
        <v>588312.13839051197</v>
      </c>
      <c r="D767" s="39">
        <v>588312.13839051197</v>
      </c>
      <c r="E767" s="39">
        <v>588312.13839051197</v>
      </c>
      <c r="F767" s="39">
        <v>588312.13839051197</v>
      </c>
      <c r="G767" s="39">
        <v>588312.13839051197</v>
      </c>
      <c r="H767" s="39">
        <v>588312.13839051197</v>
      </c>
      <c r="I767" s="39">
        <v>588312.13839051197</v>
      </c>
      <c r="J767" s="39">
        <v>588312.13839051197</v>
      </c>
      <c r="K767" s="39">
        <v>588312.13839051197</v>
      </c>
      <c r="L767" s="39">
        <v>588312.13839051197</v>
      </c>
      <c r="M767" s="39">
        <v>588312.13839051197</v>
      </c>
      <c r="N767" s="39">
        <v>588312.13839051197</v>
      </c>
      <c r="O767" s="39">
        <v>588312.13839051197</v>
      </c>
      <c r="P767" s="39">
        <v>588312.13839051197</v>
      </c>
      <c r="Q767" s="39">
        <v>588312.13839051197</v>
      </c>
      <c r="R767" s="39">
        <v>588312.13839051197</v>
      </c>
      <c r="S767" s="39">
        <v>588312.13839051197</v>
      </c>
      <c r="T767" s="39">
        <v>588312.13839051197</v>
      </c>
      <c r="U767" s="39">
        <v>588312.13839051197</v>
      </c>
      <c r="V767" s="39">
        <v>588312.13839051197</v>
      </c>
      <c r="W767" s="39">
        <v>588312.13839051197</v>
      </c>
      <c r="X767" s="39">
        <v>588312.13839051197</v>
      </c>
      <c r="Y767" s="39">
        <v>588312.13839051197</v>
      </c>
      <c r="Z767" s="39">
        <v>588312.13839051197</v>
      </c>
      <c r="AA767" s="39">
        <v>588312.13839051197</v>
      </c>
      <c r="AB767" s="39">
        <v>588312.13839051197</v>
      </c>
      <c r="AC767" s="39">
        <v>588312.13839051197</v>
      </c>
      <c r="AD767" s="39">
        <v>588312.13839051197</v>
      </c>
    </row>
    <row r="768" spans="1:30" hidden="1" outlineLevel="1">
      <c r="A768" s="40" t="s">
        <v>227</v>
      </c>
      <c r="B768" s="39">
        <v>34355.7857475407</v>
      </c>
      <c r="C768" s="39">
        <v>34355.7857475407</v>
      </c>
      <c r="D768" s="39">
        <v>34355.7857475407</v>
      </c>
      <c r="E768" s="39">
        <v>34355.7857475407</v>
      </c>
      <c r="F768" s="39">
        <v>34355.7857475407</v>
      </c>
      <c r="G768" s="39">
        <v>34355.7857475407</v>
      </c>
      <c r="H768" s="39">
        <v>34355.7857475407</v>
      </c>
      <c r="I768" s="39">
        <v>34355.7857475407</v>
      </c>
      <c r="J768" s="39">
        <v>34355.7857475407</v>
      </c>
      <c r="K768" s="39">
        <v>34355.7857475407</v>
      </c>
      <c r="L768" s="39">
        <v>34355.7857475407</v>
      </c>
      <c r="M768" s="39">
        <v>34355.7857475407</v>
      </c>
      <c r="N768" s="39">
        <v>34355.7857475407</v>
      </c>
      <c r="O768" s="39">
        <v>34355.7857475407</v>
      </c>
      <c r="P768" s="39">
        <v>34355.7857475407</v>
      </c>
      <c r="Q768" s="39">
        <v>34355.7857475407</v>
      </c>
      <c r="R768" s="39">
        <v>34355.7857475407</v>
      </c>
      <c r="S768" s="39">
        <v>34355.7857475407</v>
      </c>
      <c r="T768" s="39">
        <v>34355.7857475407</v>
      </c>
      <c r="U768" s="39">
        <v>34355.7857475407</v>
      </c>
      <c r="V768" s="39">
        <v>34355.7857475407</v>
      </c>
      <c r="W768" s="39">
        <v>34355.7857475407</v>
      </c>
      <c r="X768" s="39">
        <v>34355.7857475407</v>
      </c>
      <c r="Y768" s="39">
        <v>34355.7857475407</v>
      </c>
      <c r="Z768" s="39">
        <v>34355.7857475407</v>
      </c>
      <c r="AA768" s="39">
        <v>34355.7857475407</v>
      </c>
      <c r="AB768" s="39">
        <v>34355.7857475407</v>
      </c>
      <c r="AC768" s="39">
        <v>34355.7857475407</v>
      </c>
      <c r="AD768" s="39">
        <v>34355.7857475407</v>
      </c>
    </row>
    <row r="769" spans="1:30" hidden="1" outlineLevel="1">
      <c r="A769" s="40" t="s">
        <v>228</v>
      </c>
      <c r="B769" s="39">
        <v>12173.5818583405</v>
      </c>
      <c r="C769" s="39">
        <v>12173.5818583405</v>
      </c>
      <c r="D769" s="39">
        <v>12173.5818583405</v>
      </c>
      <c r="E769" s="39">
        <v>12173.5818583405</v>
      </c>
      <c r="F769" s="39">
        <v>12173.5818583405</v>
      </c>
      <c r="G769" s="39">
        <v>12173.5818583405</v>
      </c>
      <c r="H769" s="39">
        <v>12173.5818583405</v>
      </c>
      <c r="I769" s="39">
        <v>12173.5818583405</v>
      </c>
      <c r="J769" s="39">
        <v>12173.5818583405</v>
      </c>
      <c r="K769" s="39">
        <v>12173.5818583405</v>
      </c>
      <c r="L769" s="39">
        <v>12173.5818583405</v>
      </c>
      <c r="M769" s="39">
        <v>12173.5818583405</v>
      </c>
      <c r="N769" s="39">
        <v>12173.5818583405</v>
      </c>
      <c r="O769" s="39">
        <v>12173.5818583405</v>
      </c>
      <c r="P769" s="39">
        <v>12173.5818583405</v>
      </c>
      <c r="Q769" s="39">
        <v>12173.5818583405</v>
      </c>
      <c r="R769" s="39">
        <v>12173.5818583405</v>
      </c>
      <c r="S769" s="39">
        <v>12173.5818583405</v>
      </c>
      <c r="T769" s="39">
        <v>12173.5818583405</v>
      </c>
      <c r="U769" s="39">
        <v>12173.5818583405</v>
      </c>
      <c r="V769" s="39">
        <v>12173.5818583405</v>
      </c>
      <c r="W769" s="39">
        <v>12173.5818583405</v>
      </c>
      <c r="X769" s="39">
        <v>12173.5818583405</v>
      </c>
      <c r="Y769" s="39">
        <v>12173.5818583405</v>
      </c>
      <c r="Z769" s="39">
        <v>12173.5818583405</v>
      </c>
      <c r="AA769" s="39">
        <v>12173.5818583405</v>
      </c>
      <c r="AB769" s="39">
        <v>12173.5818583405</v>
      </c>
      <c r="AC769" s="39">
        <v>12173.5818583405</v>
      </c>
      <c r="AD769" s="39">
        <v>12173.5818583405</v>
      </c>
    </row>
    <row r="770" spans="1:30" hidden="1" outlineLevel="1">
      <c r="A770" s="40" t="s">
        <v>229</v>
      </c>
      <c r="B770" s="39">
        <v>91192.810317378695</v>
      </c>
      <c r="C770" s="39">
        <v>91192.810317378695</v>
      </c>
      <c r="D770" s="39">
        <v>91192.810317378695</v>
      </c>
      <c r="E770" s="39">
        <v>91192.810317378695</v>
      </c>
      <c r="F770" s="39">
        <v>91192.810317378695</v>
      </c>
      <c r="G770" s="39">
        <v>91192.810317378695</v>
      </c>
      <c r="H770" s="39">
        <v>91192.810317378695</v>
      </c>
      <c r="I770" s="39">
        <v>91192.810317378695</v>
      </c>
      <c r="J770" s="39">
        <v>91192.810317378695</v>
      </c>
      <c r="K770" s="39">
        <v>91192.810317378695</v>
      </c>
      <c r="L770" s="39">
        <v>91192.810317378695</v>
      </c>
      <c r="M770" s="39">
        <v>91192.810317378695</v>
      </c>
      <c r="N770" s="39">
        <v>91192.810317378695</v>
      </c>
      <c r="O770" s="39">
        <v>91192.810317378695</v>
      </c>
      <c r="P770" s="39">
        <v>91192.810317378695</v>
      </c>
      <c r="Q770" s="39">
        <v>91192.810317378695</v>
      </c>
      <c r="R770" s="39">
        <v>91192.810317378695</v>
      </c>
      <c r="S770" s="39">
        <v>91192.810317378695</v>
      </c>
      <c r="T770" s="39">
        <v>91192.810317378695</v>
      </c>
      <c r="U770" s="39">
        <v>91192.810317378695</v>
      </c>
      <c r="V770" s="39">
        <v>91192.810317378695</v>
      </c>
      <c r="W770" s="39">
        <v>91192.810317378695</v>
      </c>
      <c r="X770" s="39">
        <v>91192.810317378695</v>
      </c>
      <c r="Y770" s="39">
        <v>91192.810317378695</v>
      </c>
      <c r="Z770" s="39">
        <v>91192.810317378695</v>
      </c>
      <c r="AA770" s="39">
        <v>91192.810317378695</v>
      </c>
      <c r="AB770" s="39">
        <v>91192.810317378695</v>
      </c>
      <c r="AC770" s="39">
        <v>91192.810317378695</v>
      </c>
      <c r="AD770" s="39">
        <v>91192.810317378695</v>
      </c>
    </row>
    <row r="771" spans="1:30" hidden="1" outlineLevel="1">
      <c r="A771" s="40" t="s">
        <v>509</v>
      </c>
      <c r="B771" s="39">
        <v>2976.9081039778598</v>
      </c>
      <c r="C771" s="39">
        <v>2976.9081039778598</v>
      </c>
      <c r="D771" s="39">
        <v>2976.9081039778598</v>
      </c>
      <c r="E771" s="39">
        <v>2976.9081039778598</v>
      </c>
      <c r="F771" s="39">
        <v>2976.9081039778598</v>
      </c>
      <c r="G771" s="39">
        <v>2976.9081039778598</v>
      </c>
      <c r="H771" s="39">
        <v>2976.9081039778598</v>
      </c>
      <c r="I771" s="39">
        <v>2976.9081039778598</v>
      </c>
      <c r="J771" s="39">
        <v>2976.9081039778598</v>
      </c>
      <c r="K771" s="39">
        <v>2976.9081039778598</v>
      </c>
      <c r="L771" s="39">
        <v>2976.9081039778598</v>
      </c>
      <c r="M771" s="39">
        <v>2976.9081039778598</v>
      </c>
      <c r="N771" s="39">
        <v>2976.9081039778598</v>
      </c>
      <c r="O771" s="39">
        <v>2976.9081039778598</v>
      </c>
      <c r="P771" s="39">
        <v>2976.9081039778598</v>
      </c>
      <c r="Q771" s="39">
        <v>2976.9081039778598</v>
      </c>
      <c r="R771" s="39">
        <v>2976.9081039778598</v>
      </c>
      <c r="S771" s="39">
        <v>2976.9081039778598</v>
      </c>
      <c r="T771" s="39">
        <v>2976.9081039778598</v>
      </c>
      <c r="U771" s="39">
        <v>2976.9081039778598</v>
      </c>
      <c r="V771" s="39">
        <v>2976.9081039778598</v>
      </c>
      <c r="W771" s="39">
        <v>2976.9081039778598</v>
      </c>
      <c r="X771" s="39">
        <v>2976.9081039778598</v>
      </c>
      <c r="Y771" s="39">
        <v>2976.9081039778598</v>
      </c>
      <c r="Z771" s="39">
        <v>2976.9081039778598</v>
      </c>
      <c r="AA771" s="39">
        <v>2976.9081039778598</v>
      </c>
      <c r="AB771" s="39">
        <v>2976.9081039778598</v>
      </c>
      <c r="AC771" s="39">
        <v>2976.9081039778598</v>
      </c>
      <c r="AD771" s="39">
        <v>2976.9081039778598</v>
      </c>
    </row>
    <row r="772" spans="1:30" hidden="1" outlineLevel="1">
      <c r="A772" s="40" t="s">
        <v>230</v>
      </c>
      <c r="B772" s="39">
        <v>828021.09876985895</v>
      </c>
      <c r="C772" s="39">
        <v>828021.09876985895</v>
      </c>
      <c r="D772" s="39">
        <v>828021.09876985895</v>
      </c>
      <c r="E772" s="39">
        <v>828021.09876985895</v>
      </c>
      <c r="F772" s="39">
        <v>828021.09876985895</v>
      </c>
      <c r="G772" s="39">
        <v>828021.09876985895</v>
      </c>
      <c r="H772" s="39">
        <v>828021.09876985895</v>
      </c>
      <c r="I772" s="39">
        <v>828021.09876985895</v>
      </c>
      <c r="J772" s="39">
        <v>828021.09876985895</v>
      </c>
      <c r="K772" s="39">
        <v>828021.09876985895</v>
      </c>
      <c r="L772" s="39">
        <v>828021.09876985895</v>
      </c>
      <c r="M772" s="39">
        <v>828021.09876985895</v>
      </c>
      <c r="N772" s="39">
        <v>828021.09876985895</v>
      </c>
      <c r="O772" s="39">
        <v>828021.09876985895</v>
      </c>
      <c r="P772" s="39">
        <v>828021.09876985895</v>
      </c>
      <c r="Q772" s="39">
        <v>828021.09876985895</v>
      </c>
      <c r="R772" s="39">
        <v>828021.09876985895</v>
      </c>
      <c r="S772" s="39">
        <v>828021.09876985895</v>
      </c>
      <c r="T772" s="39">
        <v>828021.09876985895</v>
      </c>
      <c r="U772" s="39">
        <v>828021.09876985895</v>
      </c>
      <c r="V772" s="39">
        <v>828021.09876985895</v>
      </c>
      <c r="W772" s="39">
        <v>828021.09876985895</v>
      </c>
      <c r="X772" s="39">
        <v>828021.09876985895</v>
      </c>
      <c r="Y772" s="39">
        <v>828021.09876985895</v>
      </c>
      <c r="Z772" s="39">
        <v>828021.09876985895</v>
      </c>
      <c r="AA772" s="39">
        <v>828021.09876985895</v>
      </c>
      <c r="AB772" s="39">
        <v>828021.09876985895</v>
      </c>
      <c r="AC772" s="39">
        <v>828021.09876985895</v>
      </c>
      <c r="AD772" s="39">
        <v>828021.09876985895</v>
      </c>
    </row>
    <row r="773" spans="1:30" hidden="1" outlineLevel="1">
      <c r="A773" s="40" t="s">
        <v>231</v>
      </c>
      <c r="B773" s="39">
        <v>1121088.4408374799</v>
      </c>
      <c r="C773" s="39">
        <v>1121088.4408374799</v>
      </c>
      <c r="D773" s="39">
        <v>1121088.4408374799</v>
      </c>
      <c r="E773" s="39">
        <v>1121088.4408374799</v>
      </c>
      <c r="F773" s="39">
        <v>1121088.4408374799</v>
      </c>
      <c r="G773" s="39">
        <v>1121088.4408374799</v>
      </c>
      <c r="H773" s="39">
        <v>1121088.4408374799</v>
      </c>
      <c r="I773" s="39">
        <v>1121088.4408374799</v>
      </c>
      <c r="J773" s="39">
        <v>1121088.4408374799</v>
      </c>
      <c r="K773" s="39">
        <v>1121088.4408374799</v>
      </c>
      <c r="L773" s="39">
        <v>1121088.4408374799</v>
      </c>
      <c r="M773" s="39">
        <v>1121088.4408374799</v>
      </c>
      <c r="N773" s="39">
        <v>1121088.4408374799</v>
      </c>
      <c r="O773" s="39">
        <v>1121088.4408374799</v>
      </c>
      <c r="P773" s="39">
        <v>1121088.4408374799</v>
      </c>
      <c r="Q773" s="39">
        <v>1121088.4408374799</v>
      </c>
      <c r="R773" s="39">
        <v>1121088.4408374799</v>
      </c>
      <c r="S773" s="39">
        <v>1121088.4408374799</v>
      </c>
      <c r="T773" s="39">
        <v>1121088.4408374799</v>
      </c>
      <c r="U773" s="39">
        <v>1121088.4408374799</v>
      </c>
      <c r="V773" s="39">
        <v>1121088.4408374799</v>
      </c>
      <c r="W773" s="39">
        <v>1121088.4408374799</v>
      </c>
      <c r="X773" s="39">
        <v>1121088.4408374799</v>
      </c>
      <c r="Y773" s="39">
        <v>1121088.4408374799</v>
      </c>
      <c r="Z773" s="39">
        <v>1121088.4408374799</v>
      </c>
      <c r="AA773" s="39">
        <v>1121088.4408374799</v>
      </c>
      <c r="AB773" s="39">
        <v>1121088.4408374799</v>
      </c>
      <c r="AC773" s="39">
        <v>1121088.4408374799</v>
      </c>
      <c r="AD773" s="39">
        <v>1121088.4408374799</v>
      </c>
    </row>
    <row r="774" spans="1:30" hidden="1" outlineLevel="1">
      <c r="A774" s="40" t="s">
        <v>232</v>
      </c>
      <c r="B774" s="39">
        <v>4093660.6373299402</v>
      </c>
      <c r="C774" s="39">
        <v>4093660.6373299402</v>
      </c>
      <c r="D774" s="39">
        <v>4093660.6373299402</v>
      </c>
      <c r="E774" s="39">
        <v>4093660.6373299402</v>
      </c>
      <c r="F774" s="39">
        <v>4093660.6373299402</v>
      </c>
      <c r="G774" s="39">
        <v>4093660.6373299402</v>
      </c>
      <c r="H774" s="39">
        <v>4093660.6373299402</v>
      </c>
      <c r="I774" s="39">
        <v>4093660.6373299402</v>
      </c>
      <c r="J774" s="39">
        <v>4093660.6373299402</v>
      </c>
      <c r="K774" s="39">
        <v>4093660.6373299402</v>
      </c>
      <c r="L774" s="39">
        <v>4093660.6373299402</v>
      </c>
      <c r="M774" s="39">
        <v>4093660.6373299402</v>
      </c>
      <c r="N774" s="39">
        <v>4093660.6373299402</v>
      </c>
      <c r="O774" s="39">
        <v>4093660.6373299402</v>
      </c>
      <c r="P774" s="39">
        <v>4093660.6373299402</v>
      </c>
      <c r="Q774" s="39">
        <v>4093660.6373299402</v>
      </c>
      <c r="R774" s="39">
        <v>4093660.6373299402</v>
      </c>
      <c r="S774" s="39">
        <v>4093660.6373299402</v>
      </c>
      <c r="T774" s="39">
        <v>4093660.6373299402</v>
      </c>
      <c r="U774" s="39">
        <v>4093660.6373299402</v>
      </c>
      <c r="V774" s="39">
        <v>4093660.6373299402</v>
      </c>
      <c r="W774" s="39">
        <v>4093660.6373299402</v>
      </c>
      <c r="X774" s="39">
        <v>4093660.6373299402</v>
      </c>
      <c r="Y774" s="39">
        <v>4093660.6373299402</v>
      </c>
      <c r="Z774" s="39">
        <v>4093660.6373299402</v>
      </c>
      <c r="AA774" s="39">
        <v>4093660.6373299402</v>
      </c>
      <c r="AB774" s="39">
        <v>4093660.6373299402</v>
      </c>
      <c r="AC774" s="39">
        <v>4093660.6373299402</v>
      </c>
      <c r="AD774" s="39">
        <v>4093660.6373299402</v>
      </c>
    </row>
    <row r="775" spans="1:30" hidden="1" outlineLevel="1">
      <c r="A775" s="40" t="s">
        <v>510</v>
      </c>
      <c r="B775" s="39">
        <v>4555.2212091458596</v>
      </c>
      <c r="C775" s="39">
        <v>4555.2212091458596</v>
      </c>
      <c r="D775" s="39">
        <v>4555.2212091458596</v>
      </c>
      <c r="E775" s="39">
        <v>4555.2212091458596</v>
      </c>
      <c r="F775" s="39">
        <v>4555.2212091458596</v>
      </c>
      <c r="G775" s="39">
        <v>4555.2212091458596</v>
      </c>
      <c r="H775" s="39">
        <v>4555.2212091458596</v>
      </c>
      <c r="I775" s="39">
        <v>4555.2212091458596</v>
      </c>
      <c r="J775" s="39">
        <v>4555.2212091458596</v>
      </c>
      <c r="K775" s="39">
        <v>4555.2212091458596</v>
      </c>
      <c r="L775" s="39">
        <v>4555.2212091458596</v>
      </c>
      <c r="M775" s="39">
        <v>4555.2212091458596</v>
      </c>
      <c r="N775" s="39">
        <v>4555.2212091458596</v>
      </c>
      <c r="O775" s="39">
        <v>4555.2212091458596</v>
      </c>
      <c r="P775" s="39">
        <v>4555.2212091458596</v>
      </c>
      <c r="Q775" s="39">
        <v>4555.2212091458596</v>
      </c>
      <c r="R775" s="39">
        <v>4555.2212091458596</v>
      </c>
      <c r="S775" s="39">
        <v>4555.2212091458596</v>
      </c>
      <c r="T775" s="39">
        <v>4555.2212091458596</v>
      </c>
      <c r="U775" s="39">
        <v>4555.2212091458596</v>
      </c>
      <c r="V775" s="39">
        <v>4555.2212091458596</v>
      </c>
      <c r="W775" s="39">
        <v>4555.2212091458596</v>
      </c>
      <c r="X775" s="39">
        <v>4555.2212091458596</v>
      </c>
      <c r="Y775" s="39">
        <v>4555.2212091458596</v>
      </c>
      <c r="Z775" s="39">
        <v>4555.2212091458596</v>
      </c>
      <c r="AA775" s="39">
        <v>4555.2212091458596</v>
      </c>
      <c r="AB775" s="39">
        <v>4555.2212091458596</v>
      </c>
      <c r="AC775" s="39">
        <v>4555.2212091458596</v>
      </c>
      <c r="AD775" s="39">
        <v>4555.2212091458596</v>
      </c>
    </row>
    <row r="776" spans="1:30" hidden="1" outlineLevel="1">
      <c r="A776" s="40" t="s">
        <v>233</v>
      </c>
      <c r="B776" s="39">
        <v>19436.708641962301</v>
      </c>
      <c r="C776" s="39">
        <v>19436.708641962301</v>
      </c>
      <c r="D776" s="39">
        <v>19436.708641962301</v>
      </c>
      <c r="E776" s="39">
        <v>19436.708641962301</v>
      </c>
      <c r="F776" s="39">
        <v>19436.708641962301</v>
      </c>
      <c r="G776" s="39">
        <v>19436.708641962301</v>
      </c>
      <c r="H776" s="39">
        <v>19436.708641962301</v>
      </c>
      <c r="I776" s="39">
        <v>19436.708641962301</v>
      </c>
      <c r="J776" s="39">
        <v>19436.708641962301</v>
      </c>
      <c r="K776" s="39">
        <v>19436.708641962301</v>
      </c>
      <c r="L776" s="39">
        <v>19436.708641962301</v>
      </c>
      <c r="M776" s="39">
        <v>19436.708641962301</v>
      </c>
      <c r="N776" s="39">
        <v>19436.708641962301</v>
      </c>
      <c r="O776" s="39">
        <v>19436.708641962301</v>
      </c>
      <c r="P776" s="39">
        <v>19436.708641962301</v>
      </c>
      <c r="Q776" s="39">
        <v>19436.708641962301</v>
      </c>
      <c r="R776" s="39">
        <v>19436.708641962301</v>
      </c>
      <c r="S776" s="39">
        <v>19436.708641962301</v>
      </c>
      <c r="T776" s="39">
        <v>19436.708641962301</v>
      </c>
      <c r="U776" s="39">
        <v>19436.708641962301</v>
      </c>
      <c r="V776" s="39">
        <v>19436.708641962301</v>
      </c>
      <c r="W776" s="39">
        <v>19436.708641962301</v>
      </c>
      <c r="X776" s="39">
        <v>19436.708641962301</v>
      </c>
      <c r="Y776" s="39">
        <v>19436.708641962301</v>
      </c>
      <c r="Z776" s="39">
        <v>19436.708641962301</v>
      </c>
      <c r="AA776" s="39">
        <v>19436.708641962301</v>
      </c>
      <c r="AB776" s="39">
        <v>19436.708641962301</v>
      </c>
      <c r="AC776" s="39">
        <v>19436.708641962301</v>
      </c>
      <c r="AD776" s="39">
        <v>19436.708641962301</v>
      </c>
    </row>
    <row r="777" spans="1:30" hidden="1" outlineLevel="1">
      <c r="A777" s="40" t="s">
        <v>234</v>
      </c>
      <c r="B777" s="39">
        <v>19282.468964456199</v>
      </c>
      <c r="C777" s="39">
        <v>19282.468964456199</v>
      </c>
      <c r="D777" s="39">
        <v>19282.468964456199</v>
      </c>
      <c r="E777" s="39">
        <v>19282.468964456199</v>
      </c>
      <c r="F777" s="39">
        <v>19282.468964456199</v>
      </c>
      <c r="G777" s="39">
        <v>19282.468964456199</v>
      </c>
      <c r="H777" s="39">
        <v>19282.468964456199</v>
      </c>
      <c r="I777" s="39">
        <v>19282.468964456199</v>
      </c>
      <c r="J777" s="39">
        <v>19282.468964456199</v>
      </c>
      <c r="K777" s="39">
        <v>19282.468964456199</v>
      </c>
      <c r="L777" s="39">
        <v>19282.468964456199</v>
      </c>
      <c r="M777" s="39">
        <v>19282.468964456199</v>
      </c>
      <c r="N777" s="39">
        <v>19282.468964456199</v>
      </c>
      <c r="O777" s="39">
        <v>19282.468964456199</v>
      </c>
      <c r="P777" s="39">
        <v>19282.468964456199</v>
      </c>
      <c r="Q777" s="39">
        <v>19282.468964456199</v>
      </c>
      <c r="R777" s="39">
        <v>19282.468964456199</v>
      </c>
      <c r="S777" s="39">
        <v>19282.468964456199</v>
      </c>
      <c r="T777" s="39">
        <v>19282.468964456199</v>
      </c>
      <c r="U777" s="39">
        <v>19282.468964456199</v>
      </c>
      <c r="V777" s="39">
        <v>19282.468964456199</v>
      </c>
      <c r="W777" s="39">
        <v>19282.468964456199</v>
      </c>
      <c r="X777" s="39">
        <v>19282.468964456199</v>
      </c>
      <c r="Y777" s="39">
        <v>19282.468964456199</v>
      </c>
      <c r="Z777" s="39">
        <v>19282.468964456199</v>
      </c>
      <c r="AA777" s="39">
        <v>19282.468964456199</v>
      </c>
      <c r="AB777" s="39">
        <v>19282.468964456199</v>
      </c>
      <c r="AC777" s="39">
        <v>19282.468964456199</v>
      </c>
      <c r="AD777" s="39">
        <v>19282.468964456199</v>
      </c>
    </row>
    <row r="778" spans="1:30" hidden="1" outlineLevel="1">
      <c r="A778" s="40" t="s">
        <v>235</v>
      </c>
      <c r="B778" s="39">
        <v>170.85731993822</v>
      </c>
      <c r="C778" s="39">
        <v>170.85731993822</v>
      </c>
      <c r="D778" s="39">
        <v>170.85731993822</v>
      </c>
      <c r="E778" s="39">
        <v>170.85731993822</v>
      </c>
      <c r="F778" s="39">
        <v>170.85731993822</v>
      </c>
      <c r="G778" s="39">
        <v>170.85731993822</v>
      </c>
      <c r="H778" s="39">
        <v>170.85731993822</v>
      </c>
      <c r="I778" s="39">
        <v>170.85731993822</v>
      </c>
      <c r="J778" s="39">
        <v>170.85731993822</v>
      </c>
      <c r="K778" s="39">
        <v>170.85731993822</v>
      </c>
      <c r="L778" s="39">
        <v>170.85731993822</v>
      </c>
      <c r="M778" s="39">
        <v>170.85731993822</v>
      </c>
      <c r="N778" s="39">
        <v>170.85731993822</v>
      </c>
      <c r="O778" s="39">
        <v>170.85731993822</v>
      </c>
      <c r="P778" s="39">
        <v>170.85731993822</v>
      </c>
      <c r="Q778" s="39">
        <v>170.85731993822</v>
      </c>
      <c r="R778" s="39">
        <v>170.85731993822</v>
      </c>
      <c r="S778" s="39">
        <v>170.85731993822</v>
      </c>
      <c r="T778" s="39">
        <v>170.85731993822</v>
      </c>
      <c r="U778" s="39">
        <v>170.85731993822</v>
      </c>
      <c r="V778" s="39">
        <v>170.85731993822</v>
      </c>
      <c r="W778" s="39">
        <v>170.85731993822</v>
      </c>
      <c r="X778" s="39">
        <v>170.85731993822</v>
      </c>
      <c r="Y778" s="39">
        <v>170.85731993822</v>
      </c>
      <c r="Z778" s="39">
        <v>170.85731993822</v>
      </c>
      <c r="AA778" s="39">
        <v>170.85731993822</v>
      </c>
      <c r="AB778" s="39">
        <v>170.85731993822</v>
      </c>
      <c r="AC778" s="39">
        <v>170.85731993822</v>
      </c>
      <c r="AD778" s="39">
        <v>170.85731993822</v>
      </c>
    </row>
    <row r="779" spans="1:30" hidden="1" outlineLevel="1">
      <c r="A779" s="40" t="s">
        <v>236</v>
      </c>
      <c r="B779" s="39">
        <v>154.585194229818</v>
      </c>
      <c r="C779" s="39">
        <v>154.585194229818</v>
      </c>
      <c r="D779" s="39">
        <v>154.585194229818</v>
      </c>
      <c r="E779" s="39">
        <v>154.585194229818</v>
      </c>
      <c r="F779" s="39">
        <v>154.585194229818</v>
      </c>
      <c r="G779" s="39">
        <v>154.585194229818</v>
      </c>
      <c r="H779" s="39">
        <v>154.585194229818</v>
      </c>
      <c r="I779" s="39">
        <v>154.585194229818</v>
      </c>
      <c r="J779" s="39">
        <v>154.585194229818</v>
      </c>
      <c r="K779" s="39">
        <v>154.585194229818</v>
      </c>
      <c r="L779" s="39">
        <v>154.585194229818</v>
      </c>
      <c r="M779" s="39">
        <v>154.585194229818</v>
      </c>
      <c r="N779" s="39">
        <v>154.585194229818</v>
      </c>
      <c r="O779" s="39">
        <v>154.585194229818</v>
      </c>
      <c r="P779" s="39">
        <v>154.585194229818</v>
      </c>
      <c r="Q779" s="39">
        <v>154.585194229818</v>
      </c>
      <c r="R779" s="39">
        <v>154.585194229818</v>
      </c>
      <c r="S779" s="39">
        <v>154.585194229818</v>
      </c>
      <c r="T779" s="39">
        <v>154.585194229818</v>
      </c>
      <c r="U779" s="39">
        <v>154.585194229818</v>
      </c>
      <c r="V779" s="39">
        <v>154.585194229818</v>
      </c>
      <c r="W779" s="39">
        <v>154.585194229818</v>
      </c>
      <c r="X779" s="39">
        <v>154.585194229818</v>
      </c>
      <c r="Y779" s="39">
        <v>154.585194229818</v>
      </c>
      <c r="Z779" s="39">
        <v>154.585194229818</v>
      </c>
      <c r="AA779" s="39">
        <v>154.585194229818</v>
      </c>
      <c r="AB779" s="39">
        <v>154.585194229818</v>
      </c>
      <c r="AC779" s="39">
        <v>154.585194229818</v>
      </c>
      <c r="AD779" s="39">
        <v>154.585194229818</v>
      </c>
    </row>
    <row r="780" spans="1:30" collapsed="1">
      <c r="A780" s="40" t="s">
        <v>512</v>
      </c>
      <c r="B780" s="39">
        <v>118692616.207251</v>
      </c>
      <c r="C780" s="39">
        <v>118692616.207251</v>
      </c>
      <c r="D780" s="39">
        <v>118692616.207251</v>
      </c>
      <c r="E780" s="39">
        <v>118692616.207251</v>
      </c>
      <c r="F780" s="39">
        <v>118692616.207251</v>
      </c>
      <c r="G780" s="39">
        <v>118692616.207251</v>
      </c>
      <c r="H780" s="39">
        <v>118692616.207251</v>
      </c>
      <c r="I780" s="39">
        <v>118692616.207251</v>
      </c>
      <c r="J780" s="39">
        <v>118692616.207251</v>
      </c>
      <c r="K780" s="39">
        <v>118692616.207251</v>
      </c>
      <c r="L780" s="39">
        <v>118692616.207251</v>
      </c>
      <c r="M780" s="39">
        <v>118692616.207251</v>
      </c>
      <c r="N780" s="39">
        <v>118692616.207251</v>
      </c>
      <c r="O780" s="39">
        <v>118692616.207251</v>
      </c>
      <c r="P780" s="39">
        <v>118692616.207251</v>
      </c>
      <c r="Q780" s="39">
        <v>118692616.207251</v>
      </c>
      <c r="R780" s="39">
        <v>118692616.207251</v>
      </c>
      <c r="S780" s="39">
        <v>118692616.207251</v>
      </c>
      <c r="T780" s="39">
        <v>118692616.207251</v>
      </c>
      <c r="U780" s="39">
        <v>118692616.207251</v>
      </c>
      <c r="V780" s="39">
        <v>118692616.207251</v>
      </c>
      <c r="W780" s="39">
        <v>118692616.207251</v>
      </c>
      <c r="X780" s="39">
        <v>118692616.207251</v>
      </c>
      <c r="Y780" s="39">
        <v>118692616.207251</v>
      </c>
      <c r="Z780" s="39">
        <v>118692616.207251</v>
      </c>
      <c r="AA780" s="39">
        <v>118692616.207251</v>
      </c>
      <c r="AB780" s="39">
        <v>118692616.207251</v>
      </c>
      <c r="AC780" s="39">
        <v>118692616.207251</v>
      </c>
      <c r="AD780" s="39">
        <v>118692616.207251</v>
      </c>
    </row>
    <row r="781" spans="1:30">
      <c r="A781" s="40" t="s">
        <v>513</v>
      </c>
    </row>
    <row r="782" spans="1:30" s="45" customFormat="1">
      <c r="A782" s="49" t="s">
        <v>514</v>
      </c>
      <c r="B782" s="50">
        <v>2.4865315330349601E-2</v>
      </c>
      <c r="C782" s="50">
        <v>9.4765303705505305E-4</v>
      </c>
      <c r="D782" s="50">
        <v>1.3625431175150001E-2</v>
      </c>
      <c r="E782" s="50">
        <v>5.5705290585498501E-2</v>
      </c>
      <c r="F782" s="50">
        <v>6.5413279810328396E-4</v>
      </c>
      <c r="G782" s="50">
        <v>0.24100702889606801</v>
      </c>
      <c r="H782" s="50">
        <v>9.7979714828436301E-2</v>
      </c>
      <c r="I782" s="50">
        <v>2.3304463281624301E-2</v>
      </c>
      <c r="J782" s="50">
        <v>1.56263810615696E-3</v>
      </c>
      <c r="K782" s="50">
        <v>8.3162897682745296E-4</v>
      </c>
      <c r="L782" s="50">
        <v>9.1170177953234005E-4</v>
      </c>
      <c r="M782" s="50">
        <v>9.8412449748742594E-5</v>
      </c>
      <c r="N782" s="50">
        <v>0.53205886906710798</v>
      </c>
      <c r="O782" s="50">
        <v>5.2246452713820297E-3</v>
      </c>
      <c r="P782" s="50">
        <v>3.05104691603959E-4</v>
      </c>
      <c r="Q782" s="50">
        <v>1.08110376688747E-4</v>
      </c>
      <c r="R782" s="50">
        <v>8.0985934866513204E-4</v>
      </c>
      <c r="S782" s="50">
        <v>4.8887148982854501E-4</v>
      </c>
      <c r="T782" s="50">
        <v>0.13597863757506801</v>
      </c>
      <c r="U782" s="50">
        <v>0</v>
      </c>
      <c r="V782" s="50">
        <v>0</v>
      </c>
      <c r="W782" s="50">
        <v>0.184106514933877</v>
      </c>
      <c r="X782" s="50">
        <v>0.67226595673201295</v>
      </c>
      <c r="Y782" s="50">
        <v>7.4806399836059004E-4</v>
      </c>
      <c r="Z782" s="50">
        <v>3.1919200658100501E-3</v>
      </c>
      <c r="AA782" s="50">
        <v>3.1665906373227102E-3</v>
      </c>
      <c r="AB782" s="50">
        <v>2.8058398052226602E-5</v>
      </c>
      <c r="AC782" s="50">
        <v>2.5386169666300199E-5</v>
      </c>
      <c r="AD782" s="50">
        <v>0</v>
      </c>
    </row>
    <row r="783" spans="1:30">
      <c r="A783" s="40" t="s">
        <v>515</v>
      </c>
      <c r="B783" s="39">
        <v>2.35896375643821E-2</v>
      </c>
      <c r="C783" s="39">
        <v>8.9903511714686595E-4</v>
      </c>
      <c r="D783" s="39">
        <v>1.29263988334751E-2</v>
      </c>
      <c r="E783" s="39">
        <v>5.2847414073474298E-2</v>
      </c>
      <c r="F783" s="39">
        <v>6.2057349449324802E-4</v>
      </c>
      <c r="G783" s="39">
        <v>0.22864252419866099</v>
      </c>
      <c r="H783" s="39">
        <v>9.2953012288697401E-2</v>
      </c>
      <c r="I783" s="39">
        <v>2.21088626925624E-2</v>
      </c>
      <c r="J783" s="39">
        <v>1.48246929824947E-3</v>
      </c>
      <c r="K783" s="39">
        <v>7.8896349757739698E-4</v>
      </c>
      <c r="L783" s="39">
        <v>8.6492828505254596E-4</v>
      </c>
      <c r="M783" s="39">
        <v>9.3363546391959706E-5</v>
      </c>
      <c r="N783" s="39">
        <v>0.50476238557444497</v>
      </c>
      <c r="O783" s="39">
        <v>4.9566026699019404E-3</v>
      </c>
      <c r="P783" s="39">
        <v>2.8945175231078602E-4</v>
      </c>
      <c r="Q783" s="39">
        <v>1.02563935713439E-4</v>
      </c>
      <c r="R783" s="39">
        <v>7.6831072758683499E-4</v>
      </c>
      <c r="S783" s="39">
        <v>2.50808196760935E-5</v>
      </c>
      <c r="T783" s="39">
        <v>6.97618036596339E-3</v>
      </c>
      <c r="U783" s="39">
        <v>0</v>
      </c>
      <c r="V783" s="39">
        <v>0</v>
      </c>
      <c r="W783" s="39">
        <v>9.4453090399484203E-3</v>
      </c>
      <c r="X783" s="39">
        <v>3.4489598158169398E-2</v>
      </c>
      <c r="Y783" s="39">
        <v>3.8378303172556901E-5</v>
      </c>
      <c r="Z783" s="39">
        <v>1.6375667891609501E-4</v>
      </c>
      <c r="AA783" s="39">
        <v>1.6245719051964199E-4</v>
      </c>
      <c r="AB783" s="39">
        <v>1.43949409321201E-6</v>
      </c>
      <c r="AC783" s="39">
        <v>1.3023994176680099E-6</v>
      </c>
      <c r="AD783" s="39">
        <v>0</v>
      </c>
    </row>
    <row r="784" spans="1:30">
      <c r="A784" s="40" t="s">
        <v>516</v>
      </c>
    </row>
    <row r="785" spans="1:30">
      <c r="A785" s="43" t="s">
        <v>517</v>
      </c>
    </row>
    <row r="786" spans="1:30">
      <c r="A786" s="40" t="s">
        <v>518</v>
      </c>
      <c r="B786" s="39">
        <v>0</v>
      </c>
      <c r="C786" s="39">
        <v>0</v>
      </c>
      <c r="D786" s="39">
        <v>0</v>
      </c>
      <c r="E786" s="39">
        <v>0</v>
      </c>
      <c r="F786" s="39">
        <v>0</v>
      </c>
      <c r="G786" s="39">
        <v>0</v>
      </c>
      <c r="H786" s="39">
        <v>0</v>
      </c>
      <c r="I786" s="39">
        <v>0</v>
      </c>
      <c r="J786" s="39">
        <v>0</v>
      </c>
      <c r="K786" s="39">
        <v>0</v>
      </c>
      <c r="L786" s="39">
        <v>0</v>
      </c>
      <c r="M786" s="39">
        <v>0</v>
      </c>
      <c r="N786" s="39">
        <v>0</v>
      </c>
      <c r="O786" s="39">
        <v>0</v>
      </c>
      <c r="P786" s="39">
        <v>0</v>
      </c>
      <c r="Q786" s="39">
        <v>0</v>
      </c>
      <c r="R786" s="39">
        <v>0</v>
      </c>
      <c r="S786" s="39">
        <v>-1</v>
      </c>
      <c r="T786" s="39">
        <v>-1</v>
      </c>
      <c r="U786" s="39">
        <v>-1</v>
      </c>
      <c r="V786" s="39">
        <v>-1</v>
      </c>
      <c r="W786" s="39">
        <v>-1</v>
      </c>
      <c r="X786" s="39">
        <v>-1</v>
      </c>
      <c r="Y786" s="39">
        <v>-1</v>
      </c>
      <c r="Z786" s="39">
        <v>-1</v>
      </c>
      <c r="AA786" s="39">
        <v>-1</v>
      </c>
      <c r="AB786" s="39">
        <v>-1</v>
      </c>
      <c r="AC786" s="39">
        <v>-1</v>
      </c>
      <c r="AD786" s="39">
        <v>-1</v>
      </c>
    </row>
    <row r="787" spans="1:30">
      <c r="A787" s="40" t="s">
        <v>519</v>
      </c>
    </row>
    <row r="788" spans="1:30">
      <c r="A788" s="40" t="s">
        <v>520</v>
      </c>
      <c r="B788" s="39">
        <v>2691593.784</v>
      </c>
      <c r="C788" s="39">
        <v>101789.064</v>
      </c>
      <c r="D788" s="39">
        <v>1508609.875</v>
      </c>
      <c r="E788" s="39">
        <v>5981722.5099999998</v>
      </c>
      <c r="F788" s="39">
        <v>70241.817999999897</v>
      </c>
      <c r="G788" s="39">
        <v>25881286.249000002</v>
      </c>
      <c r="H788" s="39">
        <v>10529674.1619999</v>
      </c>
      <c r="I788" s="39">
        <v>2520476.7549999999</v>
      </c>
      <c r="J788" s="39">
        <v>173015.53599999999</v>
      </c>
      <c r="K788" s="39">
        <v>91208.296000000002</v>
      </c>
      <c r="L788" s="39">
        <v>97899.983999999895</v>
      </c>
      <c r="M788" s="39">
        <v>10793.3129999999</v>
      </c>
      <c r="N788" s="39">
        <v>57133325.762999997</v>
      </c>
      <c r="O788" s="39">
        <v>561030.701</v>
      </c>
      <c r="P788" s="39">
        <v>32762.625999999898</v>
      </c>
      <c r="Q788" s="39">
        <v>11856.925999999999</v>
      </c>
      <c r="R788" s="39">
        <v>89667.754000000001</v>
      </c>
      <c r="S788" s="39">
        <v>2927.1239982525699</v>
      </c>
      <c r="T788" s="39">
        <v>814173.74826923304</v>
      </c>
      <c r="U788" s="39">
        <v>0</v>
      </c>
      <c r="V788" s="39">
        <v>0</v>
      </c>
      <c r="W788" s="39">
        <v>1102340</v>
      </c>
      <c r="X788" s="39">
        <v>4025200.602</v>
      </c>
      <c r="Y788" s="39">
        <v>4479.0422992308404</v>
      </c>
      <c r="Z788" s="39">
        <v>19111.660261500001</v>
      </c>
      <c r="AA788" s="39">
        <v>18960</v>
      </c>
      <c r="AB788" s="39">
        <v>168</v>
      </c>
      <c r="AC788" s="39">
        <v>152</v>
      </c>
      <c r="AD788" s="39">
        <v>0</v>
      </c>
    </row>
    <row r="789" spans="1:30">
      <c r="A789" s="40" t="s">
        <v>521</v>
      </c>
      <c r="B789" s="39">
        <v>0</v>
      </c>
      <c r="C789" s="39">
        <v>0</v>
      </c>
      <c r="D789" s="39">
        <v>0</v>
      </c>
      <c r="E789" s="39">
        <v>0</v>
      </c>
      <c r="F789" s="39">
        <v>0</v>
      </c>
      <c r="G789" s="39">
        <v>0</v>
      </c>
      <c r="H789" s="39">
        <v>0</v>
      </c>
      <c r="I789" s="39">
        <v>0</v>
      </c>
      <c r="J789" s="39">
        <v>0</v>
      </c>
      <c r="K789" s="39">
        <v>0</v>
      </c>
      <c r="L789" s="39">
        <v>0</v>
      </c>
      <c r="M789" s="39">
        <v>0</v>
      </c>
      <c r="N789" s="39">
        <v>0</v>
      </c>
      <c r="O789" s="39">
        <v>0</v>
      </c>
      <c r="P789" s="39">
        <v>0</v>
      </c>
      <c r="Q789" s="39">
        <v>0</v>
      </c>
      <c r="R789" s="39">
        <v>0</v>
      </c>
      <c r="S789" s="39">
        <v>0</v>
      </c>
      <c r="T789" s="39">
        <v>0</v>
      </c>
      <c r="U789" s="39">
        <v>0</v>
      </c>
      <c r="V789" s="39">
        <v>0</v>
      </c>
      <c r="W789" s="39">
        <v>0</v>
      </c>
      <c r="X789" s="39">
        <v>0</v>
      </c>
      <c r="Y789" s="39">
        <v>0</v>
      </c>
      <c r="Z789" s="39">
        <v>0</v>
      </c>
      <c r="AA789" s="39">
        <v>0</v>
      </c>
      <c r="AB789" s="39">
        <v>0</v>
      </c>
      <c r="AC789" s="39">
        <v>0</v>
      </c>
      <c r="AD789" s="39">
        <v>0</v>
      </c>
    </row>
    <row r="790" spans="1:30">
      <c r="A790" s="40" t="s">
        <v>522</v>
      </c>
      <c r="B790" s="39">
        <v>2691593.784</v>
      </c>
      <c r="C790" s="39">
        <v>101789.064</v>
      </c>
      <c r="D790" s="39">
        <v>1508609.875</v>
      </c>
      <c r="E790" s="39">
        <v>5981722.5099999998</v>
      </c>
      <c r="F790" s="39">
        <v>70241.817999999897</v>
      </c>
      <c r="G790" s="39">
        <v>25881286.249000002</v>
      </c>
      <c r="H790" s="39">
        <v>10529674.1619999</v>
      </c>
      <c r="I790" s="39">
        <v>2520476.7549999999</v>
      </c>
      <c r="J790" s="39">
        <v>173015.53599999999</v>
      </c>
      <c r="K790" s="39">
        <v>91208.296000000002</v>
      </c>
      <c r="L790" s="39">
        <v>97899.983999999895</v>
      </c>
      <c r="M790" s="39">
        <v>10793.3129999999</v>
      </c>
      <c r="N790" s="39">
        <v>57133325.762999997</v>
      </c>
      <c r="O790" s="39">
        <v>561030.701</v>
      </c>
      <c r="P790" s="39">
        <v>32762.625999999898</v>
      </c>
      <c r="Q790" s="39">
        <v>11856.925999999999</v>
      </c>
      <c r="R790" s="39">
        <v>89667.754000000001</v>
      </c>
      <c r="S790" s="39">
        <v>2927.1239982525699</v>
      </c>
      <c r="T790" s="39">
        <v>814173.74826923304</v>
      </c>
      <c r="U790" s="39">
        <v>0</v>
      </c>
      <c r="V790" s="39">
        <v>0</v>
      </c>
      <c r="W790" s="39">
        <v>1102340</v>
      </c>
      <c r="X790" s="39">
        <v>4025200.602</v>
      </c>
      <c r="Y790" s="39">
        <v>4479.0422992308404</v>
      </c>
      <c r="Z790" s="39">
        <v>19111.660261500001</v>
      </c>
      <c r="AA790" s="39">
        <v>18960</v>
      </c>
      <c r="AB790" s="39">
        <v>168</v>
      </c>
      <c r="AC790" s="39">
        <v>152</v>
      </c>
      <c r="AD790" s="39">
        <v>0</v>
      </c>
    </row>
    <row r="791" spans="1:30">
      <c r="A791" s="40" t="s">
        <v>523</v>
      </c>
      <c r="B791" s="39">
        <v>0</v>
      </c>
      <c r="C791" s="39">
        <v>0</v>
      </c>
      <c r="D791" s="39">
        <v>0</v>
      </c>
      <c r="E791" s="39">
        <v>0</v>
      </c>
      <c r="F791" s="39">
        <v>0</v>
      </c>
      <c r="G791" s="39">
        <v>0</v>
      </c>
      <c r="H791" s="39">
        <v>0</v>
      </c>
      <c r="I791" s="39">
        <v>0</v>
      </c>
      <c r="J791" s="39">
        <v>0</v>
      </c>
      <c r="K791" s="39">
        <v>0</v>
      </c>
      <c r="L791" s="39">
        <v>0</v>
      </c>
      <c r="M791" s="39">
        <v>0</v>
      </c>
      <c r="N791" s="39">
        <v>0</v>
      </c>
      <c r="O791" s="39">
        <v>0</v>
      </c>
      <c r="P791" s="39">
        <v>0</v>
      </c>
      <c r="Q791" s="39">
        <v>0</v>
      </c>
      <c r="R791" s="39">
        <v>0</v>
      </c>
      <c r="S791" s="39">
        <v>0</v>
      </c>
      <c r="T791" s="39">
        <v>0</v>
      </c>
      <c r="U791" s="39">
        <v>0</v>
      </c>
      <c r="V791" s="39">
        <v>0</v>
      </c>
      <c r="W791" s="39">
        <v>0</v>
      </c>
      <c r="X791" s="39">
        <v>0</v>
      </c>
      <c r="Y791" s="39">
        <v>0</v>
      </c>
      <c r="Z791" s="39">
        <v>0</v>
      </c>
      <c r="AA791" s="39">
        <v>0</v>
      </c>
      <c r="AB791" s="39">
        <v>0</v>
      </c>
      <c r="AC791" s="39">
        <v>0</v>
      </c>
      <c r="AD791" s="39">
        <v>0</v>
      </c>
    </row>
    <row r="792" spans="1:30" s="45" customFormat="1">
      <c r="A792" s="44" t="s">
        <v>524</v>
      </c>
      <c r="B792" s="45">
        <v>0</v>
      </c>
      <c r="C792" s="45">
        <v>0</v>
      </c>
      <c r="D792" s="45">
        <v>1</v>
      </c>
      <c r="E792" s="45">
        <v>0</v>
      </c>
      <c r="F792" s="45">
        <v>0</v>
      </c>
      <c r="G792" s="45">
        <v>0</v>
      </c>
      <c r="H792" s="45">
        <v>0</v>
      </c>
      <c r="I792" s="45">
        <v>0</v>
      </c>
      <c r="J792" s="45">
        <v>1</v>
      </c>
      <c r="K792" s="45">
        <v>0</v>
      </c>
      <c r="L792" s="45">
        <v>0</v>
      </c>
      <c r="M792" s="45">
        <v>0</v>
      </c>
      <c r="N792" s="45">
        <v>0</v>
      </c>
      <c r="O792" s="45">
        <v>0</v>
      </c>
      <c r="P792" s="45">
        <v>0</v>
      </c>
      <c r="Q792" s="45">
        <v>0</v>
      </c>
      <c r="R792" s="45">
        <v>1</v>
      </c>
      <c r="S792" s="45">
        <v>1</v>
      </c>
      <c r="T792" s="45">
        <v>1</v>
      </c>
      <c r="U792" s="45">
        <v>1</v>
      </c>
      <c r="V792" s="45">
        <v>1</v>
      </c>
      <c r="W792" s="45">
        <v>1</v>
      </c>
      <c r="X792" s="45">
        <v>1</v>
      </c>
      <c r="Y792" s="45">
        <v>1</v>
      </c>
      <c r="Z792" s="45">
        <v>1</v>
      </c>
      <c r="AA792" s="45">
        <v>1</v>
      </c>
      <c r="AB792" s="45">
        <v>1</v>
      </c>
      <c r="AC792" s="45">
        <v>1</v>
      </c>
      <c r="AD792" s="45">
        <v>1</v>
      </c>
    </row>
    <row r="793" spans="1:30" s="45" customFormat="1">
      <c r="A793" s="44" t="s">
        <v>525</v>
      </c>
      <c r="B793" s="45">
        <v>1.01700785677512</v>
      </c>
      <c r="C793" s="45">
        <v>1.01700785677512</v>
      </c>
      <c r="D793" s="45">
        <v>1.01700785677512</v>
      </c>
      <c r="E793" s="45">
        <v>1.01700785677512</v>
      </c>
      <c r="F793" s="45">
        <v>1.01700785677512</v>
      </c>
      <c r="G793" s="45">
        <v>1.01700785677512</v>
      </c>
      <c r="H793" s="45">
        <v>1.01700785677512</v>
      </c>
      <c r="I793" s="45">
        <v>1.01700785677512</v>
      </c>
      <c r="J793" s="45">
        <v>1.01700785677512</v>
      </c>
      <c r="K793" s="45">
        <v>1.01700785677512</v>
      </c>
      <c r="L793" s="45">
        <v>1.01700785677512</v>
      </c>
      <c r="M793" s="45">
        <v>1.01700785677512</v>
      </c>
      <c r="N793" s="45">
        <v>1.01700785677512</v>
      </c>
      <c r="O793" s="45">
        <v>1.01700785677512</v>
      </c>
      <c r="P793" s="45">
        <v>1.01700785677512</v>
      </c>
      <c r="Q793" s="45">
        <v>1.01700785677512</v>
      </c>
      <c r="R793" s="45">
        <v>1.01700785677512</v>
      </c>
      <c r="S793" s="45">
        <v>1.01700785677512</v>
      </c>
      <c r="T793" s="45">
        <v>1.01700785677512</v>
      </c>
      <c r="U793" s="45">
        <v>1.01700785677512</v>
      </c>
      <c r="V793" s="45">
        <v>1.01700785677512</v>
      </c>
      <c r="W793" s="45">
        <v>1.01700785677512</v>
      </c>
      <c r="X793" s="45">
        <v>1.01700785677512</v>
      </c>
      <c r="Y793" s="45">
        <v>1.01700785677512</v>
      </c>
      <c r="Z793" s="45">
        <v>1.01700785677512</v>
      </c>
      <c r="AA793" s="45">
        <v>1.01700785677512</v>
      </c>
      <c r="AB793" s="45">
        <v>1.01700785677512</v>
      </c>
      <c r="AC793" s="45">
        <v>1.01700785677512</v>
      </c>
      <c r="AD793" s="45">
        <v>1.01700785677512</v>
      </c>
    </row>
    <row r="794" spans="1:30">
      <c r="A794" s="40" t="s">
        <v>526</v>
      </c>
      <c r="B794" s="39">
        <v>0</v>
      </c>
      <c r="C794" s="39">
        <v>0</v>
      </c>
      <c r="D794" s="39">
        <v>1534268.09568353</v>
      </c>
      <c r="E794" s="39">
        <v>0</v>
      </c>
      <c r="F794" s="39">
        <v>0</v>
      </c>
      <c r="G794" s="39">
        <v>0</v>
      </c>
      <c r="H794" s="39">
        <v>0</v>
      </c>
      <c r="I794" s="39">
        <v>0</v>
      </c>
      <c r="J794" s="39">
        <v>175958.159456158</v>
      </c>
      <c r="K794" s="39">
        <v>0</v>
      </c>
      <c r="L794" s="39">
        <v>0</v>
      </c>
      <c r="M794" s="39">
        <v>0</v>
      </c>
      <c r="N794" s="39">
        <v>0</v>
      </c>
      <c r="O794" s="39">
        <v>0</v>
      </c>
      <c r="P794" s="39">
        <v>0</v>
      </c>
      <c r="Q794" s="39">
        <v>0</v>
      </c>
      <c r="R794" s="39">
        <v>91192.810317378695</v>
      </c>
      <c r="S794" s="39">
        <v>2976.9081039778598</v>
      </c>
      <c r="T794" s="39">
        <v>828021.09876985895</v>
      </c>
      <c r="U794" s="39">
        <v>0</v>
      </c>
      <c r="V794" s="39">
        <v>0</v>
      </c>
      <c r="W794" s="39">
        <v>1121088.4408374799</v>
      </c>
      <c r="X794" s="39">
        <v>4093660.6373299402</v>
      </c>
      <c r="Y794" s="39">
        <v>4555.2212091458596</v>
      </c>
      <c r="Z794" s="39">
        <v>19436.708641962301</v>
      </c>
      <c r="AA794" s="39">
        <v>19282.468964456199</v>
      </c>
      <c r="AB794" s="39">
        <v>170.85731993822</v>
      </c>
      <c r="AC794" s="39">
        <v>154.585194229818</v>
      </c>
      <c r="AD794" s="39">
        <v>0</v>
      </c>
    </row>
    <row r="795" spans="1:30">
      <c r="A795" s="40" t="s">
        <v>527</v>
      </c>
    </row>
    <row r="796" spans="1:30">
      <c r="A796" s="40" t="s">
        <v>528</v>
      </c>
      <c r="B796" s="39">
        <v>2691593.784</v>
      </c>
      <c r="C796" s="39">
        <v>101789.064</v>
      </c>
      <c r="D796" s="39">
        <v>1508609.875</v>
      </c>
      <c r="E796" s="39">
        <v>5981722.5099999998</v>
      </c>
      <c r="F796" s="39">
        <v>70241.817999999897</v>
      </c>
      <c r="G796" s="39">
        <v>25881286.249000002</v>
      </c>
      <c r="H796" s="39">
        <v>10529674.1619999</v>
      </c>
      <c r="I796" s="39">
        <v>2520476.7549999999</v>
      </c>
      <c r="J796" s="39">
        <v>173015.53599999999</v>
      </c>
      <c r="K796" s="39">
        <v>91208.296000000002</v>
      </c>
      <c r="L796" s="39">
        <v>97899.983999999895</v>
      </c>
      <c r="M796" s="39">
        <v>10793.3129999999</v>
      </c>
      <c r="N796" s="39">
        <v>57133325.762999997</v>
      </c>
      <c r="O796" s="39">
        <v>561030.701</v>
      </c>
      <c r="P796" s="39">
        <v>32762.625999999898</v>
      </c>
      <c r="Q796" s="39">
        <v>11856.925999999999</v>
      </c>
      <c r="R796" s="39">
        <v>89667.754000000001</v>
      </c>
      <c r="S796" s="39">
        <v>2927.1239982525699</v>
      </c>
      <c r="T796" s="39">
        <v>814173.74826923304</v>
      </c>
      <c r="U796" s="39">
        <v>0</v>
      </c>
      <c r="V796" s="39">
        <v>0</v>
      </c>
      <c r="W796" s="39">
        <v>1102340</v>
      </c>
      <c r="X796" s="39">
        <v>4025200.602</v>
      </c>
      <c r="Y796" s="39">
        <v>4479.0422992308404</v>
      </c>
      <c r="Z796" s="39">
        <v>19111.660261500001</v>
      </c>
      <c r="AA796" s="39">
        <v>18960</v>
      </c>
      <c r="AB796" s="39">
        <v>168</v>
      </c>
      <c r="AC796" s="39">
        <v>152</v>
      </c>
      <c r="AD796" s="39">
        <v>0</v>
      </c>
    </row>
    <row r="797" spans="1:30">
      <c r="A797" s="40" t="s">
        <v>529</v>
      </c>
      <c r="B797" s="39">
        <v>0</v>
      </c>
      <c r="C797" s="39">
        <v>0</v>
      </c>
      <c r="D797" s="39">
        <v>0</v>
      </c>
      <c r="E797" s="39">
        <v>0</v>
      </c>
      <c r="F797" s="39">
        <v>0</v>
      </c>
      <c r="G797" s="39">
        <v>0</v>
      </c>
      <c r="H797" s="39">
        <v>0</v>
      </c>
      <c r="I797" s="39">
        <v>0</v>
      </c>
      <c r="J797" s="39">
        <v>0</v>
      </c>
      <c r="K797" s="39">
        <v>0</v>
      </c>
      <c r="L797" s="39">
        <v>0</v>
      </c>
      <c r="M797" s="39">
        <v>0</v>
      </c>
      <c r="N797" s="39">
        <v>0</v>
      </c>
      <c r="O797" s="39">
        <v>0</v>
      </c>
      <c r="P797" s="39">
        <v>0</v>
      </c>
      <c r="Q797" s="39">
        <v>0</v>
      </c>
      <c r="R797" s="39">
        <v>0</v>
      </c>
      <c r="S797" s="39">
        <v>0</v>
      </c>
      <c r="T797" s="39">
        <v>0</v>
      </c>
      <c r="U797" s="39">
        <v>0</v>
      </c>
      <c r="V797" s="39">
        <v>0</v>
      </c>
      <c r="W797" s="39">
        <v>0</v>
      </c>
      <c r="X797" s="39">
        <v>0</v>
      </c>
      <c r="Y797" s="39">
        <v>0</v>
      </c>
      <c r="Z797" s="39">
        <v>0</v>
      </c>
      <c r="AA797" s="39">
        <v>0</v>
      </c>
      <c r="AB797" s="39">
        <v>0</v>
      </c>
      <c r="AC797" s="39">
        <v>0</v>
      </c>
      <c r="AD797" s="39">
        <v>0</v>
      </c>
    </row>
    <row r="798" spans="1:30">
      <c r="A798" s="40" t="s">
        <v>530</v>
      </c>
      <c r="B798" s="39">
        <v>2691593.784</v>
      </c>
      <c r="C798" s="39">
        <v>101789.064</v>
      </c>
      <c r="D798" s="39">
        <v>1508609.875</v>
      </c>
      <c r="E798" s="39">
        <v>5981722.5099999998</v>
      </c>
      <c r="F798" s="39">
        <v>70241.817999999897</v>
      </c>
      <c r="G798" s="39">
        <v>25881286.249000002</v>
      </c>
      <c r="H798" s="39">
        <v>10529674.1619999</v>
      </c>
      <c r="I798" s="39">
        <v>2520476.7549999999</v>
      </c>
      <c r="J798" s="39">
        <v>173015.53599999999</v>
      </c>
      <c r="K798" s="39">
        <v>91208.296000000002</v>
      </c>
      <c r="L798" s="39">
        <v>97899.983999999895</v>
      </c>
      <c r="M798" s="39">
        <v>10793.3129999999</v>
      </c>
      <c r="N798" s="39">
        <v>57133325.762999997</v>
      </c>
      <c r="O798" s="39">
        <v>561030.701</v>
      </c>
      <c r="P798" s="39">
        <v>32762.625999999898</v>
      </c>
      <c r="Q798" s="39">
        <v>11856.925999999999</v>
      </c>
      <c r="R798" s="39">
        <v>89667.754000000001</v>
      </c>
      <c r="S798" s="39">
        <v>2927.1239982525699</v>
      </c>
      <c r="T798" s="39">
        <v>814173.74826923304</v>
      </c>
      <c r="U798" s="39">
        <v>0</v>
      </c>
      <c r="V798" s="39">
        <v>0</v>
      </c>
      <c r="W798" s="39">
        <v>1102340</v>
      </c>
      <c r="X798" s="39">
        <v>4025200.602</v>
      </c>
      <c r="Y798" s="39">
        <v>4479.0422992308404</v>
      </c>
      <c r="Z798" s="39">
        <v>19111.660261500001</v>
      </c>
      <c r="AA798" s="39">
        <v>18960</v>
      </c>
      <c r="AB798" s="39">
        <v>168</v>
      </c>
      <c r="AC798" s="39">
        <v>152</v>
      </c>
      <c r="AD798" s="39">
        <v>0</v>
      </c>
    </row>
    <row r="799" spans="1:30" s="45" customFormat="1">
      <c r="A799" s="44" t="s">
        <v>531</v>
      </c>
      <c r="B799" s="45">
        <v>0.38241000000000003</v>
      </c>
      <c r="C799" s="45">
        <v>1.3429999999999999E-2</v>
      </c>
      <c r="D799" s="45">
        <v>0</v>
      </c>
      <c r="E799" s="45">
        <v>0</v>
      </c>
      <c r="F799" s="45">
        <v>0</v>
      </c>
      <c r="G799" s="45">
        <v>2.8999999999999998E-3</v>
      </c>
      <c r="H799" s="45">
        <v>3.8420000000000003E-2</v>
      </c>
      <c r="I799" s="45">
        <v>0.34175</v>
      </c>
      <c r="J799" s="45">
        <v>0</v>
      </c>
      <c r="K799" s="45">
        <v>1</v>
      </c>
      <c r="L799" s="45">
        <v>0</v>
      </c>
      <c r="M799" s="45">
        <v>1</v>
      </c>
      <c r="N799" s="45">
        <v>0</v>
      </c>
      <c r="O799" s="45">
        <v>0</v>
      </c>
      <c r="P799" s="45">
        <v>0</v>
      </c>
      <c r="Q799" s="45">
        <v>1</v>
      </c>
      <c r="R799" s="45">
        <v>0</v>
      </c>
      <c r="S799" s="45">
        <v>0</v>
      </c>
      <c r="T799" s="45">
        <v>0</v>
      </c>
      <c r="U799" s="45">
        <v>0</v>
      </c>
      <c r="V799" s="45">
        <v>0</v>
      </c>
      <c r="W799" s="45">
        <v>0</v>
      </c>
      <c r="X799" s="45">
        <v>0</v>
      </c>
      <c r="Y799" s="45">
        <v>0</v>
      </c>
      <c r="Z799" s="45">
        <v>0</v>
      </c>
      <c r="AA799" s="45">
        <v>0</v>
      </c>
      <c r="AB799" s="45">
        <v>0</v>
      </c>
      <c r="AC799" s="45">
        <v>0</v>
      </c>
      <c r="AD799" s="45">
        <v>0</v>
      </c>
    </row>
    <row r="800" spans="1:30" s="45" customFormat="1">
      <c r="A800" s="44" t="s">
        <v>532</v>
      </c>
      <c r="B800" s="45">
        <v>1.0267064042012699</v>
      </c>
      <c r="C800" s="45">
        <v>1.0267064042012699</v>
      </c>
      <c r="D800" s="45">
        <v>1.0267064042012699</v>
      </c>
      <c r="E800" s="45">
        <v>1.0267064042012699</v>
      </c>
      <c r="F800" s="45">
        <v>1.0267064042012699</v>
      </c>
      <c r="G800" s="45">
        <v>1.0267064042012699</v>
      </c>
      <c r="H800" s="45">
        <v>1.0267064042012699</v>
      </c>
      <c r="I800" s="45">
        <v>1.0267064042012699</v>
      </c>
      <c r="J800" s="45">
        <v>1.0267064042012699</v>
      </c>
      <c r="K800" s="45">
        <v>1.0267064042012699</v>
      </c>
      <c r="L800" s="45">
        <v>1.0267064042012699</v>
      </c>
      <c r="M800" s="45">
        <v>1.0267064042012699</v>
      </c>
      <c r="N800" s="45">
        <v>1.0267064042012699</v>
      </c>
      <c r="O800" s="45">
        <v>1.0267064042012699</v>
      </c>
      <c r="P800" s="45">
        <v>1.0267064042012699</v>
      </c>
      <c r="Q800" s="45">
        <v>1.0267064042012699</v>
      </c>
      <c r="R800" s="45">
        <v>1.0267064042012699</v>
      </c>
      <c r="S800" s="45">
        <v>1.0267064042012699</v>
      </c>
      <c r="T800" s="45">
        <v>1.0267064042012699</v>
      </c>
      <c r="U800" s="45">
        <v>1.0267064042012699</v>
      </c>
      <c r="V800" s="45">
        <v>1.0267064042012699</v>
      </c>
      <c r="W800" s="45">
        <v>1.0267064042012699</v>
      </c>
      <c r="X800" s="45">
        <v>1.0267064042012699</v>
      </c>
      <c r="Y800" s="45">
        <v>1.0267064042012699</v>
      </c>
      <c r="Z800" s="45">
        <v>1.0267064042012699</v>
      </c>
      <c r="AA800" s="45">
        <v>1.0267064042012699</v>
      </c>
      <c r="AB800" s="45">
        <v>1.0267064042012699</v>
      </c>
      <c r="AC800" s="45">
        <v>1.0267064042012699</v>
      </c>
      <c r="AD800" s="45">
        <v>1.0267064042012699</v>
      </c>
    </row>
    <row r="801" spans="1:30">
      <c r="A801" s="40" t="s">
        <v>533</v>
      </c>
      <c r="B801" s="39">
        <v>1056781.07725268</v>
      </c>
      <c r="C801" s="39">
        <v>1403.53550859506</v>
      </c>
      <c r="D801" s="39">
        <v>0</v>
      </c>
      <c r="E801" s="39">
        <v>0</v>
      </c>
      <c r="F801" s="39">
        <v>0</v>
      </c>
      <c r="G801" s="39">
        <v>77060.198788362293</v>
      </c>
      <c r="H801" s="39">
        <v>415354.15929500299</v>
      </c>
      <c r="I801" s="39">
        <v>884377.10468513705</v>
      </c>
      <c r="J801" s="39">
        <v>0</v>
      </c>
      <c r="K801" s="39">
        <v>93644.141619485206</v>
      </c>
      <c r="L801" s="39">
        <v>0</v>
      </c>
      <c r="M801" s="39">
        <v>11081.5635796488</v>
      </c>
      <c r="N801" s="39">
        <v>0</v>
      </c>
      <c r="O801" s="39">
        <v>0</v>
      </c>
      <c r="P801" s="39">
        <v>0</v>
      </c>
      <c r="Q801" s="39">
        <v>12173.5818583405</v>
      </c>
      <c r="R801" s="39">
        <v>0</v>
      </c>
      <c r="S801" s="39">
        <v>0</v>
      </c>
      <c r="T801" s="39">
        <v>0</v>
      </c>
      <c r="U801" s="39">
        <v>0</v>
      </c>
      <c r="V801" s="39">
        <v>0</v>
      </c>
      <c r="W801" s="39">
        <v>0</v>
      </c>
      <c r="X801" s="39">
        <v>0</v>
      </c>
      <c r="Y801" s="39">
        <v>0</v>
      </c>
      <c r="Z801" s="39">
        <v>0</v>
      </c>
      <c r="AA801" s="39">
        <v>0</v>
      </c>
      <c r="AB801" s="39">
        <v>0</v>
      </c>
      <c r="AC801" s="39">
        <v>0</v>
      </c>
      <c r="AD801" s="39">
        <v>0</v>
      </c>
    </row>
    <row r="802" spans="1:30">
      <c r="A802" s="40" t="s">
        <v>534</v>
      </c>
    </row>
    <row r="803" spans="1:30">
      <c r="A803" s="40" t="s">
        <v>535</v>
      </c>
      <c r="B803" s="39">
        <v>2691593.784</v>
      </c>
      <c r="C803" s="39">
        <v>101789.064</v>
      </c>
      <c r="D803" s="39">
        <v>1508609.875</v>
      </c>
      <c r="E803" s="39">
        <v>5981722.5099999998</v>
      </c>
      <c r="F803" s="39">
        <v>70241.817999999897</v>
      </c>
      <c r="G803" s="39">
        <v>25881286.249000002</v>
      </c>
      <c r="H803" s="39">
        <v>10529674.1619999</v>
      </c>
      <c r="I803" s="39">
        <v>2520476.7549999999</v>
      </c>
      <c r="J803" s="39">
        <v>173015.53599999999</v>
      </c>
      <c r="K803" s="39">
        <v>91208.296000000002</v>
      </c>
      <c r="L803" s="39">
        <v>97899.983999999895</v>
      </c>
      <c r="M803" s="39">
        <v>10793.3129999999</v>
      </c>
      <c r="N803" s="39">
        <v>57133325.762999997</v>
      </c>
      <c r="O803" s="39">
        <v>561030.701</v>
      </c>
      <c r="P803" s="39">
        <v>32762.625999999898</v>
      </c>
      <c r="Q803" s="39">
        <v>11856.925999999999</v>
      </c>
      <c r="R803" s="39">
        <v>89667.754000000001</v>
      </c>
      <c r="S803" s="39">
        <v>2927.1239982525699</v>
      </c>
      <c r="T803" s="39">
        <v>814173.74826923304</v>
      </c>
      <c r="U803" s="39">
        <v>0</v>
      </c>
      <c r="V803" s="39">
        <v>0</v>
      </c>
      <c r="W803" s="39">
        <v>1102340</v>
      </c>
      <c r="X803" s="39">
        <v>4025200.602</v>
      </c>
      <c r="Y803" s="39">
        <v>4479.0422992308404</v>
      </c>
      <c r="Z803" s="39">
        <v>19111.660261500001</v>
      </c>
      <c r="AA803" s="39">
        <v>18960</v>
      </c>
      <c r="AB803" s="39">
        <v>168</v>
      </c>
      <c r="AC803" s="39">
        <v>152</v>
      </c>
      <c r="AD803" s="39">
        <v>0</v>
      </c>
    </row>
    <row r="804" spans="1:30">
      <c r="A804" s="40" t="s">
        <v>536</v>
      </c>
      <c r="B804" s="39">
        <v>0</v>
      </c>
      <c r="C804" s="39">
        <v>0</v>
      </c>
      <c r="D804" s="39">
        <v>0</v>
      </c>
      <c r="E804" s="39">
        <v>0</v>
      </c>
      <c r="F804" s="39">
        <v>0</v>
      </c>
      <c r="G804" s="39">
        <v>0</v>
      </c>
      <c r="H804" s="39">
        <v>0</v>
      </c>
      <c r="I804" s="39">
        <v>0</v>
      </c>
      <c r="J804" s="39">
        <v>0</v>
      </c>
      <c r="K804" s="39">
        <v>0</v>
      </c>
      <c r="L804" s="39">
        <v>0</v>
      </c>
      <c r="M804" s="39">
        <v>0</v>
      </c>
      <c r="N804" s="39">
        <v>0</v>
      </c>
      <c r="O804" s="39">
        <v>0</v>
      </c>
      <c r="P804" s="39">
        <v>0</v>
      </c>
      <c r="Q804" s="39">
        <v>0</v>
      </c>
      <c r="R804" s="39">
        <v>0</v>
      </c>
      <c r="S804" s="39">
        <v>0</v>
      </c>
      <c r="T804" s="39">
        <v>0</v>
      </c>
      <c r="U804" s="39">
        <v>0</v>
      </c>
      <c r="V804" s="39">
        <v>0</v>
      </c>
      <c r="W804" s="39">
        <v>0</v>
      </c>
      <c r="X804" s="39">
        <v>0</v>
      </c>
      <c r="Y804" s="39">
        <v>0</v>
      </c>
      <c r="Z804" s="39">
        <v>0</v>
      </c>
      <c r="AA804" s="39">
        <v>0</v>
      </c>
      <c r="AB804" s="39">
        <v>0</v>
      </c>
      <c r="AC804" s="39">
        <v>0</v>
      </c>
      <c r="AD804" s="39">
        <v>0</v>
      </c>
    </row>
    <row r="805" spans="1:30">
      <c r="A805" s="40" t="s">
        <v>537</v>
      </c>
      <c r="B805" s="39">
        <v>2691593.784</v>
      </c>
      <c r="C805" s="39">
        <v>101789.064</v>
      </c>
      <c r="D805" s="39">
        <v>1508609.875</v>
      </c>
      <c r="E805" s="39">
        <v>5981722.5099999998</v>
      </c>
      <c r="F805" s="39">
        <v>70241.817999999897</v>
      </c>
      <c r="G805" s="39">
        <v>25881286.249000002</v>
      </c>
      <c r="H805" s="39">
        <v>10529674.1619999</v>
      </c>
      <c r="I805" s="39">
        <v>2520476.7549999999</v>
      </c>
      <c r="J805" s="39">
        <v>173015.53599999999</v>
      </c>
      <c r="K805" s="39">
        <v>91208.296000000002</v>
      </c>
      <c r="L805" s="39">
        <v>97899.983999999895</v>
      </c>
      <c r="M805" s="39">
        <v>10793.3129999999</v>
      </c>
      <c r="N805" s="39">
        <v>57133325.762999997</v>
      </c>
      <c r="O805" s="39">
        <v>561030.701</v>
      </c>
      <c r="P805" s="39">
        <v>32762.625999999898</v>
      </c>
      <c r="Q805" s="39">
        <v>11856.925999999999</v>
      </c>
      <c r="R805" s="39">
        <v>89667.754000000001</v>
      </c>
      <c r="S805" s="39">
        <v>2927.1239982525699</v>
      </c>
      <c r="T805" s="39">
        <v>814173.74826923304</v>
      </c>
      <c r="U805" s="39">
        <v>0</v>
      </c>
      <c r="V805" s="39">
        <v>0</v>
      </c>
      <c r="W805" s="39">
        <v>1102340</v>
      </c>
      <c r="X805" s="39">
        <v>4025200.602</v>
      </c>
      <c r="Y805" s="39">
        <v>4479.0422992308404</v>
      </c>
      <c r="Z805" s="39">
        <v>19111.660261500001</v>
      </c>
      <c r="AA805" s="39">
        <v>18960</v>
      </c>
      <c r="AB805" s="39">
        <v>168</v>
      </c>
      <c r="AC805" s="39">
        <v>152</v>
      </c>
      <c r="AD805" s="39">
        <v>0</v>
      </c>
    </row>
    <row r="806" spans="1:30" s="45" customFormat="1">
      <c r="A806" s="44" t="s">
        <v>538</v>
      </c>
      <c r="B806" s="45">
        <v>0.61758999999999997</v>
      </c>
      <c r="C806" s="45">
        <v>0.98656999999999995</v>
      </c>
      <c r="D806" s="45">
        <v>0</v>
      </c>
      <c r="E806" s="45">
        <v>1</v>
      </c>
      <c r="F806" s="45">
        <v>1</v>
      </c>
      <c r="G806" s="45">
        <v>0.99709999999999999</v>
      </c>
      <c r="H806" s="45">
        <v>0.96157999999999999</v>
      </c>
      <c r="I806" s="45">
        <v>0.65825</v>
      </c>
      <c r="J806" s="45">
        <v>0</v>
      </c>
      <c r="K806" s="45">
        <v>0</v>
      </c>
      <c r="L806" s="45">
        <v>1</v>
      </c>
      <c r="M806" s="45">
        <v>0</v>
      </c>
      <c r="N806" s="45">
        <v>1</v>
      </c>
      <c r="O806" s="45">
        <v>1</v>
      </c>
      <c r="P806" s="45">
        <v>1</v>
      </c>
      <c r="Q806" s="45">
        <v>0</v>
      </c>
      <c r="R806" s="45">
        <v>0</v>
      </c>
      <c r="S806" s="45">
        <v>0</v>
      </c>
      <c r="T806" s="45">
        <v>0</v>
      </c>
      <c r="U806" s="45">
        <v>0</v>
      </c>
      <c r="V806" s="45">
        <v>0</v>
      </c>
      <c r="W806" s="45">
        <v>0</v>
      </c>
      <c r="X806" s="45">
        <v>0</v>
      </c>
      <c r="Y806" s="45">
        <v>0</v>
      </c>
      <c r="Z806" s="45">
        <v>0</v>
      </c>
      <c r="AA806" s="45">
        <v>0</v>
      </c>
      <c r="AB806" s="45">
        <v>0</v>
      </c>
      <c r="AC806" s="45">
        <v>0</v>
      </c>
      <c r="AD806" s="45">
        <v>0</v>
      </c>
    </row>
    <row r="807" spans="1:30" s="45" customFormat="1">
      <c r="A807" s="44" t="s">
        <v>539</v>
      </c>
      <c r="B807" s="45">
        <v>1.0486273520181399</v>
      </c>
      <c r="C807" s="45">
        <v>1.0486273520181399</v>
      </c>
      <c r="D807" s="45">
        <v>1.0486273520181399</v>
      </c>
      <c r="E807" s="45">
        <v>1.0486273520181399</v>
      </c>
      <c r="F807" s="45">
        <v>1.0486273520181399</v>
      </c>
      <c r="G807" s="45">
        <v>1.0486273520181399</v>
      </c>
      <c r="H807" s="45">
        <v>1.0486273520181399</v>
      </c>
      <c r="I807" s="45">
        <v>1.0486273520181399</v>
      </c>
      <c r="J807" s="45">
        <v>1.0486273520181399</v>
      </c>
      <c r="K807" s="45">
        <v>1.0486273520181399</v>
      </c>
      <c r="L807" s="45">
        <v>1.0486273520181399</v>
      </c>
      <c r="M807" s="45">
        <v>1.0486273520181399</v>
      </c>
      <c r="N807" s="45">
        <v>1.0486273520181399</v>
      </c>
      <c r="O807" s="45">
        <v>1.0486273520181399</v>
      </c>
      <c r="P807" s="45">
        <v>1.0486273520181399</v>
      </c>
      <c r="Q807" s="45">
        <v>1.0486273520181399</v>
      </c>
      <c r="R807" s="45">
        <v>1.0486273520181399</v>
      </c>
      <c r="S807" s="45">
        <v>1.0486273520181399</v>
      </c>
      <c r="T807" s="45">
        <v>1.0486273520181399</v>
      </c>
      <c r="U807" s="45">
        <v>1.0486273520181399</v>
      </c>
      <c r="V807" s="45">
        <v>1.0486273520181399</v>
      </c>
      <c r="W807" s="45">
        <v>1.0486273520181399</v>
      </c>
      <c r="X807" s="45">
        <v>1.0486273520181399</v>
      </c>
      <c r="Y807" s="45">
        <v>1.0486273520181399</v>
      </c>
      <c r="Z807" s="45">
        <v>1.0486273520181399</v>
      </c>
      <c r="AA807" s="45">
        <v>1.0486273520181399</v>
      </c>
      <c r="AB807" s="45">
        <v>1.0486273520181399</v>
      </c>
      <c r="AC807" s="45">
        <v>1.0486273520181399</v>
      </c>
      <c r="AD807" s="45">
        <v>1.0486273520181399</v>
      </c>
    </row>
    <row r="808" spans="1:30">
      <c r="A808" s="40" t="s">
        <v>540</v>
      </c>
      <c r="B808" s="39">
        <v>1743134.7206446901</v>
      </c>
      <c r="C808" s="39">
        <v>105305.294607759</v>
      </c>
      <c r="D808" s="39">
        <v>0</v>
      </c>
      <c r="E808" s="39">
        <v>6272597.8361686198</v>
      </c>
      <c r="F808" s="39">
        <v>73657.491610280296</v>
      </c>
      <c r="G808" s="39">
        <v>27061119.174580701</v>
      </c>
      <c r="H808" s="39">
        <v>10617482.053595301</v>
      </c>
      <c r="I808" s="39">
        <v>1739781.6496620099</v>
      </c>
      <c r="J808" s="39">
        <v>0</v>
      </c>
      <c r="K808" s="39">
        <v>0</v>
      </c>
      <c r="L808" s="39">
        <v>102660.600984538</v>
      </c>
      <c r="M808" s="39">
        <v>0</v>
      </c>
      <c r="N808" s="39">
        <v>59911568.106844597</v>
      </c>
      <c r="O808" s="39">
        <v>588312.13839051197</v>
      </c>
      <c r="P808" s="39">
        <v>34355.7857475407</v>
      </c>
      <c r="Q808" s="39">
        <v>0</v>
      </c>
      <c r="R808" s="39">
        <v>0</v>
      </c>
      <c r="S808" s="39">
        <v>0</v>
      </c>
      <c r="T808" s="39">
        <v>0</v>
      </c>
      <c r="U808" s="39">
        <v>0</v>
      </c>
      <c r="V808" s="39">
        <v>0</v>
      </c>
      <c r="W808" s="39">
        <v>0</v>
      </c>
      <c r="X808" s="39">
        <v>0</v>
      </c>
      <c r="Y808" s="39">
        <v>0</v>
      </c>
      <c r="Z808" s="39">
        <v>0</v>
      </c>
      <c r="AA808" s="39">
        <v>0</v>
      </c>
      <c r="AB808" s="39">
        <v>0</v>
      </c>
      <c r="AC808" s="39">
        <v>0</v>
      </c>
      <c r="AD808" s="39">
        <v>0</v>
      </c>
    </row>
    <row r="809" spans="1:30">
      <c r="A809" s="40" t="s">
        <v>541</v>
      </c>
    </row>
    <row r="810" spans="1:30">
      <c r="A810" s="40" t="s">
        <v>542</v>
      </c>
      <c r="B810" s="39">
        <v>0</v>
      </c>
      <c r="C810" s="39">
        <v>0</v>
      </c>
      <c r="D810" s="39">
        <v>1534268.09568353</v>
      </c>
      <c r="E810" s="39">
        <v>0</v>
      </c>
      <c r="F810" s="39">
        <v>0</v>
      </c>
      <c r="G810" s="39">
        <v>0</v>
      </c>
      <c r="H810" s="39">
        <v>0</v>
      </c>
      <c r="I810" s="39">
        <v>0</v>
      </c>
      <c r="J810" s="39">
        <v>175958.159456158</v>
      </c>
      <c r="K810" s="39">
        <v>0</v>
      </c>
      <c r="L810" s="39">
        <v>0</v>
      </c>
      <c r="M810" s="39">
        <v>0</v>
      </c>
      <c r="N810" s="39">
        <v>0</v>
      </c>
      <c r="O810" s="39">
        <v>0</v>
      </c>
      <c r="P810" s="39">
        <v>0</v>
      </c>
      <c r="Q810" s="39">
        <v>0</v>
      </c>
      <c r="R810" s="39">
        <v>91192.810317378695</v>
      </c>
      <c r="S810" s="39">
        <v>2976.9081039778598</v>
      </c>
      <c r="T810" s="39">
        <v>828021.09876985895</v>
      </c>
      <c r="U810" s="39">
        <v>0</v>
      </c>
      <c r="V810" s="39">
        <v>0</v>
      </c>
      <c r="W810" s="39">
        <v>1121088.4408374799</v>
      </c>
      <c r="X810" s="39">
        <v>4093660.6373299402</v>
      </c>
      <c r="Y810" s="39">
        <v>4555.2212091458596</v>
      </c>
      <c r="Z810" s="39">
        <v>19436.708641962301</v>
      </c>
      <c r="AA810" s="39">
        <v>19282.468964456199</v>
      </c>
      <c r="AB810" s="39">
        <v>170.85731993822</v>
      </c>
      <c r="AC810" s="39">
        <v>154.585194229818</v>
      </c>
      <c r="AD810" s="39">
        <v>0</v>
      </c>
    </row>
    <row r="811" spans="1:30">
      <c r="A811" s="40" t="s">
        <v>543</v>
      </c>
      <c r="B811" s="39">
        <v>1056781.07725268</v>
      </c>
      <c r="C811" s="39">
        <v>1403.53550859506</v>
      </c>
      <c r="D811" s="39">
        <v>0</v>
      </c>
      <c r="E811" s="39">
        <v>0</v>
      </c>
      <c r="F811" s="39">
        <v>0</v>
      </c>
      <c r="G811" s="39">
        <v>77060.198788362293</v>
      </c>
      <c r="H811" s="39">
        <v>415354.15929500299</v>
      </c>
      <c r="I811" s="39">
        <v>884377.10468513705</v>
      </c>
      <c r="J811" s="39">
        <v>0</v>
      </c>
      <c r="K811" s="39">
        <v>93644.141619485206</v>
      </c>
      <c r="L811" s="39">
        <v>0</v>
      </c>
      <c r="M811" s="39">
        <v>11081.5635796488</v>
      </c>
      <c r="N811" s="39">
        <v>0</v>
      </c>
      <c r="O811" s="39">
        <v>0</v>
      </c>
      <c r="P811" s="39">
        <v>0</v>
      </c>
      <c r="Q811" s="39">
        <v>12173.5818583405</v>
      </c>
      <c r="R811" s="39">
        <v>0</v>
      </c>
      <c r="S811" s="39">
        <v>0</v>
      </c>
      <c r="T811" s="39">
        <v>0</v>
      </c>
      <c r="U811" s="39">
        <v>0</v>
      </c>
      <c r="V811" s="39">
        <v>0</v>
      </c>
      <c r="W811" s="39">
        <v>0</v>
      </c>
      <c r="X811" s="39">
        <v>0</v>
      </c>
      <c r="Y811" s="39">
        <v>0</v>
      </c>
      <c r="Z811" s="39">
        <v>0</v>
      </c>
      <c r="AA811" s="39">
        <v>0</v>
      </c>
      <c r="AB811" s="39">
        <v>0</v>
      </c>
      <c r="AC811" s="39">
        <v>0</v>
      </c>
      <c r="AD811" s="39">
        <v>0</v>
      </c>
    </row>
    <row r="812" spans="1:30">
      <c r="A812" s="40" t="s">
        <v>544</v>
      </c>
      <c r="B812" s="39">
        <v>1743134.7206446901</v>
      </c>
      <c r="C812" s="39">
        <v>105305.294607759</v>
      </c>
      <c r="D812" s="39">
        <v>0</v>
      </c>
      <c r="E812" s="39">
        <v>6272597.8361686198</v>
      </c>
      <c r="F812" s="39">
        <v>73657.491610280296</v>
      </c>
      <c r="G812" s="39">
        <v>27061119.174580701</v>
      </c>
      <c r="H812" s="39">
        <v>10617482.053595301</v>
      </c>
      <c r="I812" s="39">
        <v>1739781.6496620099</v>
      </c>
      <c r="J812" s="39">
        <v>0</v>
      </c>
      <c r="K812" s="39">
        <v>0</v>
      </c>
      <c r="L812" s="39">
        <v>102660.600984538</v>
      </c>
      <c r="M812" s="39">
        <v>0</v>
      </c>
      <c r="N812" s="39">
        <v>59911568.106844597</v>
      </c>
      <c r="O812" s="39">
        <v>588312.13839051197</v>
      </c>
      <c r="P812" s="39">
        <v>34355.7857475407</v>
      </c>
      <c r="Q812" s="39">
        <v>0</v>
      </c>
      <c r="R812" s="39">
        <v>0</v>
      </c>
      <c r="S812" s="39">
        <v>0</v>
      </c>
      <c r="T812" s="39">
        <v>0</v>
      </c>
      <c r="U812" s="39">
        <v>0</v>
      </c>
      <c r="V812" s="39">
        <v>0</v>
      </c>
      <c r="W812" s="39">
        <v>0</v>
      </c>
      <c r="X812" s="39">
        <v>0</v>
      </c>
      <c r="Y812" s="39">
        <v>0</v>
      </c>
      <c r="Z812" s="39">
        <v>0</v>
      </c>
      <c r="AA812" s="39">
        <v>0</v>
      </c>
      <c r="AB812" s="39">
        <v>0</v>
      </c>
      <c r="AC812" s="39">
        <v>0</v>
      </c>
      <c r="AD812" s="39">
        <v>0</v>
      </c>
    </row>
    <row r="813" spans="1:30">
      <c r="A813" s="43" t="s">
        <v>545</v>
      </c>
      <c r="B813" s="46">
        <v>2799915.7978973701</v>
      </c>
      <c r="C813" s="46">
        <v>106708.830116354</v>
      </c>
      <c r="D813" s="46">
        <v>1534268.09568353</v>
      </c>
      <c r="E813" s="46">
        <v>6272597.8361686198</v>
      </c>
      <c r="F813" s="46">
        <v>73657.491610280296</v>
      </c>
      <c r="G813" s="46">
        <v>27138179.373369001</v>
      </c>
      <c r="H813" s="46">
        <v>11032836.212890301</v>
      </c>
      <c r="I813" s="46">
        <v>2624158.75434714</v>
      </c>
      <c r="J813" s="46">
        <v>175958.159456158</v>
      </c>
      <c r="K813" s="46">
        <v>93644.141619485206</v>
      </c>
      <c r="L813" s="46">
        <v>102660.600984538</v>
      </c>
      <c r="M813" s="46">
        <v>11081.5635796488</v>
      </c>
      <c r="N813" s="46">
        <v>59911568.106844597</v>
      </c>
      <c r="O813" s="46">
        <v>588312.13839051197</v>
      </c>
      <c r="P813" s="46">
        <v>34355.7857475407</v>
      </c>
      <c r="Q813" s="46">
        <v>12173.5818583405</v>
      </c>
      <c r="R813" s="46">
        <v>91192.810317378695</v>
      </c>
      <c r="S813" s="46">
        <v>2976.9081039778598</v>
      </c>
      <c r="T813" s="46">
        <v>828021.09876985895</v>
      </c>
      <c r="U813" s="46">
        <v>0</v>
      </c>
      <c r="V813" s="46">
        <v>0</v>
      </c>
      <c r="W813" s="46">
        <v>1121088.4408374799</v>
      </c>
      <c r="X813" s="46">
        <v>4093660.6373299402</v>
      </c>
      <c r="Y813" s="46">
        <v>4555.2212091458596</v>
      </c>
      <c r="Z813" s="46">
        <v>19436.708641962301</v>
      </c>
      <c r="AA813" s="46">
        <v>19282.468964456199</v>
      </c>
      <c r="AB813" s="46">
        <v>170.85731993822</v>
      </c>
      <c r="AC813" s="46">
        <v>154.585194229818</v>
      </c>
      <c r="AD813" s="46">
        <v>0</v>
      </c>
    </row>
    <row r="814" spans="1:30" hidden="1" outlineLevel="1">
      <c r="A814" s="40" t="s">
        <v>213</v>
      </c>
      <c r="B814" s="39">
        <v>2799915.7978973701</v>
      </c>
      <c r="C814" s="39">
        <v>2799915.7978973701</v>
      </c>
      <c r="D814" s="39">
        <v>2799915.7978973701</v>
      </c>
      <c r="E814" s="39">
        <v>2799915.7978973701</v>
      </c>
      <c r="F814" s="39">
        <v>2799915.7978973701</v>
      </c>
      <c r="G814" s="39">
        <v>2799915.7978973701</v>
      </c>
      <c r="H814" s="39">
        <v>2799915.7978973701</v>
      </c>
      <c r="I814" s="39">
        <v>2799915.7978973701</v>
      </c>
      <c r="J814" s="39">
        <v>2799915.7978973701</v>
      </c>
      <c r="K814" s="39">
        <v>2799915.7978973701</v>
      </c>
      <c r="L814" s="39">
        <v>2799915.7978973701</v>
      </c>
      <c r="M814" s="39">
        <v>2799915.7978973701</v>
      </c>
      <c r="N814" s="39">
        <v>2799915.7978973701</v>
      </c>
      <c r="O814" s="39">
        <v>2799915.7978973701</v>
      </c>
      <c r="P814" s="39">
        <v>2799915.7978973701</v>
      </c>
      <c r="Q814" s="39">
        <v>2799915.7978973701</v>
      </c>
      <c r="R814" s="39">
        <v>2799915.7978973701</v>
      </c>
    </row>
    <row r="815" spans="1:30" hidden="1" outlineLevel="1">
      <c r="A815" s="40" t="s">
        <v>214</v>
      </c>
      <c r="B815" s="39">
        <v>106708.830116354</v>
      </c>
      <c r="C815" s="39">
        <v>106708.830116354</v>
      </c>
      <c r="D815" s="39">
        <v>106708.830116354</v>
      </c>
      <c r="E815" s="39">
        <v>106708.830116354</v>
      </c>
      <c r="F815" s="39">
        <v>106708.830116354</v>
      </c>
      <c r="G815" s="39">
        <v>106708.830116354</v>
      </c>
      <c r="H815" s="39">
        <v>106708.830116354</v>
      </c>
      <c r="I815" s="39">
        <v>106708.830116354</v>
      </c>
      <c r="J815" s="39">
        <v>106708.830116354</v>
      </c>
      <c r="K815" s="39">
        <v>106708.830116354</v>
      </c>
      <c r="L815" s="39">
        <v>106708.830116354</v>
      </c>
      <c r="M815" s="39">
        <v>106708.830116354</v>
      </c>
      <c r="N815" s="39">
        <v>106708.830116354</v>
      </c>
      <c r="O815" s="39">
        <v>106708.830116354</v>
      </c>
      <c r="P815" s="39">
        <v>106708.830116354</v>
      </c>
      <c r="Q815" s="39">
        <v>106708.830116354</v>
      </c>
      <c r="R815" s="39">
        <v>106708.830116354</v>
      </c>
    </row>
    <row r="816" spans="1:30" hidden="1" outlineLevel="1">
      <c r="A816" s="40" t="s">
        <v>215</v>
      </c>
      <c r="B816" s="39">
        <v>1534268.09568353</v>
      </c>
      <c r="C816" s="39">
        <v>1534268.09568353</v>
      </c>
      <c r="D816" s="39">
        <v>1534268.09568353</v>
      </c>
      <c r="E816" s="39">
        <v>1534268.09568353</v>
      </c>
      <c r="F816" s="39">
        <v>1534268.09568353</v>
      </c>
      <c r="G816" s="39">
        <v>1534268.09568353</v>
      </c>
      <c r="H816" s="39">
        <v>1534268.09568353</v>
      </c>
      <c r="I816" s="39">
        <v>1534268.09568353</v>
      </c>
      <c r="J816" s="39">
        <v>1534268.09568353</v>
      </c>
      <c r="K816" s="39">
        <v>1534268.09568353</v>
      </c>
      <c r="L816" s="39">
        <v>1534268.09568353</v>
      </c>
      <c r="M816" s="39">
        <v>1534268.09568353</v>
      </c>
      <c r="N816" s="39">
        <v>1534268.09568353</v>
      </c>
      <c r="O816" s="39">
        <v>1534268.09568353</v>
      </c>
      <c r="P816" s="39">
        <v>1534268.09568353</v>
      </c>
      <c r="Q816" s="39">
        <v>1534268.09568353</v>
      </c>
      <c r="R816" s="39">
        <v>1534268.09568353</v>
      </c>
    </row>
    <row r="817" spans="1:30" hidden="1" outlineLevel="1">
      <c r="A817" s="40" t="s">
        <v>216</v>
      </c>
      <c r="B817" s="39">
        <v>6272597.8361686198</v>
      </c>
      <c r="C817" s="39">
        <v>6272597.8361686198</v>
      </c>
      <c r="D817" s="39">
        <v>6272597.8361686198</v>
      </c>
      <c r="E817" s="39">
        <v>6272597.8361686198</v>
      </c>
      <c r="F817" s="39">
        <v>6272597.8361686198</v>
      </c>
      <c r="G817" s="39">
        <v>6272597.8361686198</v>
      </c>
      <c r="H817" s="39">
        <v>6272597.8361686198</v>
      </c>
      <c r="I817" s="39">
        <v>6272597.8361686198</v>
      </c>
      <c r="J817" s="39">
        <v>6272597.8361686198</v>
      </c>
      <c r="K817" s="39">
        <v>6272597.8361686198</v>
      </c>
      <c r="L817" s="39">
        <v>6272597.8361686198</v>
      </c>
      <c r="M817" s="39">
        <v>6272597.8361686198</v>
      </c>
      <c r="N817" s="39">
        <v>6272597.8361686198</v>
      </c>
      <c r="O817" s="39">
        <v>6272597.8361686198</v>
      </c>
      <c r="P817" s="39">
        <v>6272597.8361686198</v>
      </c>
      <c r="Q817" s="39">
        <v>6272597.8361686198</v>
      </c>
      <c r="R817" s="39">
        <v>6272597.8361686198</v>
      </c>
    </row>
    <row r="818" spans="1:30" hidden="1" outlineLevel="1">
      <c r="A818" s="40" t="s">
        <v>217</v>
      </c>
      <c r="B818" s="39">
        <v>73657.491610280296</v>
      </c>
      <c r="C818" s="39">
        <v>73657.491610280296</v>
      </c>
      <c r="D818" s="39">
        <v>73657.491610280296</v>
      </c>
      <c r="E818" s="39">
        <v>73657.491610280296</v>
      </c>
      <c r="F818" s="39">
        <v>73657.491610280296</v>
      </c>
      <c r="G818" s="39">
        <v>73657.491610280296</v>
      </c>
      <c r="H818" s="39">
        <v>73657.491610280296</v>
      </c>
      <c r="I818" s="39">
        <v>73657.491610280296</v>
      </c>
      <c r="J818" s="39">
        <v>73657.491610280296</v>
      </c>
      <c r="K818" s="39">
        <v>73657.491610280296</v>
      </c>
      <c r="L818" s="39">
        <v>73657.491610280296</v>
      </c>
      <c r="M818" s="39">
        <v>73657.491610280296</v>
      </c>
      <c r="N818" s="39">
        <v>73657.491610280296</v>
      </c>
      <c r="O818" s="39">
        <v>73657.491610280296</v>
      </c>
      <c r="P818" s="39">
        <v>73657.491610280296</v>
      </c>
      <c r="Q818" s="39">
        <v>73657.491610280296</v>
      </c>
      <c r="R818" s="39">
        <v>73657.491610280296</v>
      </c>
    </row>
    <row r="819" spans="1:30" hidden="1" outlineLevel="1">
      <c r="A819" s="40" t="s">
        <v>218</v>
      </c>
      <c r="B819" s="39">
        <v>27138179.373369001</v>
      </c>
      <c r="C819" s="39">
        <v>27138179.373369001</v>
      </c>
      <c r="D819" s="39">
        <v>27138179.373369001</v>
      </c>
      <c r="E819" s="39">
        <v>27138179.373369001</v>
      </c>
      <c r="F819" s="39">
        <v>27138179.373369001</v>
      </c>
      <c r="G819" s="39">
        <v>27138179.373369001</v>
      </c>
      <c r="H819" s="39">
        <v>27138179.373369001</v>
      </c>
      <c r="I819" s="39">
        <v>27138179.373369001</v>
      </c>
      <c r="J819" s="39">
        <v>27138179.373369001</v>
      </c>
      <c r="K819" s="39">
        <v>27138179.373369001</v>
      </c>
      <c r="L819" s="39">
        <v>27138179.373369001</v>
      </c>
      <c r="M819" s="39">
        <v>27138179.373369001</v>
      </c>
      <c r="N819" s="39">
        <v>27138179.373369001</v>
      </c>
      <c r="O819" s="39">
        <v>27138179.373369001</v>
      </c>
      <c r="P819" s="39">
        <v>27138179.373369001</v>
      </c>
      <c r="Q819" s="39">
        <v>27138179.373369001</v>
      </c>
      <c r="R819" s="39">
        <v>27138179.373369001</v>
      </c>
    </row>
    <row r="820" spans="1:30" hidden="1" outlineLevel="1">
      <c r="A820" s="40" t="s">
        <v>219</v>
      </c>
      <c r="B820" s="39">
        <v>11032836.212890301</v>
      </c>
      <c r="C820" s="39">
        <v>11032836.212890301</v>
      </c>
      <c r="D820" s="39">
        <v>11032836.212890301</v>
      </c>
      <c r="E820" s="39">
        <v>11032836.212890301</v>
      </c>
      <c r="F820" s="39">
        <v>11032836.212890301</v>
      </c>
      <c r="G820" s="39">
        <v>11032836.212890301</v>
      </c>
      <c r="H820" s="39">
        <v>11032836.212890301</v>
      </c>
      <c r="I820" s="39">
        <v>11032836.212890301</v>
      </c>
      <c r="J820" s="39">
        <v>11032836.212890301</v>
      </c>
      <c r="K820" s="39">
        <v>11032836.212890301</v>
      </c>
      <c r="L820" s="39">
        <v>11032836.212890301</v>
      </c>
      <c r="M820" s="39">
        <v>11032836.212890301</v>
      </c>
      <c r="N820" s="39">
        <v>11032836.212890301</v>
      </c>
      <c r="O820" s="39">
        <v>11032836.212890301</v>
      </c>
      <c r="P820" s="39">
        <v>11032836.212890301</v>
      </c>
      <c r="Q820" s="39">
        <v>11032836.212890301</v>
      </c>
      <c r="R820" s="39">
        <v>11032836.212890301</v>
      </c>
    </row>
    <row r="821" spans="1:30" hidden="1" outlineLevel="1">
      <c r="A821" s="40" t="s">
        <v>220</v>
      </c>
      <c r="B821" s="39">
        <v>2624158.75434714</v>
      </c>
      <c r="C821" s="39">
        <v>2624158.75434714</v>
      </c>
      <c r="D821" s="39">
        <v>2624158.75434714</v>
      </c>
      <c r="E821" s="39">
        <v>2624158.75434714</v>
      </c>
      <c r="F821" s="39">
        <v>2624158.75434714</v>
      </c>
      <c r="G821" s="39">
        <v>2624158.75434714</v>
      </c>
      <c r="H821" s="39">
        <v>2624158.75434714</v>
      </c>
      <c r="I821" s="39">
        <v>2624158.75434714</v>
      </c>
      <c r="J821" s="39">
        <v>2624158.75434714</v>
      </c>
      <c r="K821" s="39">
        <v>2624158.75434714</v>
      </c>
      <c r="L821" s="39">
        <v>2624158.75434714</v>
      </c>
      <c r="M821" s="39">
        <v>2624158.75434714</v>
      </c>
      <c r="N821" s="39">
        <v>2624158.75434714</v>
      </c>
      <c r="O821" s="39">
        <v>2624158.75434714</v>
      </c>
      <c r="P821" s="39">
        <v>2624158.75434714</v>
      </c>
      <c r="Q821" s="39">
        <v>2624158.75434714</v>
      </c>
      <c r="R821" s="39">
        <v>2624158.75434714</v>
      </c>
    </row>
    <row r="822" spans="1:30" hidden="1" outlineLevel="1">
      <c r="A822" s="40" t="s">
        <v>221</v>
      </c>
      <c r="B822" s="39">
        <v>175958.159456158</v>
      </c>
      <c r="C822" s="39">
        <v>175958.159456158</v>
      </c>
      <c r="D822" s="39">
        <v>175958.159456158</v>
      </c>
      <c r="E822" s="39">
        <v>175958.159456158</v>
      </c>
      <c r="F822" s="39">
        <v>175958.159456158</v>
      </c>
      <c r="G822" s="39">
        <v>175958.159456158</v>
      </c>
      <c r="H822" s="39">
        <v>175958.159456158</v>
      </c>
      <c r="I822" s="39">
        <v>175958.159456158</v>
      </c>
      <c r="J822" s="39">
        <v>175958.159456158</v>
      </c>
      <c r="K822" s="39">
        <v>175958.159456158</v>
      </c>
      <c r="L822" s="39">
        <v>175958.159456158</v>
      </c>
      <c r="M822" s="39">
        <v>175958.159456158</v>
      </c>
      <c r="N822" s="39">
        <v>175958.159456158</v>
      </c>
      <c r="O822" s="39">
        <v>175958.159456158</v>
      </c>
      <c r="P822" s="39">
        <v>175958.159456158</v>
      </c>
      <c r="Q822" s="39">
        <v>175958.159456158</v>
      </c>
      <c r="R822" s="39">
        <v>175958.159456158</v>
      </c>
    </row>
    <row r="823" spans="1:30" hidden="1" outlineLevel="1">
      <c r="A823" s="40" t="s">
        <v>222</v>
      </c>
      <c r="B823" s="39">
        <v>93644.141619485206</v>
      </c>
      <c r="C823" s="39">
        <v>93644.141619485206</v>
      </c>
      <c r="D823" s="39">
        <v>93644.141619485206</v>
      </c>
      <c r="E823" s="39">
        <v>93644.141619485206</v>
      </c>
      <c r="F823" s="39">
        <v>93644.141619485206</v>
      </c>
      <c r="G823" s="39">
        <v>93644.141619485206</v>
      </c>
      <c r="H823" s="39">
        <v>93644.141619485206</v>
      </c>
      <c r="I823" s="39">
        <v>93644.141619485206</v>
      </c>
      <c r="J823" s="39">
        <v>93644.141619485206</v>
      </c>
      <c r="K823" s="39">
        <v>93644.141619485206</v>
      </c>
      <c r="L823" s="39">
        <v>93644.141619485206</v>
      </c>
      <c r="M823" s="39">
        <v>93644.141619485206</v>
      </c>
      <c r="N823" s="39">
        <v>93644.141619485206</v>
      </c>
      <c r="O823" s="39">
        <v>93644.141619485206</v>
      </c>
      <c r="P823" s="39">
        <v>93644.141619485206</v>
      </c>
      <c r="Q823" s="39">
        <v>93644.141619485206</v>
      </c>
      <c r="R823" s="39">
        <v>93644.141619485206</v>
      </c>
    </row>
    <row r="824" spans="1:30" hidden="1" outlineLevel="1">
      <c r="A824" s="40" t="s">
        <v>223</v>
      </c>
      <c r="B824" s="39">
        <v>102660.600984538</v>
      </c>
      <c r="C824" s="39">
        <v>102660.600984538</v>
      </c>
      <c r="D824" s="39">
        <v>102660.600984538</v>
      </c>
      <c r="E824" s="39">
        <v>102660.600984538</v>
      </c>
      <c r="F824" s="39">
        <v>102660.600984538</v>
      </c>
      <c r="G824" s="39">
        <v>102660.600984538</v>
      </c>
      <c r="H824" s="39">
        <v>102660.600984538</v>
      </c>
      <c r="I824" s="39">
        <v>102660.600984538</v>
      </c>
      <c r="J824" s="39">
        <v>102660.600984538</v>
      </c>
      <c r="K824" s="39">
        <v>102660.600984538</v>
      </c>
      <c r="L824" s="39">
        <v>102660.600984538</v>
      </c>
      <c r="M824" s="39">
        <v>102660.600984538</v>
      </c>
      <c r="N824" s="39">
        <v>102660.600984538</v>
      </c>
      <c r="O824" s="39">
        <v>102660.600984538</v>
      </c>
      <c r="P824" s="39">
        <v>102660.600984538</v>
      </c>
      <c r="Q824" s="39">
        <v>102660.600984538</v>
      </c>
      <c r="R824" s="39">
        <v>102660.600984538</v>
      </c>
    </row>
    <row r="825" spans="1:30" hidden="1" outlineLevel="1">
      <c r="A825" s="40" t="s">
        <v>224</v>
      </c>
      <c r="B825" s="39">
        <v>11081.5635796488</v>
      </c>
      <c r="C825" s="39">
        <v>11081.5635796488</v>
      </c>
      <c r="D825" s="39">
        <v>11081.5635796488</v>
      </c>
      <c r="E825" s="39">
        <v>11081.5635796488</v>
      </c>
      <c r="F825" s="39">
        <v>11081.5635796488</v>
      </c>
      <c r="G825" s="39">
        <v>11081.5635796488</v>
      </c>
      <c r="H825" s="39">
        <v>11081.5635796488</v>
      </c>
      <c r="I825" s="39">
        <v>11081.5635796488</v>
      </c>
      <c r="J825" s="39">
        <v>11081.5635796488</v>
      </c>
      <c r="K825" s="39">
        <v>11081.5635796488</v>
      </c>
      <c r="L825" s="39">
        <v>11081.5635796488</v>
      </c>
      <c r="M825" s="39">
        <v>11081.5635796488</v>
      </c>
      <c r="N825" s="39">
        <v>11081.5635796488</v>
      </c>
      <c r="O825" s="39">
        <v>11081.5635796488</v>
      </c>
      <c r="P825" s="39">
        <v>11081.5635796488</v>
      </c>
      <c r="Q825" s="39">
        <v>11081.5635796488</v>
      </c>
      <c r="R825" s="39">
        <v>11081.5635796488</v>
      </c>
    </row>
    <row r="826" spans="1:30" hidden="1" outlineLevel="1">
      <c r="A826" s="40" t="s">
        <v>225</v>
      </c>
      <c r="B826" s="39">
        <v>59911568.106844597</v>
      </c>
      <c r="C826" s="39">
        <v>59911568.106844597</v>
      </c>
      <c r="D826" s="39">
        <v>59911568.106844597</v>
      </c>
      <c r="E826" s="39">
        <v>59911568.106844597</v>
      </c>
      <c r="F826" s="39">
        <v>59911568.106844597</v>
      </c>
      <c r="G826" s="39">
        <v>59911568.106844597</v>
      </c>
      <c r="H826" s="39">
        <v>59911568.106844597</v>
      </c>
      <c r="I826" s="39">
        <v>59911568.106844597</v>
      </c>
      <c r="J826" s="39">
        <v>59911568.106844597</v>
      </c>
      <c r="K826" s="39">
        <v>59911568.106844597</v>
      </c>
      <c r="L826" s="39">
        <v>59911568.106844597</v>
      </c>
      <c r="M826" s="39">
        <v>59911568.106844597</v>
      </c>
      <c r="N826" s="39">
        <v>59911568.106844597</v>
      </c>
      <c r="O826" s="39">
        <v>59911568.106844597</v>
      </c>
      <c r="P826" s="39">
        <v>59911568.106844597</v>
      </c>
      <c r="Q826" s="39">
        <v>59911568.106844597</v>
      </c>
      <c r="R826" s="39">
        <v>59911568.106844597</v>
      </c>
    </row>
    <row r="827" spans="1:30" hidden="1" outlineLevel="1">
      <c r="A827" s="40" t="s">
        <v>226</v>
      </c>
      <c r="B827" s="39">
        <v>588312.13839051197</v>
      </c>
      <c r="C827" s="39">
        <v>588312.13839051197</v>
      </c>
      <c r="D827" s="39">
        <v>588312.13839051197</v>
      </c>
      <c r="E827" s="39">
        <v>588312.13839051197</v>
      </c>
      <c r="F827" s="39">
        <v>588312.13839051197</v>
      </c>
      <c r="G827" s="39">
        <v>588312.13839051197</v>
      </c>
      <c r="H827" s="39">
        <v>588312.13839051197</v>
      </c>
      <c r="I827" s="39">
        <v>588312.13839051197</v>
      </c>
      <c r="J827" s="39">
        <v>588312.13839051197</v>
      </c>
      <c r="K827" s="39">
        <v>588312.13839051197</v>
      </c>
      <c r="L827" s="39">
        <v>588312.13839051197</v>
      </c>
      <c r="M827" s="39">
        <v>588312.13839051197</v>
      </c>
      <c r="N827" s="39">
        <v>588312.13839051197</v>
      </c>
      <c r="O827" s="39">
        <v>588312.13839051197</v>
      </c>
      <c r="P827" s="39">
        <v>588312.13839051197</v>
      </c>
      <c r="Q827" s="39">
        <v>588312.13839051197</v>
      </c>
      <c r="R827" s="39">
        <v>588312.13839051197</v>
      </c>
    </row>
    <row r="828" spans="1:30" hidden="1" outlineLevel="1">
      <c r="A828" s="40" t="s">
        <v>227</v>
      </c>
      <c r="B828" s="39">
        <v>34355.7857475407</v>
      </c>
      <c r="C828" s="39">
        <v>34355.7857475407</v>
      </c>
      <c r="D828" s="39">
        <v>34355.7857475407</v>
      </c>
      <c r="E828" s="39">
        <v>34355.7857475407</v>
      </c>
      <c r="F828" s="39">
        <v>34355.7857475407</v>
      </c>
      <c r="G828" s="39">
        <v>34355.7857475407</v>
      </c>
      <c r="H828" s="39">
        <v>34355.7857475407</v>
      </c>
      <c r="I828" s="39">
        <v>34355.7857475407</v>
      </c>
      <c r="J828" s="39">
        <v>34355.7857475407</v>
      </c>
      <c r="K828" s="39">
        <v>34355.7857475407</v>
      </c>
      <c r="L828" s="39">
        <v>34355.7857475407</v>
      </c>
      <c r="M828" s="39">
        <v>34355.7857475407</v>
      </c>
      <c r="N828" s="39">
        <v>34355.7857475407</v>
      </c>
      <c r="O828" s="39">
        <v>34355.7857475407</v>
      </c>
      <c r="P828" s="39">
        <v>34355.7857475407</v>
      </c>
      <c r="Q828" s="39">
        <v>34355.7857475407</v>
      </c>
      <c r="R828" s="39">
        <v>34355.7857475407</v>
      </c>
    </row>
    <row r="829" spans="1:30" hidden="1" outlineLevel="1">
      <c r="A829" s="40" t="s">
        <v>228</v>
      </c>
      <c r="B829" s="39">
        <v>12173.5818583405</v>
      </c>
      <c r="C829" s="39">
        <v>12173.5818583405</v>
      </c>
      <c r="D829" s="39">
        <v>12173.5818583405</v>
      </c>
      <c r="E829" s="39">
        <v>12173.5818583405</v>
      </c>
      <c r="F829" s="39">
        <v>12173.5818583405</v>
      </c>
      <c r="G829" s="39">
        <v>12173.5818583405</v>
      </c>
      <c r="H829" s="39">
        <v>12173.5818583405</v>
      </c>
      <c r="I829" s="39">
        <v>12173.5818583405</v>
      </c>
      <c r="J829" s="39">
        <v>12173.5818583405</v>
      </c>
      <c r="K829" s="39">
        <v>12173.5818583405</v>
      </c>
      <c r="L829" s="39">
        <v>12173.5818583405</v>
      </c>
      <c r="M829" s="39">
        <v>12173.5818583405</v>
      </c>
      <c r="N829" s="39">
        <v>12173.5818583405</v>
      </c>
      <c r="O829" s="39">
        <v>12173.5818583405</v>
      </c>
      <c r="P829" s="39">
        <v>12173.5818583405</v>
      </c>
      <c r="Q829" s="39">
        <v>12173.5818583405</v>
      </c>
      <c r="R829" s="39">
        <v>12173.5818583405</v>
      </c>
    </row>
    <row r="830" spans="1:30" hidden="1" outlineLevel="1">
      <c r="A830" s="40" t="s">
        <v>229</v>
      </c>
      <c r="B830" s="39">
        <v>91192.810317378695</v>
      </c>
      <c r="C830" s="39">
        <v>91192.810317378695</v>
      </c>
      <c r="D830" s="39">
        <v>91192.810317378695</v>
      </c>
      <c r="E830" s="39">
        <v>91192.810317378695</v>
      </c>
      <c r="F830" s="39">
        <v>91192.810317378695</v>
      </c>
      <c r="G830" s="39">
        <v>91192.810317378695</v>
      </c>
      <c r="H830" s="39">
        <v>91192.810317378695</v>
      </c>
      <c r="I830" s="39">
        <v>91192.810317378695</v>
      </c>
      <c r="J830" s="39">
        <v>91192.810317378695</v>
      </c>
      <c r="K830" s="39">
        <v>91192.810317378695</v>
      </c>
      <c r="L830" s="39">
        <v>91192.810317378695</v>
      </c>
      <c r="M830" s="39">
        <v>91192.810317378695</v>
      </c>
      <c r="N830" s="39">
        <v>91192.810317378695</v>
      </c>
      <c r="O830" s="39">
        <v>91192.810317378695</v>
      </c>
      <c r="P830" s="39">
        <v>91192.810317378695</v>
      </c>
      <c r="Q830" s="39">
        <v>91192.810317378695</v>
      </c>
      <c r="R830" s="39">
        <v>91192.810317378695</v>
      </c>
    </row>
    <row r="831" spans="1:30" hidden="1" outlineLevel="1">
      <c r="A831" s="40" t="s">
        <v>509</v>
      </c>
      <c r="S831" s="39">
        <v>2976.9081039778598</v>
      </c>
      <c r="T831" s="39">
        <v>2976.9081039778598</v>
      </c>
      <c r="U831" s="39">
        <v>2976.9081039778598</v>
      </c>
      <c r="V831" s="39">
        <v>2976.9081039778598</v>
      </c>
      <c r="W831" s="39">
        <v>2976.9081039778598</v>
      </c>
      <c r="X831" s="39">
        <v>2976.9081039778598</v>
      </c>
      <c r="Y831" s="39">
        <v>2976.9081039778598</v>
      </c>
      <c r="Z831" s="39">
        <v>2976.9081039778598</v>
      </c>
      <c r="AA831" s="39">
        <v>2976.9081039778598</v>
      </c>
      <c r="AB831" s="39">
        <v>2976.9081039778598</v>
      </c>
      <c r="AC831" s="39">
        <v>2976.9081039778598</v>
      </c>
      <c r="AD831" s="39">
        <v>2976.9081039778598</v>
      </c>
    </row>
    <row r="832" spans="1:30" hidden="1" outlineLevel="1">
      <c r="A832" s="40" t="s">
        <v>230</v>
      </c>
      <c r="S832" s="39">
        <v>828021.09876985895</v>
      </c>
      <c r="T832" s="39">
        <v>828021.09876985895</v>
      </c>
      <c r="U832" s="39">
        <v>828021.09876985895</v>
      </c>
      <c r="V832" s="39">
        <v>828021.09876985895</v>
      </c>
      <c r="W832" s="39">
        <v>828021.09876985895</v>
      </c>
      <c r="X832" s="39">
        <v>828021.09876985895</v>
      </c>
      <c r="Y832" s="39">
        <v>828021.09876985895</v>
      </c>
      <c r="Z832" s="39">
        <v>828021.09876985895</v>
      </c>
      <c r="AA832" s="39">
        <v>828021.09876985895</v>
      </c>
      <c r="AB832" s="39">
        <v>828021.09876985895</v>
      </c>
      <c r="AC832" s="39">
        <v>828021.09876985895</v>
      </c>
      <c r="AD832" s="39">
        <v>828021.09876985895</v>
      </c>
    </row>
    <row r="833" spans="1:30" hidden="1" outlineLevel="1">
      <c r="A833" s="40" t="s">
        <v>231</v>
      </c>
      <c r="S833" s="39">
        <v>1121088.4408374799</v>
      </c>
      <c r="T833" s="39">
        <v>1121088.4408374799</v>
      </c>
      <c r="U833" s="39">
        <v>1121088.4408374799</v>
      </c>
      <c r="V833" s="39">
        <v>1121088.4408374799</v>
      </c>
      <c r="W833" s="39">
        <v>1121088.4408374799</v>
      </c>
      <c r="X833" s="39">
        <v>1121088.4408374799</v>
      </c>
      <c r="Y833" s="39">
        <v>1121088.4408374799</v>
      </c>
      <c r="Z833" s="39">
        <v>1121088.4408374799</v>
      </c>
      <c r="AA833" s="39">
        <v>1121088.4408374799</v>
      </c>
      <c r="AB833" s="39">
        <v>1121088.4408374799</v>
      </c>
      <c r="AC833" s="39">
        <v>1121088.4408374799</v>
      </c>
      <c r="AD833" s="39">
        <v>1121088.4408374799</v>
      </c>
    </row>
    <row r="834" spans="1:30" hidden="1" outlineLevel="1">
      <c r="A834" s="40" t="s">
        <v>232</v>
      </c>
      <c r="S834" s="39">
        <v>4093660.6373299402</v>
      </c>
      <c r="T834" s="39">
        <v>4093660.6373299402</v>
      </c>
      <c r="U834" s="39">
        <v>4093660.6373299402</v>
      </c>
      <c r="V834" s="39">
        <v>4093660.6373299402</v>
      </c>
      <c r="W834" s="39">
        <v>4093660.6373299402</v>
      </c>
      <c r="X834" s="39">
        <v>4093660.6373299402</v>
      </c>
      <c r="Y834" s="39">
        <v>4093660.6373299402</v>
      </c>
      <c r="Z834" s="39">
        <v>4093660.6373299402</v>
      </c>
      <c r="AA834" s="39">
        <v>4093660.6373299402</v>
      </c>
      <c r="AB834" s="39">
        <v>4093660.6373299402</v>
      </c>
      <c r="AC834" s="39">
        <v>4093660.6373299402</v>
      </c>
      <c r="AD834" s="39">
        <v>4093660.6373299402</v>
      </c>
    </row>
    <row r="835" spans="1:30" hidden="1" outlineLevel="1">
      <c r="A835" s="40" t="s">
        <v>510</v>
      </c>
      <c r="S835" s="39">
        <v>4555.2212091458596</v>
      </c>
      <c r="T835" s="39">
        <v>4555.2212091458596</v>
      </c>
      <c r="U835" s="39">
        <v>4555.2212091458596</v>
      </c>
      <c r="V835" s="39">
        <v>4555.2212091458596</v>
      </c>
      <c r="W835" s="39">
        <v>4555.2212091458596</v>
      </c>
      <c r="X835" s="39">
        <v>4555.2212091458596</v>
      </c>
      <c r="Y835" s="39">
        <v>4555.2212091458596</v>
      </c>
      <c r="Z835" s="39">
        <v>4555.2212091458596</v>
      </c>
      <c r="AA835" s="39">
        <v>4555.2212091458596</v>
      </c>
      <c r="AB835" s="39">
        <v>4555.2212091458596</v>
      </c>
      <c r="AC835" s="39">
        <v>4555.2212091458596</v>
      </c>
      <c r="AD835" s="39">
        <v>4555.2212091458596</v>
      </c>
    </row>
    <row r="836" spans="1:30" hidden="1" outlineLevel="1">
      <c r="A836" s="40" t="s">
        <v>233</v>
      </c>
      <c r="S836" s="39">
        <v>19436.708641962301</v>
      </c>
      <c r="T836" s="39">
        <v>19436.708641962301</v>
      </c>
      <c r="U836" s="39">
        <v>19436.708641962301</v>
      </c>
      <c r="V836" s="39">
        <v>19436.708641962301</v>
      </c>
      <c r="W836" s="39">
        <v>19436.708641962301</v>
      </c>
      <c r="X836" s="39">
        <v>19436.708641962301</v>
      </c>
      <c r="Y836" s="39">
        <v>19436.708641962301</v>
      </c>
      <c r="Z836" s="39">
        <v>19436.708641962301</v>
      </c>
      <c r="AA836" s="39">
        <v>19436.708641962301</v>
      </c>
      <c r="AB836" s="39">
        <v>19436.708641962301</v>
      </c>
      <c r="AC836" s="39">
        <v>19436.708641962301</v>
      </c>
      <c r="AD836" s="39">
        <v>19436.708641962301</v>
      </c>
    </row>
    <row r="837" spans="1:30" hidden="1" outlineLevel="1">
      <c r="A837" s="40" t="s">
        <v>234</v>
      </c>
      <c r="S837" s="39">
        <v>19282.468964456199</v>
      </c>
      <c r="T837" s="39">
        <v>19282.468964456199</v>
      </c>
      <c r="U837" s="39">
        <v>19282.468964456199</v>
      </c>
      <c r="V837" s="39">
        <v>19282.468964456199</v>
      </c>
      <c r="W837" s="39">
        <v>19282.468964456199</v>
      </c>
      <c r="X837" s="39">
        <v>19282.468964456199</v>
      </c>
      <c r="Y837" s="39">
        <v>19282.468964456199</v>
      </c>
      <c r="Z837" s="39">
        <v>19282.468964456199</v>
      </c>
      <c r="AA837" s="39">
        <v>19282.468964456199</v>
      </c>
      <c r="AB837" s="39">
        <v>19282.468964456199</v>
      </c>
      <c r="AC837" s="39">
        <v>19282.468964456199</v>
      </c>
      <c r="AD837" s="39">
        <v>19282.468964456199</v>
      </c>
    </row>
    <row r="838" spans="1:30" hidden="1" outlineLevel="1">
      <c r="A838" s="40" t="s">
        <v>235</v>
      </c>
      <c r="S838" s="39">
        <v>170.85731993822</v>
      </c>
      <c r="T838" s="39">
        <v>170.85731993822</v>
      </c>
      <c r="U838" s="39">
        <v>170.85731993822</v>
      </c>
      <c r="V838" s="39">
        <v>170.85731993822</v>
      </c>
      <c r="W838" s="39">
        <v>170.85731993822</v>
      </c>
      <c r="X838" s="39">
        <v>170.85731993822</v>
      </c>
      <c r="Y838" s="39">
        <v>170.85731993822</v>
      </c>
      <c r="Z838" s="39">
        <v>170.85731993822</v>
      </c>
      <c r="AA838" s="39">
        <v>170.85731993822</v>
      </c>
      <c r="AB838" s="39">
        <v>170.85731993822</v>
      </c>
      <c r="AC838" s="39">
        <v>170.85731993822</v>
      </c>
      <c r="AD838" s="39">
        <v>170.85731993822</v>
      </c>
    </row>
    <row r="839" spans="1:30" hidden="1" outlineLevel="1">
      <c r="A839" s="40" t="s">
        <v>236</v>
      </c>
      <c r="S839" s="39">
        <v>154.585194229818</v>
      </c>
      <c r="T839" s="39">
        <v>154.585194229818</v>
      </c>
      <c r="U839" s="39">
        <v>154.585194229818</v>
      </c>
      <c r="V839" s="39">
        <v>154.585194229818</v>
      </c>
      <c r="W839" s="39">
        <v>154.585194229818</v>
      </c>
      <c r="X839" s="39">
        <v>154.585194229818</v>
      </c>
      <c r="Y839" s="39">
        <v>154.585194229818</v>
      </c>
      <c r="Z839" s="39">
        <v>154.585194229818</v>
      </c>
      <c r="AA839" s="39">
        <v>154.585194229818</v>
      </c>
      <c r="AB839" s="39">
        <v>154.585194229818</v>
      </c>
      <c r="AC839" s="39">
        <v>154.585194229818</v>
      </c>
      <c r="AD839" s="39">
        <v>154.585194229818</v>
      </c>
    </row>
    <row r="840" spans="1:30" collapsed="1">
      <c r="A840" s="40" t="s">
        <v>546</v>
      </c>
      <c r="B840" s="39">
        <v>112603269.28088</v>
      </c>
      <c r="C840" s="39">
        <v>112603269.28088</v>
      </c>
      <c r="D840" s="39">
        <v>112603269.28088</v>
      </c>
      <c r="E840" s="39">
        <v>112603269.28088</v>
      </c>
      <c r="F840" s="39">
        <v>112603269.28088</v>
      </c>
      <c r="G840" s="39">
        <v>112603269.28088</v>
      </c>
      <c r="H840" s="39">
        <v>112603269.28088</v>
      </c>
      <c r="I840" s="39">
        <v>112603269.28088</v>
      </c>
      <c r="J840" s="39">
        <v>112603269.28088</v>
      </c>
      <c r="K840" s="39">
        <v>112603269.28088</v>
      </c>
      <c r="L840" s="39">
        <v>112603269.28088</v>
      </c>
      <c r="M840" s="39">
        <v>112603269.28088</v>
      </c>
      <c r="N840" s="39">
        <v>112603269.28088</v>
      </c>
      <c r="O840" s="39">
        <v>112603269.28088</v>
      </c>
      <c r="P840" s="39">
        <v>112603269.28088</v>
      </c>
      <c r="Q840" s="39">
        <v>112603269.28088</v>
      </c>
      <c r="R840" s="39">
        <v>112603269.28088</v>
      </c>
      <c r="S840" s="39">
        <v>6089346.9263709998</v>
      </c>
      <c r="T840" s="39">
        <v>6089346.9263709998</v>
      </c>
      <c r="U840" s="39">
        <v>6089346.9263709998</v>
      </c>
      <c r="V840" s="39">
        <v>6089346.9263709998</v>
      </c>
      <c r="W840" s="39">
        <v>6089346.9263709998</v>
      </c>
      <c r="X840" s="39">
        <v>6089346.9263709998</v>
      </c>
      <c r="Y840" s="39">
        <v>6089346.9263709998</v>
      </c>
      <c r="Z840" s="39">
        <v>6089346.9263709998</v>
      </c>
      <c r="AA840" s="39">
        <v>6089346.9263709998</v>
      </c>
      <c r="AB840" s="39">
        <v>6089346.9263709998</v>
      </c>
      <c r="AC840" s="39">
        <v>6089346.9263709998</v>
      </c>
      <c r="AD840" s="39">
        <v>6089346.9263709998</v>
      </c>
    </row>
    <row r="841" spans="1:30" hidden="1" outlineLevel="1">
      <c r="A841" s="40" t="s">
        <v>213</v>
      </c>
      <c r="B841" s="39">
        <v>2799915.7978973701</v>
      </c>
      <c r="C841" s="39">
        <v>2799915.7978973701</v>
      </c>
      <c r="D841" s="39">
        <v>2799915.7978973701</v>
      </c>
      <c r="E841" s="39">
        <v>2799915.7978973701</v>
      </c>
      <c r="F841" s="39">
        <v>2799915.7978973701</v>
      </c>
      <c r="G841" s="39">
        <v>2799915.7978973701</v>
      </c>
      <c r="H841" s="39">
        <v>2799915.7978973701</v>
      </c>
      <c r="I841" s="39">
        <v>2799915.7978973701</v>
      </c>
      <c r="J841" s="39">
        <v>2799915.7978973701</v>
      </c>
      <c r="K841" s="39">
        <v>2799915.7978973701</v>
      </c>
      <c r="L841" s="39">
        <v>2799915.7978973701</v>
      </c>
      <c r="M841" s="39">
        <v>2799915.7978973701</v>
      </c>
      <c r="N841" s="39">
        <v>2799915.7978973701</v>
      </c>
      <c r="O841" s="39">
        <v>2799915.7978973701</v>
      </c>
      <c r="P841" s="39">
        <v>2799915.7978973701</v>
      </c>
      <c r="Q841" s="39">
        <v>2799915.7978973701</v>
      </c>
      <c r="R841" s="39">
        <v>2799915.7978973701</v>
      </c>
      <c r="S841" s="39">
        <v>2799915.7978973701</v>
      </c>
      <c r="T841" s="39">
        <v>2799915.7978973701</v>
      </c>
      <c r="U841" s="39">
        <v>2799915.7978973701</v>
      </c>
      <c r="V841" s="39">
        <v>2799915.7978973701</v>
      </c>
      <c r="W841" s="39">
        <v>2799915.7978973701</v>
      </c>
      <c r="X841" s="39">
        <v>2799915.7978973701</v>
      </c>
      <c r="Y841" s="39">
        <v>2799915.7978973701</v>
      </c>
      <c r="Z841" s="39">
        <v>2799915.7978973701</v>
      </c>
      <c r="AA841" s="39">
        <v>2799915.7978973701</v>
      </c>
      <c r="AB841" s="39">
        <v>2799915.7978973701</v>
      </c>
      <c r="AC841" s="39">
        <v>2799915.7978973701</v>
      </c>
      <c r="AD841" s="39">
        <v>2799915.7978973701</v>
      </c>
    </row>
    <row r="842" spans="1:30" hidden="1" outlineLevel="1">
      <c r="A842" s="40" t="s">
        <v>214</v>
      </c>
      <c r="B842" s="39">
        <v>106708.830116354</v>
      </c>
      <c r="C842" s="39">
        <v>106708.830116354</v>
      </c>
      <c r="D842" s="39">
        <v>106708.830116354</v>
      </c>
      <c r="E842" s="39">
        <v>106708.830116354</v>
      </c>
      <c r="F842" s="39">
        <v>106708.830116354</v>
      </c>
      <c r="G842" s="39">
        <v>106708.830116354</v>
      </c>
      <c r="H842" s="39">
        <v>106708.830116354</v>
      </c>
      <c r="I842" s="39">
        <v>106708.830116354</v>
      </c>
      <c r="J842" s="39">
        <v>106708.830116354</v>
      </c>
      <c r="K842" s="39">
        <v>106708.830116354</v>
      </c>
      <c r="L842" s="39">
        <v>106708.830116354</v>
      </c>
      <c r="M842" s="39">
        <v>106708.830116354</v>
      </c>
      <c r="N842" s="39">
        <v>106708.830116354</v>
      </c>
      <c r="O842" s="39">
        <v>106708.830116354</v>
      </c>
      <c r="P842" s="39">
        <v>106708.830116354</v>
      </c>
      <c r="Q842" s="39">
        <v>106708.830116354</v>
      </c>
      <c r="R842" s="39">
        <v>106708.830116354</v>
      </c>
      <c r="S842" s="39">
        <v>106708.830116354</v>
      </c>
      <c r="T842" s="39">
        <v>106708.830116354</v>
      </c>
      <c r="U842" s="39">
        <v>106708.830116354</v>
      </c>
      <c r="V842" s="39">
        <v>106708.830116354</v>
      </c>
      <c r="W842" s="39">
        <v>106708.830116354</v>
      </c>
      <c r="X842" s="39">
        <v>106708.830116354</v>
      </c>
      <c r="Y842" s="39">
        <v>106708.830116354</v>
      </c>
      <c r="Z842" s="39">
        <v>106708.830116354</v>
      </c>
      <c r="AA842" s="39">
        <v>106708.830116354</v>
      </c>
      <c r="AB842" s="39">
        <v>106708.830116354</v>
      </c>
      <c r="AC842" s="39">
        <v>106708.830116354</v>
      </c>
      <c r="AD842" s="39">
        <v>106708.830116354</v>
      </c>
    </row>
    <row r="843" spans="1:30" hidden="1" outlineLevel="1">
      <c r="A843" s="40" t="s">
        <v>215</v>
      </c>
      <c r="B843" s="39">
        <v>1534268.09568353</v>
      </c>
      <c r="C843" s="39">
        <v>1534268.09568353</v>
      </c>
      <c r="D843" s="39">
        <v>1534268.09568353</v>
      </c>
      <c r="E843" s="39">
        <v>1534268.09568353</v>
      </c>
      <c r="F843" s="39">
        <v>1534268.09568353</v>
      </c>
      <c r="G843" s="39">
        <v>1534268.09568353</v>
      </c>
      <c r="H843" s="39">
        <v>1534268.09568353</v>
      </c>
      <c r="I843" s="39">
        <v>1534268.09568353</v>
      </c>
      <c r="J843" s="39">
        <v>1534268.09568353</v>
      </c>
      <c r="K843" s="39">
        <v>1534268.09568353</v>
      </c>
      <c r="L843" s="39">
        <v>1534268.09568353</v>
      </c>
      <c r="M843" s="39">
        <v>1534268.09568353</v>
      </c>
      <c r="N843" s="39">
        <v>1534268.09568353</v>
      </c>
      <c r="O843" s="39">
        <v>1534268.09568353</v>
      </c>
      <c r="P843" s="39">
        <v>1534268.09568353</v>
      </c>
      <c r="Q843" s="39">
        <v>1534268.09568353</v>
      </c>
      <c r="R843" s="39">
        <v>1534268.09568353</v>
      </c>
      <c r="S843" s="39">
        <v>1534268.09568353</v>
      </c>
      <c r="T843" s="39">
        <v>1534268.09568353</v>
      </c>
      <c r="U843" s="39">
        <v>1534268.09568353</v>
      </c>
      <c r="V843" s="39">
        <v>1534268.09568353</v>
      </c>
      <c r="W843" s="39">
        <v>1534268.09568353</v>
      </c>
      <c r="X843" s="39">
        <v>1534268.09568353</v>
      </c>
      <c r="Y843" s="39">
        <v>1534268.09568353</v>
      </c>
      <c r="Z843" s="39">
        <v>1534268.09568353</v>
      </c>
      <c r="AA843" s="39">
        <v>1534268.09568353</v>
      </c>
      <c r="AB843" s="39">
        <v>1534268.09568353</v>
      </c>
      <c r="AC843" s="39">
        <v>1534268.09568353</v>
      </c>
      <c r="AD843" s="39">
        <v>1534268.09568353</v>
      </c>
    </row>
    <row r="844" spans="1:30" hidden="1" outlineLevel="1">
      <c r="A844" s="40" t="s">
        <v>216</v>
      </c>
      <c r="B844" s="39">
        <v>6272597.8361686198</v>
      </c>
      <c r="C844" s="39">
        <v>6272597.8361686198</v>
      </c>
      <c r="D844" s="39">
        <v>6272597.8361686198</v>
      </c>
      <c r="E844" s="39">
        <v>6272597.8361686198</v>
      </c>
      <c r="F844" s="39">
        <v>6272597.8361686198</v>
      </c>
      <c r="G844" s="39">
        <v>6272597.8361686198</v>
      </c>
      <c r="H844" s="39">
        <v>6272597.8361686198</v>
      </c>
      <c r="I844" s="39">
        <v>6272597.8361686198</v>
      </c>
      <c r="J844" s="39">
        <v>6272597.8361686198</v>
      </c>
      <c r="K844" s="39">
        <v>6272597.8361686198</v>
      </c>
      <c r="L844" s="39">
        <v>6272597.8361686198</v>
      </c>
      <c r="M844" s="39">
        <v>6272597.8361686198</v>
      </c>
      <c r="N844" s="39">
        <v>6272597.8361686198</v>
      </c>
      <c r="O844" s="39">
        <v>6272597.8361686198</v>
      </c>
      <c r="P844" s="39">
        <v>6272597.8361686198</v>
      </c>
      <c r="Q844" s="39">
        <v>6272597.8361686198</v>
      </c>
      <c r="R844" s="39">
        <v>6272597.8361686198</v>
      </c>
      <c r="S844" s="39">
        <v>6272597.8361686198</v>
      </c>
      <c r="T844" s="39">
        <v>6272597.8361686198</v>
      </c>
      <c r="U844" s="39">
        <v>6272597.8361686198</v>
      </c>
      <c r="V844" s="39">
        <v>6272597.8361686198</v>
      </c>
      <c r="W844" s="39">
        <v>6272597.8361686198</v>
      </c>
      <c r="X844" s="39">
        <v>6272597.8361686198</v>
      </c>
      <c r="Y844" s="39">
        <v>6272597.8361686198</v>
      </c>
      <c r="Z844" s="39">
        <v>6272597.8361686198</v>
      </c>
      <c r="AA844" s="39">
        <v>6272597.8361686198</v>
      </c>
      <c r="AB844" s="39">
        <v>6272597.8361686198</v>
      </c>
      <c r="AC844" s="39">
        <v>6272597.8361686198</v>
      </c>
      <c r="AD844" s="39">
        <v>6272597.8361686198</v>
      </c>
    </row>
    <row r="845" spans="1:30" hidden="1" outlineLevel="1">
      <c r="A845" s="40" t="s">
        <v>217</v>
      </c>
      <c r="B845" s="39">
        <v>73657.491610280296</v>
      </c>
      <c r="C845" s="39">
        <v>73657.491610280296</v>
      </c>
      <c r="D845" s="39">
        <v>73657.491610280296</v>
      </c>
      <c r="E845" s="39">
        <v>73657.491610280296</v>
      </c>
      <c r="F845" s="39">
        <v>73657.491610280296</v>
      </c>
      <c r="G845" s="39">
        <v>73657.491610280296</v>
      </c>
      <c r="H845" s="39">
        <v>73657.491610280296</v>
      </c>
      <c r="I845" s="39">
        <v>73657.491610280296</v>
      </c>
      <c r="J845" s="39">
        <v>73657.491610280296</v>
      </c>
      <c r="K845" s="39">
        <v>73657.491610280296</v>
      </c>
      <c r="L845" s="39">
        <v>73657.491610280296</v>
      </c>
      <c r="M845" s="39">
        <v>73657.491610280296</v>
      </c>
      <c r="N845" s="39">
        <v>73657.491610280296</v>
      </c>
      <c r="O845" s="39">
        <v>73657.491610280296</v>
      </c>
      <c r="P845" s="39">
        <v>73657.491610280296</v>
      </c>
      <c r="Q845" s="39">
        <v>73657.491610280296</v>
      </c>
      <c r="R845" s="39">
        <v>73657.491610280296</v>
      </c>
      <c r="S845" s="39">
        <v>73657.491610280296</v>
      </c>
      <c r="T845" s="39">
        <v>73657.491610280296</v>
      </c>
      <c r="U845" s="39">
        <v>73657.491610280296</v>
      </c>
      <c r="V845" s="39">
        <v>73657.491610280296</v>
      </c>
      <c r="W845" s="39">
        <v>73657.491610280296</v>
      </c>
      <c r="X845" s="39">
        <v>73657.491610280296</v>
      </c>
      <c r="Y845" s="39">
        <v>73657.491610280296</v>
      </c>
      <c r="Z845" s="39">
        <v>73657.491610280296</v>
      </c>
      <c r="AA845" s="39">
        <v>73657.491610280296</v>
      </c>
      <c r="AB845" s="39">
        <v>73657.491610280296</v>
      </c>
      <c r="AC845" s="39">
        <v>73657.491610280296</v>
      </c>
      <c r="AD845" s="39">
        <v>73657.491610280296</v>
      </c>
    </row>
    <row r="846" spans="1:30" hidden="1" outlineLevel="1">
      <c r="A846" s="40" t="s">
        <v>218</v>
      </c>
      <c r="B846" s="39">
        <v>27138179.373369001</v>
      </c>
      <c r="C846" s="39">
        <v>27138179.373369001</v>
      </c>
      <c r="D846" s="39">
        <v>27138179.373369001</v>
      </c>
      <c r="E846" s="39">
        <v>27138179.373369001</v>
      </c>
      <c r="F846" s="39">
        <v>27138179.373369001</v>
      </c>
      <c r="G846" s="39">
        <v>27138179.373369001</v>
      </c>
      <c r="H846" s="39">
        <v>27138179.373369001</v>
      </c>
      <c r="I846" s="39">
        <v>27138179.373369001</v>
      </c>
      <c r="J846" s="39">
        <v>27138179.373369001</v>
      </c>
      <c r="K846" s="39">
        <v>27138179.373369001</v>
      </c>
      <c r="L846" s="39">
        <v>27138179.373369001</v>
      </c>
      <c r="M846" s="39">
        <v>27138179.373369001</v>
      </c>
      <c r="N846" s="39">
        <v>27138179.373369001</v>
      </c>
      <c r="O846" s="39">
        <v>27138179.373369001</v>
      </c>
      <c r="P846" s="39">
        <v>27138179.373369001</v>
      </c>
      <c r="Q846" s="39">
        <v>27138179.373369001</v>
      </c>
      <c r="R846" s="39">
        <v>27138179.373369001</v>
      </c>
      <c r="S846" s="39">
        <v>27138179.373369001</v>
      </c>
      <c r="T846" s="39">
        <v>27138179.373369001</v>
      </c>
      <c r="U846" s="39">
        <v>27138179.373369001</v>
      </c>
      <c r="V846" s="39">
        <v>27138179.373369001</v>
      </c>
      <c r="W846" s="39">
        <v>27138179.373369001</v>
      </c>
      <c r="X846" s="39">
        <v>27138179.373369001</v>
      </c>
      <c r="Y846" s="39">
        <v>27138179.373369001</v>
      </c>
      <c r="Z846" s="39">
        <v>27138179.373369001</v>
      </c>
      <c r="AA846" s="39">
        <v>27138179.373369001</v>
      </c>
      <c r="AB846" s="39">
        <v>27138179.373369001</v>
      </c>
      <c r="AC846" s="39">
        <v>27138179.373369001</v>
      </c>
      <c r="AD846" s="39">
        <v>27138179.373369001</v>
      </c>
    </row>
    <row r="847" spans="1:30" hidden="1" outlineLevel="1">
      <c r="A847" s="40" t="s">
        <v>219</v>
      </c>
      <c r="B847" s="39">
        <v>11032836.212890301</v>
      </c>
      <c r="C847" s="39">
        <v>11032836.212890301</v>
      </c>
      <c r="D847" s="39">
        <v>11032836.212890301</v>
      </c>
      <c r="E847" s="39">
        <v>11032836.212890301</v>
      </c>
      <c r="F847" s="39">
        <v>11032836.212890301</v>
      </c>
      <c r="G847" s="39">
        <v>11032836.212890301</v>
      </c>
      <c r="H847" s="39">
        <v>11032836.212890301</v>
      </c>
      <c r="I847" s="39">
        <v>11032836.212890301</v>
      </c>
      <c r="J847" s="39">
        <v>11032836.212890301</v>
      </c>
      <c r="K847" s="39">
        <v>11032836.212890301</v>
      </c>
      <c r="L847" s="39">
        <v>11032836.212890301</v>
      </c>
      <c r="M847" s="39">
        <v>11032836.212890301</v>
      </c>
      <c r="N847" s="39">
        <v>11032836.212890301</v>
      </c>
      <c r="O847" s="39">
        <v>11032836.212890301</v>
      </c>
      <c r="P847" s="39">
        <v>11032836.212890301</v>
      </c>
      <c r="Q847" s="39">
        <v>11032836.212890301</v>
      </c>
      <c r="R847" s="39">
        <v>11032836.212890301</v>
      </c>
      <c r="S847" s="39">
        <v>11032836.212890301</v>
      </c>
      <c r="T847" s="39">
        <v>11032836.212890301</v>
      </c>
      <c r="U847" s="39">
        <v>11032836.212890301</v>
      </c>
      <c r="V847" s="39">
        <v>11032836.212890301</v>
      </c>
      <c r="W847" s="39">
        <v>11032836.212890301</v>
      </c>
      <c r="X847" s="39">
        <v>11032836.212890301</v>
      </c>
      <c r="Y847" s="39">
        <v>11032836.212890301</v>
      </c>
      <c r="Z847" s="39">
        <v>11032836.212890301</v>
      </c>
      <c r="AA847" s="39">
        <v>11032836.212890301</v>
      </c>
      <c r="AB847" s="39">
        <v>11032836.212890301</v>
      </c>
      <c r="AC847" s="39">
        <v>11032836.212890301</v>
      </c>
      <c r="AD847" s="39">
        <v>11032836.212890301</v>
      </c>
    </row>
    <row r="848" spans="1:30" hidden="1" outlineLevel="1">
      <c r="A848" s="40" t="s">
        <v>220</v>
      </c>
      <c r="B848" s="39">
        <v>2624158.75434714</v>
      </c>
      <c r="C848" s="39">
        <v>2624158.75434714</v>
      </c>
      <c r="D848" s="39">
        <v>2624158.75434714</v>
      </c>
      <c r="E848" s="39">
        <v>2624158.75434714</v>
      </c>
      <c r="F848" s="39">
        <v>2624158.75434714</v>
      </c>
      <c r="G848" s="39">
        <v>2624158.75434714</v>
      </c>
      <c r="H848" s="39">
        <v>2624158.75434714</v>
      </c>
      <c r="I848" s="39">
        <v>2624158.75434714</v>
      </c>
      <c r="J848" s="39">
        <v>2624158.75434714</v>
      </c>
      <c r="K848" s="39">
        <v>2624158.75434714</v>
      </c>
      <c r="L848" s="39">
        <v>2624158.75434714</v>
      </c>
      <c r="M848" s="39">
        <v>2624158.75434714</v>
      </c>
      <c r="N848" s="39">
        <v>2624158.75434714</v>
      </c>
      <c r="O848" s="39">
        <v>2624158.75434714</v>
      </c>
      <c r="P848" s="39">
        <v>2624158.75434714</v>
      </c>
      <c r="Q848" s="39">
        <v>2624158.75434714</v>
      </c>
      <c r="R848" s="39">
        <v>2624158.75434714</v>
      </c>
      <c r="S848" s="39">
        <v>2624158.75434714</v>
      </c>
      <c r="T848" s="39">
        <v>2624158.75434714</v>
      </c>
      <c r="U848" s="39">
        <v>2624158.75434714</v>
      </c>
      <c r="V848" s="39">
        <v>2624158.75434714</v>
      </c>
      <c r="W848" s="39">
        <v>2624158.75434714</v>
      </c>
      <c r="X848" s="39">
        <v>2624158.75434714</v>
      </c>
      <c r="Y848" s="39">
        <v>2624158.75434714</v>
      </c>
      <c r="Z848" s="39">
        <v>2624158.75434714</v>
      </c>
      <c r="AA848" s="39">
        <v>2624158.75434714</v>
      </c>
      <c r="AB848" s="39">
        <v>2624158.75434714</v>
      </c>
      <c r="AC848" s="39">
        <v>2624158.75434714</v>
      </c>
      <c r="AD848" s="39">
        <v>2624158.75434714</v>
      </c>
    </row>
    <row r="849" spans="1:30" hidden="1" outlineLevel="1">
      <c r="A849" s="40" t="s">
        <v>221</v>
      </c>
      <c r="B849" s="39">
        <v>175958.159456158</v>
      </c>
      <c r="C849" s="39">
        <v>175958.159456158</v>
      </c>
      <c r="D849" s="39">
        <v>175958.159456158</v>
      </c>
      <c r="E849" s="39">
        <v>175958.159456158</v>
      </c>
      <c r="F849" s="39">
        <v>175958.159456158</v>
      </c>
      <c r="G849" s="39">
        <v>175958.159456158</v>
      </c>
      <c r="H849" s="39">
        <v>175958.159456158</v>
      </c>
      <c r="I849" s="39">
        <v>175958.159456158</v>
      </c>
      <c r="J849" s="39">
        <v>175958.159456158</v>
      </c>
      <c r="K849" s="39">
        <v>175958.159456158</v>
      </c>
      <c r="L849" s="39">
        <v>175958.159456158</v>
      </c>
      <c r="M849" s="39">
        <v>175958.159456158</v>
      </c>
      <c r="N849" s="39">
        <v>175958.159456158</v>
      </c>
      <c r="O849" s="39">
        <v>175958.159456158</v>
      </c>
      <c r="P849" s="39">
        <v>175958.159456158</v>
      </c>
      <c r="Q849" s="39">
        <v>175958.159456158</v>
      </c>
      <c r="R849" s="39">
        <v>175958.159456158</v>
      </c>
      <c r="S849" s="39">
        <v>175958.159456158</v>
      </c>
      <c r="T849" s="39">
        <v>175958.159456158</v>
      </c>
      <c r="U849" s="39">
        <v>175958.159456158</v>
      </c>
      <c r="V849" s="39">
        <v>175958.159456158</v>
      </c>
      <c r="W849" s="39">
        <v>175958.159456158</v>
      </c>
      <c r="X849" s="39">
        <v>175958.159456158</v>
      </c>
      <c r="Y849" s="39">
        <v>175958.159456158</v>
      </c>
      <c r="Z849" s="39">
        <v>175958.159456158</v>
      </c>
      <c r="AA849" s="39">
        <v>175958.159456158</v>
      </c>
      <c r="AB849" s="39">
        <v>175958.159456158</v>
      </c>
      <c r="AC849" s="39">
        <v>175958.159456158</v>
      </c>
      <c r="AD849" s="39">
        <v>175958.159456158</v>
      </c>
    </row>
    <row r="850" spans="1:30" hidden="1" outlineLevel="1">
      <c r="A850" s="40" t="s">
        <v>222</v>
      </c>
      <c r="B850" s="39">
        <v>93644.141619485206</v>
      </c>
      <c r="C850" s="39">
        <v>93644.141619485206</v>
      </c>
      <c r="D850" s="39">
        <v>93644.141619485206</v>
      </c>
      <c r="E850" s="39">
        <v>93644.141619485206</v>
      </c>
      <c r="F850" s="39">
        <v>93644.141619485206</v>
      </c>
      <c r="G850" s="39">
        <v>93644.141619485206</v>
      </c>
      <c r="H850" s="39">
        <v>93644.141619485206</v>
      </c>
      <c r="I850" s="39">
        <v>93644.141619485206</v>
      </c>
      <c r="J850" s="39">
        <v>93644.141619485206</v>
      </c>
      <c r="K850" s="39">
        <v>93644.141619485206</v>
      </c>
      <c r="L850" s="39">
        <v>93644.141619485206</v>
      </c>
      <c r="M850" s="39">
        <v>93644.141619485206</v>
      </c>
      <c r="N850" s="39">
        <v>93644.141619485206</v>
      </c>
      <c r="O850" s="39">
        <v>93644.141619485206</v>
      </c>
      <c r="P850" s="39">
        <v>93644.141619485206</v>
      </c>
      <c r="Q850" s="39">
        <v>93644.141619485206</v>
      </c>
      <c r="R850" s="39">
        <v>93644.141619485206</v>
      </c>
      <c r="S850" s="39">
        <v>93644.141619485206</v>
      </c>
      <c r="T850" s="39">
        <v>93644.141619485206</v>
      </c>
      <c r="U850" s="39">
        <v>93644.141619485206</v>
      </c>
      <c r="V850" s="39">
        <v>93644.141619485206</v>
      </c>
      <c r="W850" s="39">
        <v>93644.141619485206</v>
      </c>
      <c r="X850" s="39">
        <v>93644.141619485206</v>
      </c>
      <c r="Y850" s="39">
        <v>93644.141619485206</v>
      </c>
      <c r="Z850" s="39">
        <v>93644.141619485206</v>
      </c>
      <c r="AA850" s="39">
        <v>93644.141619485206</v>
      </c>
      <c r="AB850" s="39">
        <v>93644.141619485206</v>
      </c>
      <c r="AC850" s="39">
        <v>93644.141619485206</v>
      </c>
      <c r="AD850" s="39">
        <v>93644.141619485206</v>
      </c>
    </row>
    <row r="851" spans="1:30" hidden="1" outlineLevel="1">
      <c r="A851" s="40" t="s">
        <v>223</v>
      </c>
      <c r="B851" s="39">
        <v>102660.600984538</v>
      </c>
      <c r="C851" s="39">
        <v>102660.600984538</v>
      </c>
      <c r="D851" s="39">
        <v>102660.600984538</v>
      </c>
      <c r="E851" s="39">
        <v>102660.600984538</v>
      </c>
      <c r="F851" s="39">
        <v>102660.600984538</v>
      </c>
      <c r="G851" s="39">
        <v>102660.600984538</v>
      </c>
      <c r="H851" s="39">
        <v>102660.600984538</v>
      </c>
      <c r="I851" s="39">
        <v>102660.600984538</v>
      </c>
      <c r="J851" s="39">
        <v>102660.600984538</v>
      </c>
      <c r="K851" s="39">
        <v>102660.600984538</v>
      </c>
      <c r="L851" s="39">
        <v>102660.600984538</v>
      </c>
      <c r="M851" s="39">
        <v>102660.600984538</v>
      </c>
      <c r="N851" s="39">
        <v>102660.600984538</v>
      </c>
      <c r="O851" s="39">
        <v>102660.600984538</v>
      </c>
      <c r="P851" s="39">
        <v>102660.600984538</v>
      </c>
      <c r="Q851" s="39">
        <v>102660.600984538</v>
      </c>
      <c r="R851" s="39">
        <v>102660.600984538</v>
      </c>
      <c r="S851" s="39">
        <v>102660.600984538</v>
      </c>
      <c r="T851" s="39">
        <v>102660.600984538</v>
      </c>
      <c r="U851" s="39">
        <v>102660.600984538</v>
      </c>
      <c r="V851" s="39">
        <v>102660.600984538</v>
      </c>
      <c r="W851" s="39">
        <v>102660.600984538</v>
      </c>
      <c r="X851" s="39">
        <v>102660.600984538</v>
      </c>
      <c r="Y851" s="39">
        <v>102660.600984538</v>
      </c>
      <c r="Z851" s="39">
        <v>102660.600984538</v>
      </c>
      <c r="AA851" s="39">
        <v>102660.600984538</v>
      </c>
      <c r="AB851" s="39">
        <v>102660.600984538</v>
      </c>
      <c r="AC851" s="39">
        <v>102660.600984538</v>
      </c>
      <c r="AD851" s="39">
        <v>102660.600984538</v>
      </c>
    </row>
    <row r="852" spans="1:30" hidden="1" outlineLevel="1">
      <c r="A852" s="40" t="s">
        <v>224</v>
      </c>
      <c r="B852" s="39">
        <v>11081.5635796488</v>
      </c>
      <c r="C852" s="39">
        <v>11081.5635796488</v>
      </c>
      <c r="D852" s="39">
        <v>11081.5635796488</v>
      </c>
      <c r="E852" s="39">
        <v>11081.5635796488</v>
      </c>
      <c r="F852" s="39">
        <v>11081.5635796488</v>
      </c>
      <c r="G852" s="39">
        <v>11081.5635796488</v>
      </c>
      <c r="H852" s="39">
        <v>11081.5635796488</v>
      </c>
      <c r="I852" s="39">
        <v>11081.5635796488</v>
      </c>
      <c r="J852" s="39">
        <v>11081.5635796488</v>
      </c>
      <c r="K852" s="39">
        <v>11081.5635796488</v>
      </c>
      <c r="L852" s="39">
        <v>11081.5635796488</v>
      </c>
      <c r="M852" s="39">
        <v>11081.5635796488</v>
      </c>
      <c r="N852" s="39">
        <v>11081.5635796488</v>
      </c>
      <c r="O852" s="39">
        <v>11081.5635796488</v>
      </c>
      <c r="P852" s="39">
        <v>11081.5635796488</v>
      </c>
      <c r="Q852" s="39">
        <v>11081.5635796488</v>
      </c>
      <c r="R852" s="39">
        <v>11081.5635796488</v>
      </c>
      <c r="S852" s="39">
        <v>11081.5635796488</v>
      </c>
      <c r="T852" s="39">
        <v>11081.5635796488</v>
      </c>
      <c r="U852" s="39">
        <v>11081.5635796488</v>
      </c>
      <c r="V852" s="39">
        <v>11081.5635796488</v>
      </c>
      <c r="W852" s="39">
        <v>11081.5635796488</v>
      </c>
      <c r="X852" s="39">
        <v>11081.5635796488</v>
      </c>
      <c r="Y852" s="39">
        <v>11081.5635796488</v>
      </c>
      <c r="Z852" s="39">
        <v>11081.5635796488</v>
      </c>
      <c r="AA852" s="39">
        <v>11081.5635796488</v>
      </c>
      <c r="AB852" s="39">
        <v>11081.5635796488</v>
      </c>
      <c r="AC852" s="39">
        <v>11081.5635796488</v>
      </c>
      <c r="AD852" s="39">
        <v>11081.5635796488</v>
      </c>
    </row>
    <row r="853" spans="1:30" hidden="1" outlineLevel="1">
      <c r="A853" s="40" t="s">
        <v>225</v>
      </c>
      <c r="B853" s="39">
        <v>59911568.106844597</v>
      </c>
      <c r="C853" s="39">
        <v>59911568.106844597</v>
      </c>
      <c r="D853" s="39">
        <v>59911568.106844597</v>
      </c>
      <c r="E853" s="39">
        <v>59911568.106844597</v>
      </c>
      <c r="F853" s="39">
        <v>59911568.106844597</v>
      </c>
      <c r="G853" s="39">
        <v>59911568.106844597</v>
      </c>
      <c r="H853" s="39">
        <v>59911568.106844597</v>
      </c>
      <c r="I853" s="39">
        <v>59911568.106844597</v>
      </c>
      <c r="J853" s="39">
        <v>59911568.106844597</v>
      </c>
      <c r="K853" s="39">
        <v>59911568.106844597</v>
      </c>
      <c r="L853" s="39">
        <v>59911568.106844597</v>
      </c>
      <c r="M853" s="39">
        <v>59911568.106844597</v>
      </c>
      <c r="N853" s="39">
        <v>59911568.106844597</v>
      </c>
      <c r="O853" s="39">
        <v>59911568.106844597</v>
      </c>
      <c r="P853" s="39">
        <v>59911568.106844597</v>
      </c>
      <c r="Q853" s="39">
        <v>59911568.106844597</v>
      </c>
      <c r="R853" s="39">
        <v>59911568.106844597</v>
      </c>
      <c r="S853" s="39">
        <v>59911568.106844597</v>
      </c>
      <c r="T853" s="39">
        <v>59911568.106844597</v>
      </c>
      <c r="U853" s="39">
        <v>59911568.106844597</v>
      </c>
      <c r="V853" s="39">
        <v>59911568.106844597</v>
      </c>
      <c r="W853" s="39">
        <v>59911568.106844597</v>
      </c>
      <c r="X853" s="39">
        <v>59911568.106844597</v>
      </c>
      <c r="Y853" s="39">
        <v>59911568.106844597</v>
      </c>
      <c r="Z853" s="39">
        <v>59911568.106844597</v>
      </c>
      <c r="AA853" s="39">
        <v>59911568.106844597</v>
      </c>
      <c r="AB853" s="39">
        <v>59911568.106844597</v>
      </c>
      <c r="AC853" s="39">
        <v>59911568.106844597</v>
      </c>
      <c r="AD853" s="39">
        <v>59911568.106844597</v>
      </c>
    </row>
    <row r="854" spans="1:30" hidden="1" outlineLevel="1">
      <c r="A854" s="40" t="s">
        <v>226</v>
      </c>
      <c r="B854" s="39">
        <v>588312.13839051197</v>
      </c>
      <c r="C854" s="39">
        <v>588312.13839051197</v>
      </c>
      <c r="D854" s="39">
        <v>588312.13839051197</v>
      </c>
      <c r="E854" s="39">
        <v>588312.13839051197</v>
      </c>
      <c r="F854" s="39">
        <v>588312.13839051197</v>
      </c>
      <c r="G854" s="39">
        <v>588312.13839051197</v>
      </c>
      <c r="H854" s="39">
        <v>588312.13839051197</v>
      </c>
      <c r="I854" s="39">
        <v>588312.13839051197</v>
      </c>
      <c r="J854" s="39">
        <v>588312.13839051197</v>
      </c>
      <c r="K854" s="39">
        <v>588312.13839051197</v>
      </c>
      <c r="L854" s="39">
        <v>588312.13839051197</v>
      </c>
      <c r="M854" s="39">
        <v>588312.13839051197</v>
      </c>
      <c r="N854" s="39">
        <v>588312.13839051197</v>
      </c>
      <c r="O854" s="39">
        <v>588312.13839051197</v>
      </c>
      <c r="P854" s="39">
        <v>588312.13839051197</v>
      </c>
      <c r="Q854" s="39">
        <v>588312.13839051197</v>
      </c>
      <c r="R854" s="39">
        <v>588312.13839051197</v>
      </c>
      <c r="S854" s="39">
        <v>588312.13839051197</v>
      </c>
      <c r="T854" s="39">
        <v>588312.13839051197</v>
      </c>
      <c r="U854" s="39">
        <v>588312.13839051197</v>
      </c>
      <c r="V854" s="39">
        <v>588312.13839051197</v>
      </c>
      <c r="W854" s="39">
        <v>588312.13839051197</v>
      </c>
      <c r="X854" s="39">
        <v>588312.13839051197</v>
      </c>
      <c r="Y854" s="39">
        <v>588312.13839051197</v>
      </c>
      <c r="Z854" s="39">
        <v>588312.13839051197</v>
      </c>
      <c r="AA854" s="39">
        <v>588312.13839051197</v>
      </c>
      <c r="AB854" s="39">
        <v>588312.13839051197</v>
      </c>
      <c r="AC854" s="39">
        <v>588312.13839051197</v>
      </c>
      <c r="AD854" s="39">
        <v>588312.13839051197</v>
      </c>
    </row>
    <row r="855" spans="1:30" hidden="1" outlineLevel="1">
      <c r="A855" s="40" t="s">
        <v>227</v>
      </c>
      <c r="B855" s="39">
        <v>34355.7857475407</v>
      </c>
      <c r="C855" s="39">
        <v>34355.7857475407</v>
      </c>
      <c r="D855" s="39">
        <v>34355.7857475407</v>
      </c>
      <c r="E855" s="39">
        <v>34355.7857475407</v>
      </c>
      <c r="F855" s="39">
        <v>34355.7857475407</v>
      </c>
      <c r="G855" s="39">
        <v>34355.7857475407</v>
      </c>
      <c r="H855" s="39">
        <v>34355.7857475407</v>
      </c>
      <c r="I855" s="39">
        <v>34355.7857475407</v>
      </c>
      <c r="J855" s="39">
        <v>34355.7857475407</v>
      </c>
      <c r="K855" s="39">
        <v>34355.7857475407</v>
      </c>
      <c r="L855" s="39">
        <v>34355.7857475407</v>
      </c>
      <c r="M855" s="39">
        <v>34355.7857475407</v>
      </c>
      <c r="N855" s="39">
        <v>34355.7857475407</v>
      </c>
      <c r="O855" s="39">
        <v>34355.7857475407</v>
      </c>
      <c r="P855" s="39">
        <v>34355.7857475407</v>
      </c>
      <c r="Q855" s="39">
        <v>34355.7857475407</v>
      </c>
      <c r="R855" s="39">
        <v>34355.7857475407</v>
      </c>
      <c r="S855" s="39">
        <v>34355.7857475407</v>
      </c>
      <c r="T855" s="39">
        <v>34355.7857475407</v>
      </c>
      <c r="U855" s="39">
        <v>34355.7857475407</v>
      </c>
      <c r="V855" s="39">
        <v>34355.7857475407</v>
      </c>
      <c r="W855" s="39">
        <v>34355.7857475407</v>
      </c>
      <c r="X855" s="39">
        <v>34355.7857475407</v>
      </c>
      <c r="Y855" s="39">
        <v>34355.7857475407</v>
      </c>
      <c r="Z855" s="39">
        <v>34355.7857475407</v>
      </c>
      <c r="AA855" s="39">
        <v>34355.7857475407</v>
      </c>
      <c r="AB855" s="39">
        <v>34355.7857475407</v>
      </c>
      <c r="AC855" s="39">
        <v>34355.7857475407</v>
      </c>
      <c r="AD855" s="39">
        <v>34355.7857475407</v>
      </c>
    </row>
    <row r="856" spans="1:30" hidden="1" outlineLevel="1">
      <c r="A856" s="40" t="s">
        <v>228</v>
      </c>
      <c r="B856" s="39">
        <v>12173.5818583405</v>
      </c>
      <c r="C856" s="39">
        <v>12173.5818583405</v>
      </c>
      <c r="D856" s="39">
        <v>12173.5818583405</v>
      </c>
      <c r="E856" s="39">
        <v>12173.5818583405</v>
      </c>
      <c r="F856" s="39">
        <v>12173.5818583405</v>
      </c>
      <c r="G856" s="39">
        <v>12173.5818583405</v>
      </c>
      <c r="H856" s="39">
        <v>12173.5818583405</v>
      </c>
      <c r="I856" s="39">
        <v>12173.5818583405</v>
      </c>
      <c r="J856" s="39">
        <v>12173.5818583405</v>
      </c>
      <c r="K856" s="39">
        <v>12173.5818583405</v>
      </c>
      <c r="L856" s="39">
        <v>12173.5818583405</v>
      </c>
      <c r="M856" s="39">
        <v>12173.5818583405</v>
      </c>
      <c r="N856" s="39">
        <v>12173.5818583405</v>
      </c>
      <c r="O856" s="39">
        <v>12173.5818583405</v>
      </c>
      <c r="P856" s="39">
        <v>12173.5818583405</v>
      </c>
      <c r="Q856" s="39">
        <v>12173.5818583405</v>
      </c>
      <c r="R856" s="39">
        <v>12173.5818583405</v>
      </c>
      <c r="S856" s="39">
        <v>12173.5818583405</v>
      </c>
      <c r="T856" s="39">
        <v>12173.5818583405</v>
      </c>
      <c r="U856" s="39">
        <v>12173.5818583405</v>
      </c>
      <c r="V856" s="39">
        <v>12173.5818583405</v>
      </c>
      <c r="W856" s="39">
        <v>12173.5818583405</v>
      </c>
      <c r="X856" s="39">
        <v>12173.5818583405</v>
      </c>
      <c r="Y856" s="39">
        <v>12173.5818583405</v>
      </c>
      <c r="Z856" s="39">
        <v>12173.5818583405</v>
      </c>
      <c r="AA856" s="39">
        <v>12173.5818583405</v>
      </c>
      <c r="AB856" s="39">
        <v>12173.5818583405</v>
      </c>
      <c r="AC856" s="39">
        <v>12173.5818583405</v>
      </c>
      <c r="AD856" s="39">
        <v>12173.5818583405</v>
      </c>
    </row>
    <row r="857" spans="1:30" hidden="1" outlineLevel="1">
      <c r="A857" s="40" t="s">
        <v>229</v>
      </c>
      <c r="B857" s="39">
        <v>91192.810317378695</v>
      </c>
      <c r="C857" s="39">
        <v>91192.810317378695</v>
      </c>
      <c r="D857" s="39">
        <v>91192.810317378695</v>
      </c>
      <c r="E857" s="39">
        <v>91192.810317378695</v>
      </c>
      <c r="F857" s="39">
        <v>91192.810317378695</v>
      </c>
      <c r="G857" s="39">
        <v>91192.810317378695</v>
      </c>
      <c r="H857" s="39">
        <v>91192.810317378695</v>
      </c>
      <c r="I857" s="39">
        <v>91192.810317378695</v>
      </c>
      <c r="J857" s="39">
        <v>91192.810317378695</v>
      </c>
      <c r="K857" s="39">
        <v>91192.810317378695</v>
      </c>
      <c r="L857" s="39">
        <v>91192.810317378695</v>
      </c>
      <c r="M857" s="39">
        <v>91192.810317378695</v>
      </c>
      <c r="N857" s="39">
        <v>91192.810317378695</v>
      </c>
      <c r="O857" s="39">
        <v>91192.810317378695</v>
      </c>
      <c r="P857" s="39">
        <v>91192.810317378695</v>
      </c>
      <c r="Q857" s="39">
        <v>91192.810317378695</v>
      </c>
      <c r="R857" s="39">
        <v>91192.810317378695</v>
      </c>
      <c r="S857" s="39">
        <v>91192.810317378695</v>
      </c>
      <c r="T857" s="39">
        <v>91192.810317378695</v>
      </c>
      <c r="U857" s="39">
        <v>91192.810317378695</v>
      </c>
      <c r="V857" s="39">
        <v>91192.810317378695</v>
      </c>
      <c r="W857" s="39">
        <v>91192.810317378695</v>
      </c>
      <c r="X857" s="39">
        <v>91192.810317378695</v>
      </c>
      <c r="Y857" s="39">
        <v>91192.810317378695</v>
      </c>
      <c r="Z857" s="39">
        <v>91192.810317378695</v>
      </c>
      <c r="AA857" s="39">
        <v>91192.810317378695</v>
      </c>
      <c r="AB857" s="39">
        <v>91192.810317378695</v>
      </c>
      <c r="AC857" s="39">
        <v>91192.810317378695</v>
      </c>
      <c r="AD857" s="39">
        <v>91192.810317378695</v>
      </c>
    </row>
    <row r="858" spans="1:30" hidden="1" outlineLevel="1">
      <c r="A858" s="40" t="s">
        <v>509</v>
      </c>
      <c r="B858" s="39">
        <v>2976.9081039778598</v>
      </c>
      <c r="C858" s="39">
        <v>2976.9081039778598</v>
      </c>
      <c r="D858" s="39">
        <v>2976.9081039778598</v>
      </c>
      <c r="E858" s="39">
        <v>2976.9081039778598</v>
      </c>
      <c r="F858" s="39">
        <v>2976.9081039778598</v>
      </c>
      <c r="G858" s="39">
        <v>2976.9081039778598</v>
      </c>
      <c r="H858" s="39">
        <v>2976.9081039778598</v>
      </c>
      <c r="I858" s="39">
        <v>2976.9081039778598</v>
      </c>
      <c r="J858" s="39">
        <v>2976.9081039778598</v>
      </c>
      <c r="K858" s="39">
        <v>2976.9081039778598</v>
      </c>
      <c r="L858" s="39">
        <v>2976.9081039778598</v>
      </c>
      <c r="M858" s="39">
        <v>2976.9081039778598</v>
      </c>
      <c r="N858" s="39">
        <v>2976.9081039778598</v>
      </c>
      <c r="O858" s="39">
        <v>2976.9081039778598</v>
      </c>
      <c r="P858" s="39">
        <v>2976.9081039778598</v>
      </c>
      <c r="Q858" s="39">
        <v>2976.9081039778598</v>
      </c>
      <c r="R858" s="39">
        <v>2976.9081039778598</v>
      </c>
      <c r="S858" s="39">
        <v>2976.9081039778598</v>
      </c>
      <c r="T858" s="39">
        <v>2976.9081039778598</v>
      </c>
      <c r="U858" s="39">
        <v>2976.9081039778598</v>
      </c>
      <c r="V858" s="39">
        <v>2976.9081039778598</v>
      </c>
      <c r="W858" s="39">
        <v>2976.9081039778598</v>
      </c>
      <c r="X858" s="39">
        <v>2976.9081039778598</v>
      </c>
      <c r="Y858" s="39">
        <v>2976.9081039778598</v>
      </c>
      <c r="Z858" s="39">
        <v>2976.9081039778598</v>
      </c>
      <c r="AA858" s="39">
        <v>2976.9081039778598</v>
      </c>
      <c r="AB858" s="39">
        <v>2976.9081039778598</v>
      </c>
      <c r="AC858" s="39">
        <v>2976.9081039778598</v>
      </c>
      <c r="AD858" s="39">
        <v>2976.9081039778598</v>
      </c>
    </row>
    <row r="859" spans="1:30" hidden="1" outlineLevel="1">
      <c r="A859" s="40" t="s">
        <v>230</v>
      </c>
      <c r="B859" s="39">
        <v>828021.09876985895</v>
      </c>
      <c r="C859" s="39">
        <v>828021.09876985895</v>
      </c>
      <c r="D859" s="39">
        <v>828021.09876985895</v>
      </c>
      <c r="E859" s="39">
        <v>828021.09876985895</v>
      </c>
      <c r="F859" s="39">
        <v>828021.09876985895</v>
      </c>
      <c r="G859" s="39">
        <v>828021.09876985895</v>
      </c>
      <c r="H859" s="39">
        <v>828021.09876985895</v>
      </c>
      <c r="I859" s="39">
        <v>828021.09876985895</v>
      </c>
      <c r="J859" s="39">
        <v>828021.09876985895</v>
      </c>
      <c r="K859" s="39">
        <v>828021.09876985895</v>
      </c>
      <c r="L859" s="39">
        <v>828021.09876985895</v>
      </c>
      <c r="M859" s="39">
        <v>828021.09876985895</v>
      </c>
      <c r="N859" s="39">
        <v>828021.09876985895</v>
      </c>
      <c r="O859" s="39">
        <v>828021.09876985895</v>
      </c>
      <c r="P859" s="39">
        <v>828021.09876985895</v>
      </c>
      <c r="Q859" s="39">
        <v>828021.09876985895</v>
      </c>
      <c r="R859" s="39">
        <v>828021.09876985895</v>
      </c>
      <c r="S859" s="39">
        <v>828021.09876985895</v>
      </c>
      <c r="T859" s="39">
        <v>828021.09876985895</v>
      </c>
      <c r="U859" s="39">
        <v>828021.09876985895</v>
      </c>
      <c r="V859" s="39">
        <v>828021.09876985895</v>
      </c>
      <c r="W859" s="39">
        <v>828021.09876985895</v>
      </c>
      <c r="X859" s="39">
        <v>828021.09876985895</v>
      </c>
      <c r="Y859" s="39">
        <v>828021.09876985895</v>
      </c>
      <c r="Z859" s="39">
        <v>828021.09876985895</v>
      </c>
      <c r="AA859" s="39">
        <v>828021.09876985895</v>
      </c>
      <c r="AB859" s="39">
        <v>828021.09876985895</v>
      </c>
      <c r="AC859" s="39">
        <v>828021.09876985895</v>
      </c>
      <c r="AD859" s="39">
        <v>828021.09876985895</v>
      </c>
    </row>
    <row r="860" spans="1:30" hidden="1" outlineLevel="1">
      <c r="A860" s="40" t="s">
        <v>231</v>
      </c>
      <c r="B860" s="39">
        <v>1121088.4408374799</v>
      </c>
      <c r="C860" s="39">
        <v>1121088.4408374799</v>
      </c>
      <c r="D860" s="39">
        <v>1121088.4408374799</v>
      </c>
      <c r="E860" s="39">
        <v>1121088.4408374799</v>
      </c>
      <c r="F860" s="39">
        <v>1121088.4408374799</v>
      </c>
      <c r="G860" s="39">
        <v>1121088.4408374799</v>
      </c>
      <c r="H860" s="39">
        <v>1121088.4408374799</v>
      </c>
      <c r="I860" s="39">
        <v>1121088.4408374799</v>
      </c>
      <c r="J860" s="39">
        <v>1121088.4408374799</v>
      </c>
      <c r="K860" s="39">
        <v>1121088.4408374799</v>
      </c>
      <c r="L860" s="39">
        <v>1121088.4408374799</v>
      </c>
      <c r="M860" s="39">
        <v>1121088.4408374799</v>
      </c>
      <c r="N860" s="39">
        <v>1121088.4408374799</v>
      </c>
      <c r="O860" s="39">
        <v>1121088.4408374799</v>
      </c>
      <c r="P860" s="39">
        <v>1121088.4408374799</v>
      </c>
      <c r="Q860" s="39">
        <v>1121088.4408374799</v>
      </c>
      <c r="R860" s="39">
        <v>1121088.4408374799</v>
      </c>
      <c r="S860" s="39">
        <v>1121088.4408374799</v>
      </c>
      <c r="T860" s="39">
        <v>1121088.4408374799</v>
      </c>
      <c r="U860" s="39">
        <v>1121088.4408374799</v>
      </c>
      <c r="V860" s="39">
        <v>1121088.4408374799</v>
      </c>
      <c r="W860" s="39">
        <v>1121088.4408374799</v>
      </c>
      <c r="X860" s="39">
        <v>1121088.4408374799</v>
      </c>
      <c r="Y860" s="39">
        <v>1121088.4408374799</v>
      </c>
      <c r="Z860" s="39">
        <v>1121088.4408374799</v>
      </c>
      <c r="AA860" s="39">
        <v>1121088.4408374799</v>
      </c>
      <c r="AB860" s="39">
        <v>1121088.4408374799</v>
      </c>
      <c r="AC860" s="39">
        <v>1121088.4408374799</v>
      </c>
      <c r="AD860" s="39">
        <v>1121088.4408374799</v>
      </c>
    </row>
    <row r="861" spans="1:30" hidden="1" outlineLevel="1">
      <c r="A861" s="40" t="s">
        <v>232</v>
      </c>
      <c r="B861" s="39">
        <v>4093660.6373299402</v>
      </c>
      <c r="C861" s="39">
        <v>4093660.6373299402</v>
      </c>
      <c r="D861" s="39">
        <v>4093660.6373299402</v>
      </c>
      <c r="E861" s="39">
        <v>4093660.6373299402</v>
      </c>
      <c r="F861" s="39">
        <v>4093660.6373299402</v>
      </c>
      <c r="G861" s="39">
        <v>4093660.6373299402</v>
      </c>
      <c r="H861" s="39">
        <v>4093660.6373299402</v>
      </c>
      <c r="I861" s="39">
        <v>4093660.6373299402</v>
      </c>
      <c r="J861" s="39">
        <v>4093660.6373299402</v>
      </c>
      <c r="K861" s="39">
        <v>4093660.6373299402</v>
      </c>
      <c r="L861" s="39">
        <v>4093660.6373299402</v>
      </c>
      <c r="M861" s="39">
        <v>4093660.6373299402</v>
      </c>
      <c r="N861" s="39">
        <v>4093660.6373299402</v>
      </c>
      <c r="O861" s="39">
        <v>4093660.6373299402</v>
      </c>
      <c r="P861" s="39">
        <v>4093660.6373299402</v>
      </c>
      <c r="Q861" s="39">
        <v>4093660.6373299402</v>
      </c>
      <c r="R861" s="39">
        <v>4093660.6373299402</v>
      </c>
      <c r="S861" s="39">
        <v>4093660.6373299402</v>
      </c>
      <c r="T861" s="39">
        <v>4093660.6373299402</v>
      </c>
      <c r="U861" s="39">
        <v>4093660.6373299402</v>
      </c>
      <c r="V861" s="39">
        <v>4093660.6373299402</v>
      </c>
      <c r="W861" s="39">
        <v>4093660.6373299402</v>
      </c>
      <c r="X861" s="39">
        <v>4093660.6373299402</v>
      </c>
      <c r="Y861" s="39">
        <v>4093660.6373299402</v>
      </c>
      <c r="Z861" s="39">
        <v>4093660.6373299402</v>
      </c>
      <c r="AA861" s="39">
        <v>4093660.6373299402</v>
      </c>
      <c r="AB861" s="39">
        <v>4093660.6373299402</v>
      </c>
      <c r="AC861" s="39">
        <v>4093660.6373299402</v>
      </c>
      <c r="AD861" s="39">
        <v>4093660.6373299402</v>
      </c>
    </row>
    <row r="862" spans="1:30" hidden="1" outlineLevel="1">
      <c r="A862" s="40" t="s">
        <v>510</v>
      </c>
      <c r="B862" s="39">
        <v>4555.2212091458596</v>
      </c>
      <c r="C862" s="39">
        <v>4555.2212091458596</v>
      </c>
      <c r="D862" s="39">
        <v>4555.2212091458596</v>
      </c>
      <c r="E862" s="39">
        <v>4555.2212091458596</v>
      </c>
      <c r="F862" s="39">
        <v>4555.2212091458596</v>
      </c>
      <c r="G862" s="39">
        <v>4555.2212091458596</v>
      </c>
      <c r="H862" s="39">
        <v>4555.2212091458596</v>
      </c>
      <c r="I862" s="39">
        <v>4555.2212091458596</v>
      </c>
      <c r="J862" s="39">
        <v>4555.2212091458596</v>
      </c>
      <c r="K862" s="39">
        <v>4555.2212091458596</v>
      </c>
      <c r="L862" s="39">
        <v>4555.2212091458596</v>
      </c>
      <c r="M862" s="39">
        <v>4555.2212091458596</v>
      </c>
      <c r="N862" s="39">
        <v>4555.2212091458596</v>
      </c>
      <c r="O862" s="39">
        <v>4555.2212091458596</v>
      </c>
      <c r="P862" s="39">
        <v>4555.2212091458596</v>
      </c>
      <c r="Q862" s="39">
        <v>4555.2212091458596</v>
      </c>
      <c r="R862" s="39">
        <v>4555.2212091458596</v>
      </c>
      <c r="S862" s="39">
        <v>4555.2212091458596</v>
      </c>
      <c r="T862" s="39">
        <v>4555.2212091458596</v>
      </c>
      <c r="U862" s="39">
        <v>4555.2212091458596</v>
      </c>
      <c r="V862" s="39">
        <v>4555.2212091458596</v>
      </c>
      <c r="W862" s="39">
        <v>4555.2212091458596</v>
      </c>
      <c r="X862" s="39">
        <v>4555.2212091458596</v>
      </c>
      <c r="Y862" s="39">
        <v>4555.2212091458596</v>
      </c>
      <c r="Z862" s="39">
        <v>4555.2212091458596</v>
      </c>
      <c r="AA862" s="39">
        <v>4555.2212091458596</v>
      </c>
      <c r="AB862" s="39">
        <v>4555.2212091458596</v>
      </c>
      <c r="AC862" s="39">
        <v>4555.2212091458596</v>
      </c>
      <c r="AD862" s="39">
        <v>4555.2212091458596</v>
      </c>
    </row>
    <row r="863" spans="1:30" hidden="1" outlineLevel="1">
      <c r="A863" s="40" t="s">
        <v>233</v>
      </c>
      <c r="B863" s="39">
        <v>19436.708641962301</v>
      </c>
      <c r="C863" s="39">
        <v>19436.708641962301</v>
      </c>
      <c r="D863" s="39">
        <v>19436.708641962301</v>
      </c>
      <c r="E863" s="39">
        <v>19436.708641962301</v>
      </c>
      <c r="F863" s="39">
        <v>19436.708641962301</v>
      </c>
      <c r="G863" s="39">
        <v>19436.708641962301</v>
      </c>
      <c r="H863" s="39">
        <v>19436.708641962301</v>
      </c>
      <c r="I863" s="39">
        <v>19436.708641962301</v>
      </c>
      <c r="J863" s="39">
        <v>19436.708641962301</v>
      </c>
      <c r="K863" s="39">
        <v>19436.708641962301</v>
      </c>
      <c r="L863" s="39">
        <v>19436.708641962301</v>
      </c>
      <c r="M863" s="39">
        <v>19436.708641962301</v>
      </c>
      <c r="N863" s="39">
        <v>19436.708641962301</v>
      </c>
      <c r="O863" s="39">
        <v>19436.708641962301</v>
      </c>
      <c r="P863" s="39">
        <v>19436.708641962301</v>
      </c>
      <c r="Q863" s="39">
        <v>19436.708641962301</v>
      </c>
      <c r="R863" s="39">
        <v>19436.708641962301</v>
      </c>
      <c r="S863" s="39">
        <v>19436.708641962301</v>
      </c>
      <c r="T863" s="39">
        <v>19436.708641962301</v>
      </c>
      <c r="U863" s="39">
        <v>19436.708641962301</v>
      </c>
      <c r="V863" s="39">
        <v>19436.708641962301</v>
      </c>
      <c r="W863" s="39">
        <v>19436.708641962301</v>
      </c>
      <c r="X863" s="39">
        <v>19436.708641962301</v>
      </c>
      <c r="Y863" s="39">
        <v>19436.708641962301</v>
      </c>
      <c r="Z863" s="39">
        <v>19436.708641962301</v>
      </c>
      <c r="AA863" s="39">
        <v>19436.708641962301</v>
      </c>
      <c r="AB863" s="39">
        <v>19436.708641962301</v>
      </c>
      <c r="AC863" s="39">
        <v>19436.708641962301</v>
      </c>
      <c r="AD863" s="39">
        <v>19436.708641962301</v>
      </c>
    </row>
    <row r="864" spans="1:30" hidden="1" outlineLevel="1">
      <c r="A864" s="40" t="s">
        <v>234</v>
      </c>
      <c r="B864" s="39">
        <v>19282.468964456199</v>
      </c>
      <c r="C864" s="39">
        <v>19282.468964456199</v>
      </c>
      <c r="D864" s="39">
        <v>19282.468964456199</v>
      </c>
      <c r="E864" s="39">
        <v>19282.468964456199</v>
      </c>
      <c r="F864" s="39">
        <v>19282.468964456199</v>
      </c>
      <c r="G864" s="39">
        <v>19282.468964456199</v>
      </c>
      <c r="H864" s="39">
        <v>19282.468964456199</v>
      </c>
      <c r="I864" s="39">
        <v>19282.468964456199</v>
      </c>
      <c r="J864" s="39">
        <v>19282.468964456199</v>
      </c>
      <c r="K864" s="39">
        <v>19282.468964456199</v>
      </c>
      <c r="L864" s="39">
        <v>19282.468964456199</v>
      </c>
      <c r="M864" s="39">
        <v>19282.468964456199</v>
      </c>
      <c r="N864" s="39">
        <v>19282.468964456199</v>
      </c>
      <c r="O864" s="39">
        <v>19282.468964456199</v>
      </c>
      <c r="P864" s="39">
        <v>19282.468964456199</v>
      </c>
      <c r="Q864" s="39">
        <v>19282.468964456199</v>
      </c>
      <c r="R864" s="39">
        <v>19282.468964456199</v>
      </c>
      <c r="S864" s="39">
        <v>19282.468964456199</v>
      </c>
      <c r="T864" s="39">
        <v>19282.468964456199</v>
      </c>
      <c r="U864" s="39">
        <v>19282.468964456199</v>
      </c>
      <c r="V864" s="39">
        <v>19282.468964456199</v>
      </c>
      <c r="W864" s="39">
        <v>19282.468964456199</v>
      </c>
      <c r="X864" s="39">
        <v>19282.468964456199</v>
      </c>
      <c r="Y864" s="39">
        <v>19282.468964456199</v>
      </c>
      <c r="Z864" s="39">
        <v>19282.468964456199</v>
      </c>
      <c r="AA864" s="39">
        <v>19282.468964456199</v>
      </c>
      <c r="AB864" s="39">
        <v>19282.468964456199</v>
      </c>
      <c r="AC864" s="39">
        <v>19282.468964456199</v>
      </c>
      <c r="AD864" s="39">
        <v>19282.468964456199</v>
      </c>
    </row>
    <row r="865" spans="1:30" hidden="1" outlineLevel="1">
      <c r="A865" s="40" t="s">
        <v>235</v>
      </c>
      <c r="B865" s="39">
        <v>170.85731993822</v>
      </c>
      <c r="C865" s="39">
        <v>170.85731993822</v>
      </c>
      <c r="D865" s="39">
        <v>170.85731993822</v>
      </c>
      <c r="E865" s="39">
        <v>170.85731993822</v>
      </c>
      <c r="F865" s="39">
        <v>170.85731993822</v>
      </c>
      <c r="G865" s="39">
        <v>170.85731993822</v>
      </c>
      <c r="H865" s="39">
        <v>170.85731993822</v>
      </c>
      <c r="I865" s="39">
        <v>170.85731993822</v>
      </c>
      <c r="J865" s="39">
        <v>170.85731993822</v>
      </c>
      <c r="K865" s="39">
        <v>170.85731993822</v>
      </c>
      <c r="L865" s="39">
        <v>170.85731993822</v>
      </c>
      <c r="M865" s="39">
        <v>170.85731993822</v>
      </c>
      <c r="N865" s="39">
        <v>170.85731993822</v>
      </c>
      <c r="O865" s="39">
        <v>170.85731993822</v>
      </c>
      <c r="P865" s="39">
        <v>170.85731993822</v>
      </c>
      <c r="Q865" s="39">
        <v>170.85731993822</v>
      </c>
      <c r="R865" s="39">
        <v>170.85731993822</v>
      </c>
      <c r="S865" s="39">
        <v>170.85731993822</v>
      </c>
      <c r="T865" s="39">
        <v>170.85731993822</v>
      </c>
      <c r="U865" s="39">
        <v>170.85731993822</v>
      </c>
      <c r="V865" s="39">
        <v>170.85731993822</v>
      </c>
      <c r="W865" s="39">
        <v>170.85731993822</v>
      </c>
      <c r="X865" s="39">
        <v>170.85731993822</v>
      </c>
      <c r="Y865" s="39">
        <v>170.85731993822</v>
      </c>
      <c r="Z865" s="39">
        <v>170.85731993822</v>
      </c>
      <c r="AA865" s="39">
        <v>170.85731993822</v>
      </c>
      <c r="AB865" s="39">
        <v>170.85731993822</v>
      </c>
      <c r="AC865" s="39">
        <v>170.85731993822</v>
      </c>
      <c r="AD865" s="39">
        <v>170.85731993822</v>
      </c>
    </row>
    <row r="866" spans="1:30" hidden="1" outlineLevel="1">
      <c r="A866" s="40" t="s">
        <v>236</v>
      </c>
      <c r="B866" s="39">
        <v>154.585194229818</v>
      </c>
      <c r="C866" s="39">
        <v>154.585194229818</v>
      </c>
      <c r="D866" s="39">
        <v>154.585194229818</v>
      </c>
      <c r="E866" s="39">
        <v>154.585194229818</v>
      </c>
      <c r="F866" s="39">
        <v>154.585194229818</v>
      </c>
      <c r="G866" s="39">
        <v>154.585194229818</v>
      </c>
      <c r="H866" s="39">
        <v>154.585194229818</v>
      </c>
      <c r="I866" s="39">
        <v>154.585194229818</v>
      </c>
      <c r="J866" s="39">
        <v>154.585194229818</v>
      </c>
      <c r="K866" s="39">
        <v>154.585194229818</v>
      </c>
      <c r="L866" s="39">
        <v>154.585194229818</v>
      </c>
      <c r="M866" s="39">
        <v>154.585194229818</v>
      </c>
      <c r="N866" s="39">
        <v>154.585194229818</v>
      </c>
      <c r="O866" s="39">
        <v>154.585194229818</v>
      </c>
      <c r="P866" s="39">
        <v>154.585194229818</v>
      </c>
      <c r="Q866" s="39">
        <v>154.585194229818</v>
      </c>
      <c r="R866" s="39">
        <v>154.585194229818</v>
      </c>
      <c r="S866" s="39">
        <v>154.585194229818</v>
      </c>
      <c r="T866" s="39">
        <v>154.585194229818</v>
      </c>
      <c r="U866" s="39">
        <v>154.585194229818</v>
      </c>
      <c r="V866" s="39">
        <v>154.585194229818</v>
      </c>
      <c r="W866" s="39">
        <v>154.585194229818</v>
      </c>
      <c r="X866" s="39">
        <v>154.585194229818</v>
      </c>
      <c r="Y866" s="39">
        <v>154.585194229818</v>
      </c>
      <c r="Z866" s="39">
        <v>154.585194229818</v>
      </c>
      <c r="AA866" s="39">
        <v>154.585194229818</v>
      </c>
      <c r="AB866" s="39">
        <v>154.585194229818</v>
      </c>
      <c r="AC866" s="39">
        <v>154.585194229818</v>
      </c>
      <c r="AD866" s="39">
        <v>154.585194229818</v>
      </c>
    </row>
    <row r="867" spans="1:30" collapsed="1">
      <c r="A867" s="40" t="s">
        <v>547</v>
      </c>
      <c r="B867" s="39">
        <v>118692616.207251</v>
      </c>
      <c r="C867" s="39">
        <v>118692616.207251</v>
      </c>
      <c r="D867" s="39">
        <v>118692616.207251</v>
      </c>
      <c r="E867" s="39">
        <v>118692616.207251</v>
      </c>
      <c r="F867" s="39">
        <v>118692616.207251</v>
      </c>
      <c r="G867" s="39">
        <v>118692616.207251</v>
      </c>
      <c r="H867" s="39">
        <v>118692616.207251</v>
      </c>
      <c r="I867" s="39">
        <v>118692616.207251</v>
      </c>
      <c r="J867" s="39">
        <v>118692616.207251</v>
      </c>
      <c r="K867" s="39">
        <v>118692616.207251</v>
      </c>
      <c r="L867" s="39">
        <v>118692616.207251</v>
      </c>
      <c r="M867" s="39">
        <v>118692616.207251</v>
      </c>
      <c r="N867" s="39">
        <v>118692616.207251</v>
      </c>
      <c r="O867" s="39">
        <v>118692616.207251</v>
      </c>
      <c r="P867" s="39">
        <v>118692616.207251</v>
      </c>
      <c r="Q867" s="39">
        <v>118692616.207251</v>
      </c>
      <c r="R867" s="39">
        <v>118692616.207251</v>
      </c>
      <c r="S867" s="39">
        <v>118692616.207251</v>
      </c>
      <c r="T867" s="39">
        <v>118692616.207251</v>
      </c>
      <c r="U867" s="39">
        <v>118692616.207251</v>
      </c>
      <c r="V867" s="39">
        <v>118692616.207251</v>
      </c>
      <c r="W867" s="39">
        <v>118692616.207251</v>
      </c>
      <c r="X867" s="39">
        <v>118692616.207251</v>
      </c>
      <c r="Y867" s="39">
        <v>118692616.207251</v>
      </c>
      <c r="Z867" s="39">
        <v>118692616.207251</v>
      </c>
      <c r="AA867" s="39">
        <v>118692616.207251</v>
      </c>
      <c r="AB867" s="39">
        <v>118692616.207251</v>
      </c>
      <c r="AC867" s="39">
        <v>118692616.207251</v>
      </c>
      <c r="AD867" s="39">
        <v>118692616.207251</v>
      </c>
    </row>
    <row r="868" spans="1:30">
      <c r="A868" s="40" t="s">
        <v>548</v>
      </c>
    </row>
    <row r="869" spans="1:30" s="45" customFormat="1">
      <c r="A869" s="49" t="s">
        <v>549</v>
      </c>
      <c r="B869" s="50">
        <v>2.4865315330349601E-2</v>
      </c>
      <c r="C869" s="50">
        <v>9.4765303705505305E-4</v>
      </c>
      <c r="D869" s="50">
        <v>1.3625431175150001E-2</v>
      </c>
      <c r="E869" s="50">
        <v>5.5705290585498501E-2</v>
      </c>
      <c r="F869" s="50">
        <v>6.5413279810328396E-4</v>
      </c>
      <c r="G869" s="50">
        <v>0.24100702889606801</v>
      </c>
      <c r="H869" s="50">
        <v>9.7979714828436301E-2</v>
      </c>
      <c r="I869" s="50">
        <v>2.3304463281624301E-2</v>
      </c>
      <c r="J869" s="50">
        <v>1.56263810615696E-3</v>
      </c>
      <c r="K869" s="50">
        <v>8.3162897682745296E-4</v>
      </c>
      <c r="L869" s="50">
        <v>9.1170177953234005E-4</v>
      </c>
      <c r="M869" s="50">
        <v>9.8412449748742594E-5</v>
      </c>
      <c r="N869" s="50">
        <v>0.53205886906710798</v>
      </c>
      <c r="O869" s="50">
        <v>5.2246452713820297E-3</v>
      </c>
      <c r="P869" s="50">
        <v>3.05104691603959E-4</v>
      </c>
      <c r="Q869" s="50">
        <v>1.08110376688747E-4</v>
      </c>
      <c r="R869" s="50">
        <v>8.0985934866513204E-4</v>
      </c>
      <c r="S869" s="50">
        <v>4.8887148982854501E-4</v>
      </c>
      <c r="T869" s="50">
        <v>0.13597863757506801</v>
      </c>
      <c r="U869" s="50">
        <v>0</v>
      </c>
      <c r="V869" s="50">
        <v>0</v>
      </c>
      <c r="W869" s="50">
        <v>0.184106514933877</v>
      </c>
      <c r="X869" s="50">
        <v>0.67226595673201295</v>
      </c>
      <c r="Y869" s="50">
        <v>7.4806399836059004E-4</v>
      </c>
      <c r="Z869" s="50">
        <v>3.1919200658100501E-3</v>
      </c>
      <c r="AA869" s="50">
        <v>3.1665906373227102E-3</v>
      </c>
      <c r="AB869" s="50">
        <v>2.8058398052226602E-5</v>
      </c>
      <c r="AC869" s="50">
        <v>2.5386169666300199E-5</v>
      </c>
      <c r="AD869" s="50">
        <v>0</v>
      </c>
    </row>
    <row r="870" spans="1:30">
      <c r="A870" s="40" t="s">
        <v>550</v>
      </c>
      <c r="B870" s="39">
        <v>2.35896375643821E-2</v>
      </c>
      <c r="C870" s="39">
        <v>8.9903511714686595E-4</v>
      </c>
      <c r="D870" s="39">
        <v>1.29263988334751E-2</v>
      </c>
      <c r="E870" s="39">
        <v>5.2847414073474298E-2</v>
      </c>
      <c r="F870" s="39">
        <v>6.2057349449324802E-4</v>
      </c>
      <c r="G870" s="39">
        <v>0.22864252419866099</v>
      </c>
      <c r="H870" s="39">
        <v>9.2953012288697401E-2</v>
      </c>
      <c r="I870" s="39">
        <v>2.21088626925624E-2</v>
      </c>
      <c r="J870" s="39">
        <v>1.48246929824947E-3</v>
      </c>
      <c r="K870" s="39">
        <v>7.8896349757739698E-4</v>
      </c>
      <c r="L870" s="39">
        <v>8.6492828505254596E-4</v>
      </c>
      <c r="M870" s="39">
        <v>9.3363546391959706E-5</v>
      </c>
      <c r="N870" s="39">
        <v>0.50476238557444497</v>
      </c>
      <c r="O870" s="39">
        <v>4.9566026699019404E-3</v>
      </c>
      <c r="P870" s="39">
        <v>2.8945175231078602E-4</v>
      </c>
      <c r="Q870" s="39">
        <v>1.02563935713439E-4</v>
      </c>
      <c r="R870" s="39">
        <v>7.6831072758683499E-4</v>
      </c>
      <c r="S870" s="39">
        <v>2.50808196760935E-5</v>
      </c>
      <c r="T870" s="39">
        <v>6.97618036596339E-3</v>
      </c>
      <c r="U870" s="39">
        <v>0</v>
      </c>
      <c r="V870" s="39">
        <v>0</v>
      </c>
      <c r="W870" s="39">
        <v>9.4453090399484203E-3</v>
      </c>
      <c r="X870" s="39">
        <v>3.4489598158169398E-2</v>
      </c>
      <c r="Y870" s="39">
        <v>3.8378303172556901E-5</v>
      </c>
      <c r="Z870" s="39">
        <v>1.6375667891609501E-4</v>
      </c>
      <c r="AA870" s="39">
        <v>1.6245719051964199E-4</v>
      </c>
      <c r="AB870" s="39">
        <v>1.43949409321201E-6</v>
      </c>
      <c r="AC870" s="39">
        <v>1.3023994176680099E-6</v>
      </c>
      <c r="AD870" s="39">
        <v>0</v>
      </c>
    </row>
    <row r="871" spans="1:30">
      <c r="A871" s="40" t="s">
        <v>551</v>
      </c>
    </row>
    <row r="872" spans="1:30">
      <c r="A872" s="43" t="s">
        <v>552</v>
      </c>
    </row>
    <row r="873" spans="1:30">
      <c r="A873" s="40" t="s">
        <v>553</v>
      </c>
      <c r="B873" s="39">
        <v>2691593.784</v>
      </c>
      <c r="C873" s="39">
        <v>101789.064</v>
      </c>
      <c r="D873" s="39">
        <v>1508609.875</v>
      </c>
      <c r="E873" s="39">
        <v>5981722.5099999998</v>
      </c>
      <c r="F873" s="39">
        <v>70241.817999999897</v>
      </c>
      <c r="G873" s="39">
        <v>25881286.249000002</v>
      </c>
      <c r="H873" s="39">
        <v>10529674.1619999</v>
      </c>
      <c r="I873" s="39">
        <v>2520476.7549999999</v>
      </c>
      <c r="J873" s="39">
        <v>173015.53599999999</v>
      </c>
      <c r="K873" s="39">
        <v>91208.296000000002</v>
      </c>
      <c r="L873" s="39">
        <v>97899.983999999895</v>
      </c>
      <c r="M873" s="39">
        <v>10793.3129999999</v>
      </c>
      <c r="N873" s="39">
        <v>57133325.762999997</v>
      </c>
      <c r="O873" s="39">
        <v>561030.701</v>
      </c>
      <c r="P873" s="39">
        <v>32762.625999999898</v>
      </c>
      <c r="Q873" s="39">
        <v>11856.925999999999</v>
      </c>
      <c r="R873" s="39">
        <v>89667.754000000001</v>
      </c>
      <c r="S873" s="39">
        <v>2927.1239982525699</v>
      </c>
      <c r="T873" s="39">
        <v>814173.74826923304</v>
      </c>
      <c r="U873" s="39">
        <v>0</v>
      </c>
      <c r="V873" s="39">
        <v>0</v>
      </c>
      <c r="W873" s="39">
        <v>1102340</v>
      </c>
      <c r="X873" s="39">
        <v>4025200.602</v>
      </c>
      <c r="Y873" s="39">
        <v>4479.0422992308404</v>
      </c>
      <c r="Z873" s="39">
        <v>19111.660261500001</v>
      </c>
      <c r="AA873" s="39">
        <v>18960</v>
      </c>
      <c r="AB873" s="39">
        <v>168</v>
      </c>
      <c r="AC873" s="39">
        <v>152</v>
      </c>
      <c r="AD873" s="39">
        <v>0</v>
      </c>
    </row>
    <row r="874" spans="1:30">
      <c r="A874" s="40" t="s">
        <v>554</v>
      </c>
      <c r="B874" s="39">
        <v>0</v>
      </c>
      <c r="C874" s="39">
        <v>0</v>
      </c>
      <c r="D874" s="39">
        <v>0</v>
      </c>
      <c r="E874" s="39">
        <v>0</v>
      </c>
      <c r="F874" s="39">
        <v>0</v>
      </c>
      <c r="G874" s="39">
        <v>0</v>
      </c>
      <c r="H874" s="39">
        <v>0</v>
      </c>
      <c r="I874" s="39">
        <v>0</v>
      </c>
      <c r="J874" s="39">
        <v>0</v>
      </c>
      <c r="K874" s="39">
        <v>0</v>
      </c>
      <c r="L874" s="39">
        <v>0</v>
      </c>
      <c r="M874" s="39">
        <v>0</v>
      </c>
      <c r="N874" s="39">
        <v>0</v>
      </c>
      <c r="O874" s="39">
        <v>0</v>
      </c>
      <c r="P874" s="39">
        <v>0</v>
      </c>
      <c r="Q874" s="39">
        <v>0</v>
      </c>
      <c r="R874" s="39">
        <v>0</v>
      </c>
      <c r="S874" s="39">
        <v>0</v>
      </c>
      <c r="T874" s="39">
        <v>0</v>
      </c>
      <c r="U874" s="39">
        <v>0</v>
      </c>
      <c r="V874" s="39">
        <v>0</v>
      </c>
      <c r="W874" s="39">
        <v>0</v>
      </c>
      <c r="X874" s="39">
        <v>0</v>
      </c>
      <c r="Y874" s="39">
        <v>0</v>
      </c>
      <c r="Z874" s="39">
        <v>0</v>
      </c>
      <c r="AA874" s="39">
        <v>0</v>
      </c>
      <c r="AB874" s="39">
        <v>0</v>
      </c>
      <c r="AC874" s="39">
        <v>0</v>
      </c>
      <c r="AD874" s="39">
        <v>0</v>
      </c>
    </row>
    <row r="875" spans="1:30">
      <c r="A875" s="40" t="s">
        <v>555</v>
      </c>
      <c r="B875" s="39">
        <v>2691593.784</v>
      </c>
      <c r="C875" s="39">
        <v>101789.064</v>
      </c>
      <c r="D875" s="39">
        <v>1508609.875</v>
      </c>
      <c r="E875" s="39">
        <v>5981722.5099999998</v>
      </c>
      <c r="F875" s="39">
        <v>70241.817999999897</v>
      </c>
      <c r="G875" s="39">
        <v>25881286.249000002</v>
      </c>
      <c r="H875" s="39">
        <v>10529674.1619999</v>
      </c>
      <c r="I875" s="39">
        <v>2520476.7549999999</v>
      </c>
      <c r="J875" s="39">
        <v>173015.53599999999</v>
      </c>
      <c r="K875" s="39">
        <v>91208.296000000002</v>
      </c>
      <c r="L875" s="39">
        <v>97899.983999999895</v>
      </c>
      <c r="M875" s="39">
        <v>10793.3129999999</v>
      </c>
      <c r="N875" s="39">
        <v>57133325.762999997</v>
      </c>
      <c r="O875" s="39">
        <v>561030.701</v>
      </c>
      <c r="P875" s="39">
        <v>32762.625999999898</v>
      </c>
      <c r="Q875" s="39">
        <v>11856.925999999999</v>
      </c>
      <c r="R875" s="39">
        <v>89667.754000000001</v>
      </c>
      <c r="S875" s="39">
        <v>2927.1239982525699</v>
      </c>
      <c r="T875" s="39">
        <v>814173.74826923304</v>
      </c>
      <c r="U875" s="39">
        <v>0</v>
      </c>
      <c r="V875" s="39">
        <v>0</v>
      </c>
      <c r="W875" s="39">
        <v>1102340</v>
      </c>
      <c r="X875" s="39">
        <v>4025200.602</v>
      </c>
      <c r="Y875" s="39">
        <v>4479.0422992308404</v>
      </c>
      <c r="Z875" s="39">
        <v>19111.660261500001</v>
      </c>
      <c r="AA875" s="39">
        <v>18960</v>
      </c>
      <c r="AB875" s="39">
        <v>168</v>
      </c>
      <c r="AC875" s="39">
        <v>152</v>
      </c>
      <c r="AD875" s="39">
        <v>0</v>
      </c>
    </row>
    <row r="876" spans="1:30" s="45" customFormat="1">
      <c r="A876" s="44" t="s">
        <v>556</v>
      </c>
      <c r="B876" s="45">
        <v>0</v>
      </c>
      <c r="C876" s="45">
        <v>0</v>
      </c>
      <c r="D876" s="45">
        <v>1</v>
      </c>
      <c r="E876" s="45">
        <v>0</v>
      </c>
      <c r="F876" s="45">
        <v>0</v>
      </c>
      <c r="G876" s="45">
        <v>0</v>
      </c>
      <c r="H876" s="45">
        <v>0</v>
      </c>
      <c r="I876" s="45">
        <v>0</v>
      </c>
      <c r="J876" s="45">
        <v>1</v>
      </c>
      <c r="K876" s="45">
        <v>0</v>
      </c>
      <c r="L876" s="45">
        <v>0</v>
      </c>
      <c r="M876" s="45">
        <v>0</v>
      </c>
      <c r="N876" s="45">
        <v>0</v>
      </c>
      <c r="O876" s="45">
        <v>0</v>
      </c>
      <c r="P876" s="45">
        <v>0</v>
      </c>
      <c r="Q876" s="45">
        <v>0</v>
      </c>
      <c r="R876" s="45">
        <v>1</v>
      </c>
      <c r="S876" s="45">
        <v>1</v>
      </c>
      <c r="T876" s="45">
        <v>1</v>
      </c>
      <c r="U876" s="45">
        <v>1</v>
      </c>
      <c r="V876" s="45">
        <v>1</v>
      </c>
      <c r="W876" s="45">
        <v>1</v>
      </c>
      <c r="X876" s="45">
        <v>1</v>
      </c>
      <c r="Y876" s="45">
        <v>1</v>
      </c>
      <c r="Z876" s="45">
        <v>1</v>
      </c>
      <c r="AA876" s="45">
        <v>1</v>
      </c>
      <c r="AB876" s="45">
        <v>1</v>
      </c>
      <c r="AC876" s="45">
        <v>1</v>
      </c>
      <c r="AD876" s="45">
        <v>1</v>
      </c>
    </row>
    <row r="877" spans="1:30" s="45" customFormat="1">
      <c r="A877" s="44" t="s">
        <v>557</v>
      </c>
      <c r="B877" s="45">
        <v>1.01700785677512</v>
      </c>
      <c r="C877" s="45">
        <v>1.01700785677512</v>
      </c>
      <c r="D877" s="45">
        <v>1.01700785677512</v>
      </c>
      <c r="E877" s="45">
        <v>1.01700785677512</v>
      </c>
      <c r="F877" s="45">
        <v>1.01700785677512</v>
      </c>
      <c r="G877" s="45">
        <v>1.01700785677512</v>
      </c>
      <c r="H877" s="45">
        <v>1.01700785677512</v>
      </c>
      <c r="I877" s="45">
        <v>1.01700785677512</v>
      </c>
      <c r="J877" s="45">
        <v>1.01700785677512</v>
      </c>
      <c r="K877" s="45">
        <v>1.01700785677512</v>
      </c>
      <c r="L877" s="45">
        <v>1.01700785677512</v>
      </c>
      <c r="M877" s="45">
        <v>1.01700785677512</v>
      </c>
      <c r="N877" s="45">
        <v>1.01700785677512</v>
      </c>
      <c r="O877" s="45">
        <v>1.01700785677512</v>
      </c>
      <c r="P877" s="45">
        <v>1.01700785677512</v>
      </c>
      <c r="Q877" s="45">
        <v>1.01700785677512</v>
      </c>
      <c r="R877" s="45">
        <v>1.01700785677512</v>
      </c>
      <c r="S877" s="45">
        <v>1.01700785677512</v>
      </c>
      <c r="T877" s="45">
        <v>1.01700785677512</v>
      </c>
      <c r="U877" s="45">
        <v>1.01700785677512</v>
      </c>
      <c r="V877" s="45">
        <v>1.01700785677512</v>
      </c>
      <c r="W877" s="45">
        <v>1.01700785677512</v>
      </c>
      <c r="X877" s="45">
        <v>1.01700785677512</v>
      </c>
      <c r="Y877" s="45">
        <v>1.01700785677512</v>
      </c>
      <c r="Z877" s="45">
        <v>1.01700785677512</v>
      </c>
      <c r="AA877" s="45">
        <v>1.01700785677512</v>
      </c>
      <c r="AB877" s="45">
        <v>1.01700785677512</v>
      </c>
      <c r="AC877" s="45">
        <v>1.01700785677512</v>
      </c>
      <c r="AD877" s="45">
        <v>1.01700785677512</v>
      </c>
    </row>
    <row r="878" spans="1:30">
      <c r="A878" s="40" t="s">
        <v>558</v>
      </c>
      <c r="B878" s="39">
        <v>0</v>
      </c>
      <c r="C878" s="39">
        <v>0</v>
      </c>
      <c r="D878" s="39">
        <v>1534268.09568353</v>
      </c>
      <c r="E878" s="39">
        <v>0</v>
      </c>
      <c r="F878" s="39">
        <v>0</v>
      </c>
      <c r="G878" s="39">
        <v>0</v>
      </c>
      <c r="H878" s="39">
        <v>0</v>
      </c>
      <c r="I878" s="39">
        <v>0</v>
      </c>
      <c r="J878" s="39">
        <v>175958.159456158</v>
      </c>
      <c r="K878" s="39">
        <v>0</v>
      </c>
      <c r="L878" s="39">
        <v>0</v>
      </c>
      <c r="M878" s="39">
        <v>0</v>
      </c>
      <c r="N878" s="39">
        <v>0</v>
      </c>
      <c r="O878" s="39">
        <v>0</v>
      </c>
      <c r="P878" s="39">
        <v>0</v>
      </c>
      <c r="Q878" s="39">
        <v>0</v>
      </c>
      <c r="R878" s="39">
        <v>91192.810317378695</v>
      </c>
      <c r="S878" s="39">
        <v>2976.9081039778598</v>
      </c>
      <c r="T878" s="39">
        <v>828021.09876985895</v>
      </c>
      <c r="U878" s="39">
        <v>0</v>
      </c>
      <c r="V878" s="39">
        <v>0</v>
      </c>
      <c r="W878" s="39">
        <v>1121088.4408374799</v>
      </c>
      <c r="X878" s="39">
        <v>4093660.6373299402</v>
      </c>
      <c r="Y878" s="39">
        <v>4555.2212091458596</v>
      </c>
      <c r="Z878" s="39">
        <v>19436.708641962301</v>
      </c>
      <c r="AA878" s="39">
        <v>19282.468964456199</v>
      </c>
      <c r="AB878" s="39">
        <v>170.85731993822</v>
      </c>
      <c r="AC878" s="39">
        <v>154.585194229818</v>
      </c>
      <c r="AD878" s="39">
        <v>0</v>
      </c>
    </row>
    <row r="879" spans="1:30">
      <c r="A879" s="40" t="s">
        <v>559</v>
      </c>
      <c r="B879" s="39">
        <v>0</v>
      </c>
      <c r="C879" s="39">
        <v>0</v>
      </c>
      <c r="D879" s="39">
        <v>0</v>
      </c>
      <c r="E879" s="39">
        <v>0</v>
      </c>
      <c r="F879" s="39">
        <v>0</v>
      </c>
      <c r="G879" s="39">
        <v>0</v>
      </c>
      <c r="H879" s="39">
        <v>0</v>
      </c>
      <c r="I879" s="39">
        <v>0</v>
      </c>
      <c r="J879" s="39">
        <v>0</v>
      </c>
      <c r="K879" s="39">
        <v>0</v>
      </c>
      <c r="L879" s="39">
        <v>0</v>
      </c>
      <c r="M879" s="39">
        <v>0</v>
      </c>
      <c r="N879" s="39">
        <v>0</v>
      </c>
      <c r="O879" s="39">
        <v>0</v>
      </c>
      <c r="P879" s="39">
        <v>0</v>
      </c>
      <c r="Q879" s="39">
        <v>0</v>
      </c>
      <c r="R879" s="39">
        <v>0</v>
      </c>
      <c r="S879" s="39">
        <v>0</v>
      </c>
      <c r="T879" s="39">
        <v>0</v>
      </c>
      <c r="U879" s="39">
        <v>0</v>
      </c>
      <c r="V879" s="39">
        <v>0</v>
      </c>
      <c r="W879" s="39">
        <v>0</v>
      </c>
      <c r="X879" s="39">
        <v>0</v>
      </c>
      <c r="Y879" s="39">
        <v>0</v>
      </c>
      <c r="Z879" s="39">
        <v>0</v>
      </c>
      <c r="AA879" s="39">
        <v>0</v>
      </c>
      <c r="AB879" s="39">
        <v>0</v>
      </c>
      <c r="AC879" s="39">
        <v>0</v>
      </c>
      <c r="AD879" s="39">
        <v>0</v>
      </c>
    </row>
    <row r="880" spans="1:30">
      <c r="A880" s="40" t="s">
        <v>560</v>
      </c>
      <c r="B880" s="39">
        <v>0</v>
      </c>
      <c r="C880" s="39">
        <v>0</v>
      </c>
      <c r="D880" s="39">
        <v>0</v>
      </c>
      <c r="E880" s="39">
        <v>0</v>
      </c>
      <c r="F880" s="39">
        <v>0</v>
      </c>
      <c r="G880" s="39">
        <v>0</v>
      </c>
      <c r="H880" s="39">
        <v>0</v>
      </c>
      <c r="I880" s="39">
        <v>0</v>
      </c>
      <c r="J880" s="39">
        <v>0</v>
      </c>
      <c r="K880" s="39">
        <v>0</v>
      </c>
      <c r="L880" s="39">
        <v>0</v>
      </c>
      <c r="M880" s="39">
        <v>0</v>
      </c>
      <c r="N880" s="39">
        <v>0</v>
      </c>
      <c r="O880" s="39">
        <v>0</v>
      </c>
      <c r="P880" s="39">
        <v>0</v>
      </c>
      <c r="Q880" s="39">
        <v>0</v>
      </c>
      <c r="R880" s="39">
        <v>0</v>
      </c>
      <c r="S880" s="39">
        <v>0</v>
      </c>
      <c r="T880" s="39">
        <v>0</v>
      </c>
      <c r="U880" s="39">
        <v>0</v>
      </c>
      <c r="V880" s="39">
        <v>0</v>
      </c>
      <c r="W880" s="39">
        <v>0</v>
      </c>
      <c r="X880" s="39">
        <v>0</v>
      </c>
      <c r="Y880" s="39">
        <v>0</v>
      </c>
      <c r="Z880" s="39">
        <v>0</v>
      </c>
      <c r="AA880" s="39">
        <v>0</v>
      </c>
      <c r="AB880" s="39">
        <v>0</v>
      </c>
      <c r="AC880" s="39">
        <v>0</v>
      </c>
      <c r="AD880" s="39">
        <v>0</v>
      </c>
    </row>
    <row r="881" spans="1:30">
      <c r="A881" s="40" t="s">
        <v>561</v>
      </c>
    </row>
    <row r="882" spans="1:30">
      <c r="A882" s="40" t="s">
        <v>562</v>
      </c>
      <c r="B882" s="39">
        <v>0</v>
      </c>
      <c r="C882" s="39">
        <v>0</v>
      </c>
      <c r="D882" s="39">
        <v>0</v>
      </c>
      <c r="E882" s="39">
        <v>0</v>
      </c>
      <c r="F882" s="39">
        <v>0</v>
      </c>
      <c r="G882" s="39">
        <v>0</v>
      </c>
      <c r="H882" s="39">
        <v>0</v>
      </c>
      <c r="I882" s="39">
        <v>0</v>
      </c>
      <c r="J882" s="39">
        <v>0</v>
      </c>
      <c r="K882" s="39">
        <v>0</v>
      </c>
      <c r="L882" s="39">
        <v>0</v>
      </c>
      <c r="M882" s="39">
        <v>0</v>
      </c>
      <c r="N882" s="39">
        <v>0</v>
      </c>
      <c r="O882" s="39">
        <v>0</v>
      </c>
      <c r="P882" s="39">
        <v>0</v>
      </c>
      <c r="Q882" s="39">
        <v>0</v>
      </c>
      <c r="R882" s="39">
        <v>0</v>
      </c>
      <c r="S882" s="39">
        <v>0</v>
      </c>
      <c r="T882" s="39">
        <v>0</v>
      </c>
      <c r="U882" s="39">
        <v>0</v>
      </c>
      <c r="V882" s="39">
        <v>0</v>
      </c>
      <c r="W882" s="39">
        <v>0</v>
      </c>
      <c r="X882" s="39">
        <v>0</v>
      </c>
      <c r="Y882" s="39">
        <v>0</v>
      </c>
      <c r="Z882" s="39">
        <v>0</v>
      </c>
      <c r="AA882" s="39">
        <v>0</v>
      </c>
      <c r="AB882" s="39">
        <v>0</v>
      </c>
      <c r="AC882" s="39">
        <v>0</v>
      </c>
      <c r="AD882" s="39">
        <v>0</v>
      </c>
    </row>
    <row r="883" spans="1:30">
      <c r="A883" s="40" t="s">
        <v>563</v>
      </c>
      <c r="B883" s="39">
        <v>0</v>
      </c>
      <c r="C883" s="39">
        <v>0</v>
      </c>
      <c r="D883" s="39">
        <v>0</v>
      </c>
      <c r="E883" s="39">
        <v>0</v>
      </c>
      <c r="F883" s="39">
        <v>0</v>
      </c>
      <c r="G883" s="39">
        <v>0</v>
      </c>
      <c r="H883" s="39">
        <v>0</v>
      </c>
      <c r="I883" s="39">
        <v>0</v>
      </c>
      <c r="J883" s="39">
        <v>0</v>
      </c>
      <c r="K883" s="39">
        <v>0</v>
      </c>
      <c r="L883" s="39">
        <v>0</v>
      </c>
      <c r="M883" s="39">
        <v>0</v>
      </c>
      <c r="N883" s="39">
        <v>0</v>
      </c>
      <c r="O883" s="39">
        <v>0</v>
      </c>
      <c r="P883" s="39">
        <v>0</v>
      </c>
      <c r="Q883" s="39">
        <v>0</v>
      </c>
      <c r="R883" s="39">
        <v>0</v>
      </c>
      <c r="S883" s="39">
        <v>0</v>
      </c>
      <c r="T883" s="39">
        <v>0</v>
      </c>
      <c r="U883" s="39">
        <v>0</v>
      </c>
      <c r="V883" s="39">
        <v>0</v>
      </c>
      <c r="W883" s="39">
        <v>0</v>
      </c>
      <c r="X883" s="39">
        <v>0</v>
      </c>
      <c r="Y883" s="39">
        <v>0</v>
      </c>
      <c r="Z883" s="39">
        <v>0</v>
      </c>
      <c r="AA883" s="39">
        <v>0</v>
      </c>
      <c r="AB883" s="39">
        <v>0</v>
      </c>
      <c r="AC883" s="39">
        <v>0</v>
      </c>
      <c r="AD883" s="39">
        <v>0</v>
      </c>
    </row>
    <row r="884" spans="1:30">
      <c r="A884" s="40" t="s">
        <v>564</v>
      </c>
      <c r="B884" s="39">
        <v>0</v>
      </c>
      <c r="C884" s="39">
        <v>0</v>
      </c>
      <c r="D884" s="39">
        <v>0</v>
      </c>
      <c r="E884" s="39">
        <v>0</v>
      </c>
      <c r="F884" s="39">
        <v>0</v>
      </c>
      <c r="G884" s="39">
        <v>0</v>
      </c>
      <c r="H884" s="39">
        <v>0</v>
      </c>
      <c r="I884" s="39">
        <v>0</v>
      </c>
      <c r="J884" s="39">
        <v>0</v>
      </c>
      <c r="K884" s="39">
        <v>0</v>
      </c>
      <c r="L884" s="39">
        <v>0</v>
      </c>
      <c r="M884" s="39">
        <v>0</v>
      </c>
      <c r="N884" s="39">
        <v>0</v>
      </c>
      <c r="O884" s="39">
        <v>0</v>
      </c>
      <c r="P884" s="39">
        <v>0</v>
      </c>
      <c r="Q884" s="39">
        <v>0</v>
      </c>
      <c r="R884" s="39">
        <v>0</v>
      </c>
      <c r="S884" s="39">
        <v>0</v>
      </c>
      <c r="T884" s="39">
        <v>0</v>
      </c>
      <c r="U884" s="39">
        <v>0</v>
      </c>
      <c r="V884" s="39">
        <v>0</v>
      </c>
      <c r="W884" s="39">
        <v>0</v>
      </c>
      <c r="X884" s="39">
        <v>0</v>
      </c>
      <c r="Y884" s="39">
        <v>0</v>
      </c>
      <c r="Z884" s="39">
        <v>0</v>
      </c>
      <c r="AA884" s="39">
        <v>0</v>
      </c>
      <c r="AB884" s="39">
        <v>0</v>
      </c>
      <c r="AC884" s="39">
        <v>0</v>
      </c>
      <c r="AD884" s="39">
        <v>0</v>
      </c>
    </row>
    <row r="885" spans="1:30" s="48" customFormat="1">
      <c r="A885" s="47" t="s">
        <v>565</v>
      </c>
      <c r="B885" s="48">
        <v>0</v>
      </c>
      <c r="C885" s="48">
        <v>0</v>
      </c>
      <c r="D885" s="48">
        <v>0</v>
      </c>
      <c r="E885" s="48">
        <v>0</v>
      </c>
      <c r="F885" s="48">
        <v>0</v>
      </c>
      <c r="G885" s="48">
        <v>0</v>
      </c>
      <c r="H885" s="48">
        <v>0</v>
      </c>
      <c r="I885" s="48">
        <v>0</v>
      </c>
      <c r="J885" s="48">
        <v>0</v>
      </c>
      <c r="K885" s="48">
        <v>0</v>
      </c>
      <c r="L885" s="48">
        <v>0</v>
      </c>
      <c r="M885" s="48">
        <v>0</v>
      </c>
      <c r="N885" s="48">
        <v>0</v>
      </c>
      <c r="O885" s="48">
        <v>0</v>
      </c>
      <c r="P885" s="48">
        <v>0</v>
      </c>
      <c r="Q885" s="48">
        <v>0</v>
      </c>
      <c r="R885" s="48">
        <v>0</v>
      </c>
      <c r="S885" s="48">
        <v>0</v>
      </c>
      <c r="T885" s="48">
        <v>0</v>
      </c>
      <c r="U885" s="48">
        <v>0</v>
      </c>
      <c r="V885" s="48">
        <v>0</v>
      </c>
      <c r="W885" s="48">
        <v>0</v>
      </c>
      <c r="X885" s="48">
        <v>0</v>
      </c>
      <c r="Y885" s="48">
        <v>0</v>
      </c>
      <c r="Z885" s="48">
        <v>0</v>
      </c>
      <c r="AA885" s="48">
        <v>0</v>
      </c>
      <c r="AB885" s="48">
        <v>0</v>
      </c>
      <c r="AC885" s="48">
        <v>0</v>
      </c>
      <c r="AD885" s="48">
        <v>0</v>
      </c>
    </row>
    <row r="886" spans="1:30">
      <c r="A886" s="40" t="s">
        <v>566</v>
      </c>
      <c r="B886" s="39">
        <v>0</v>
      </c>
      <c r="C886" s="39">
        <v>0</v>
      </c>
      <c r="D886" s="39">
        <v>0</v>
      </c>
      <c r="E886" s="39">
        <v>0</v>
      </c>
      <c r="F886" s="39">
        <v>0</v>
      </c>
      <c r="G886" s="39">
        <v>0</v>
      </c>
      <c r="H886" s="39">
        <v>0</v>
      </c>
      <c r="I886" s="39">
        <v>0</v>
      </c>
      <c r="J886" s="39">
        <v>0</v>
      </c>
      <c r="K886" s="39">
        <v>0</v>
      </c>
      <c r="L886" s="39">
        <v>0</v>
      </c>
      <c r="M886" s="39">
        <v>0</v>
      </c>
      <c r="N886" s="39">
        <v>0</v>
      </c>
      <c r="O886" s="39">
        <v>0</v>
      </c>
      <c r="P886" s="39">
        <v>0</v>
      </c>
      <c r="Q886" s="39">
        <v>0</v>
      </c>
      <c r="R886" s="39">
        <v>0</v>
      </c>
      <c r="S886" s="39">
        <v>0</v>
      </c>
      <c r="T886" s="39">
        <v>0</v>
      </c>
      <c r="U886" s="39">
        <v>0</v>
      </c>
      <c r="V886" s="39">
        <v>0</v>
      </c>
      <c r="W886" s="39">
        <v>0</v>
      </c>
      <c r="X886" s="39">
        <v>0</v>
      </c>
      <c r="Y886" s="39">
        <v>0</v>
      </c>
      <c r="Z886" s="39">
        <v>0</v>
      </c>
      <c r="AA886" s="39">
        <v>0</v>
      </c>
      <c r="AB886" s="39">
        <v>0</v>
      </c>
      <c r="AC886" s="39">
        <v>0</v>
      </c>
      <c r="AD886" s="39">
        <v>0</v>
      </c>
    </row>
    <row r="887" spans="1:30" s="48" customFormat="1">
      <c r="A887" s="47" t="s">
        <v>567</v>
      </c>
    </row>
    <row r="888" spans="1:30">
      <c r="A888" s="40" t="s">
        <v>568</v>
      </c>
    </row>
    <row r="889" spans="1:30">
      <c r="A889" s="40" t="s">
        <v>569</v>
      </c>
      <c r="B889" s="39">
        <v>0</v>
      </c>
      <c r="C889" s="39">
        <v>0</v>
      </c>
      <c r="D889" s="39">
        <v>0</v>
      </c>
      <c r="E889" s="39">
        <v>0</v>
      </c>
      <c r="F889" s="39">
        <v>0</v>
      </c>
      <c r="G889" s="39">
        <v>0</v>
      </c>
      <c r="H889" s="39">
        <v>0</v>
      </c>
      <c r="I889" s="39">
        <v>0</v>
      </c>
      <c r="J889" s="39">
        <v>0</v>
      </c>
      <c r="K889" s="39">
        <v>0</v>
      </c>
      <c r="L889" s="39">
        <v>0</v>
      </c>
      <c r="M889" s="39">
        <v>0</v>
      </c>
      <c r="N889" s="39">
        <v>0</v>
      </c>
      <c r="O889" s="39">
        <v>0</v>
      </c>
      <c r="P889" s="39">
        <v>0</v>
      </c>
      <c r="Q889" s="39">
        <v>0</v>
      </c>
      <c r="R889" s="39">
        <v>0</v>
      </c>
      <c r="S889" s="39">
        <v>0</v>
      </c>
      <c r="T889" s="39">
        <v>0</v>
      </c>
      <c r="U889" s="39">
        <v>0</v>
      </c>
      <c r="V889" s="39">
        <v>0</v>
      </c>
      <c r="W889" s="39">
        <v>0</v>
      </c>
      <c r="X889" s="39">
        <v>0</v>
      </c>
      <c r="Y889" s="39">
        <v>0</v>
      </c>
      <c r="Z889" s="39">
        <v>0</v>
      </c>
      <c r="AA889" s="39">
        <v>0</v>
      </c>
      <c r="AB889" s="39">
        <v>0</v>
      </c>
      <c r="AC889" s="39">
        <v>0</v>
      </c>
      <c r="AD889" s="39">
        <v>0</v>
      </c>
    </row>
    <row r="890" spans="1:30" s="48" customFormat="1">
      <c r="A890" s="47" t="s">
        <v>570</v>
      </c>
      <c r="B890" s="48">
        <v>0</v>
      </c>
      <c r="C890" s="48">
        <v>0</v>
      </c>
      <c r="D890" s="48">
        <v>0</v>
      </c>
      <c r="E890" s="48">
        <v>0</v>
      </c>
      <c r="F890" s="48">
        <v>0</v>
      </c>
      <c r="G890" s="48">
        <v>0</v>
      </c>
      <c r="H890" s="48">
        <v>0</v>
      </c>
      <c r="I890" s="48">
        <v>0</v>
      </c>
      <c r="J890" s="48">
        <v>0</v>
      </c>
      <c r="K890" s="48">
        <v>0</v>
      </c>
      <c r="L890" s="48">
        <v>0</v>
      </c>
      <c r="M890" s="48">
        <v>0</v>
      </c>
      <c r="N890" s="48">
        <v>0</v>
      </c>
      <c r="O890" s="48">
        <v>0</v>
      </c>
      <c r="P890" s="48">
        <v>0</v>
      </c>
      <c r="Q890" s="48">
        <v>0</v>
      </c>
      <c r="R890" s="48">
        <v>0</v>
      </c>
      <c r="S890" s="48">
        <v>0</v>
      </c>
      <c r="T890" s="48">
        <v>0</v>
      </c>
      <c r="U890" s="48">
        <v>0</v>
      </c>
      <c r="V890" s="48">
        <v>0</v>
      </c>
      <c r="W890" s="48">
        <v>0</v>
      </c>
      <c r="X890" s="48">
        <v>0</v>
      </c>
      <c r="Y890" s="48">
        <v>0</v>
      </c>
      <c r="Z890" s="48">
        <v>0</v>
      </c>
      <c r="AA890" s="48">
        <v>0</v>
      </c>
      <c r="AB890" s="48">
        <v>0</v>
      </c>
      <c r="AC890" s="48">
        <v>0</v>
      </c>
      <c r="AD890" s="48">
        <v>0</v>
      </c>
    </row>
    <row r="891" spans="1:30">
      <c r="A891" s="40" t="s">
        <v>571</v>
      </c>
    </row>
    <row r="892" spans="1:30">
      <c r="A892" s="40" t="s">
        <v>572</v>
      </c>
      <c r="B892" s="39">
        <v>0</v>
      </c>
      <c r="C892" s="39">
        <v>0</v>
      </c>
      <c r="D892" s="39">
        <v>0</v>
      </c>
      <c r="E892" s="39">
        <v>0</v>
      </c>
      <c r="F892" s="39">
        <v>0</v>
      </c>
      <c r="G892" s="39">
        <v>0</v>
      </c>
      <c r="H892" s="39">
        <v>0</v>
      </c>
      <c r="I892" s="39">
        <v>0</v>
      </c>
      <c r="J892" s="39">
        <v>0</v>
      </c>
      <c r="K892" s="39">
        <v>0</v>
      </c>
      <c r="L892" s="39">
        <v>0</v>
      </c>
      <c r="M892" s="39">
        <v>0</v>
      </c>
      <c r="N892" s="39">
        <v>0</v>
      </c>
      <c r="O892" s="39">
        <v>0</v>
      </c>
      <c r="P892" s="39">
        <v>0</v>
      </c>
      <c r="Q892" s="39">
        <v>0</v>
      </c>
      <c r="R892" s="39">
        <v>0</v>
      </c>
      <c r="S892" s="39">
        <v>0</v>
      </c>
      <c r="T892" s="39">
        <v>0</v>
      </c>
      <c r="U892" s="39">
        <v>0</v>
      </c>
      <c r="V892" s="39">
        <v>0</v>
      </c>
      <c r="W892" s="39">
        <v>0</v>
      </c>
      <c r="X892" s="39">
        <v>0</v>
      </c>
      <c r="Y892" s="39">
        <v>0</v>
      </c>
      <c r="Z892" s="39">
        <v>0</v>
      </c>
      <c r="AA892" s="39">
        <v>0</v>
      </c>
      <c r="AB892" s="39">
        <v>0</v>
      </c>
      <c r="AC892" s="39">
        <v>0</v>
      </c>
      <c r="AD892" s="39">
        <v>0</v>
      </c>
    </row>
    <row r="893" spans="1:30">
      <c r="A893" s="40" t="s">
        <v>573</v>
      </c>
      <c r="B893" s="39">
        <v>0</v>
      </c>
      <c r="C893" s="39">
        <v>0</v>
      </c>
      <c r="D893" s="39">
        <v>0</v>
      </c>
      <c r="E893" s="39">
        <v>0</v>
      </c>
      <c r="F893" s="39">
        <v>0</v>
      </c>
      <c r="G893" s="39">
        <v>0</v>
      </c>
      <c r="H893" s="39">
        <v>0</v>
      </c>
      <c r="I893" s="39">
        <v>0</v>
      </c>
      <c r="J893" s="39">
        <v>0</v>
      </c>
      <c r="K893" s="39">
        <v>0</v>
      </c>
      <c r="L893" s="39">
        <v>0</v>
      </c>
      <c r="M893" s="39">
        <v>0</v>
      </c>
      <c r="N893" s="39">
        <v>0</v>
      </c>
      <c r="O893" s="39">
        <v>0</v>
      </c>
      <c r="P893" s="39">
        <v>0</v>
      </c>
      <c r="Q893" s="39">
        <v>0</v>
      </c>
      <c r="R893" s="39">
        <v>0</v>
      </c>
      <c r="S893" s="39">
        <v>0</v>
      </c>
      <c r="T893" s="39">
        <v>0</v>
      </c>
      <c r="U893" s="39">
        <v>0</v>
      </c>
      <c r="V893" s="39">
        <v>0</v>
      </c>
      <c r="W893" s="39">
        <v>0</v>
      </c>
      <c r="X893" s="39">
        <v>0</v>
      </c>
      <c r="Y893" s="39">
        <v>0</v>
      </c>
      <c r="Z893" s="39">
        <v>0</v>
      </c>
      <c r="AA893" s="39">
        <v>0</v>
      </c>
      <c r="AB893" s="39">
        <v>0</v>
      </c>
      <c r="AC893" s="39">
        <v>0</v>
      </c>
      <c r="AD893" s="39">
        <v>0</v>
      </c>
    </row>
    <row r="894" spans="1:30">
      <c r="A894" s="40" t="s">
        <v>574</v>
      </c>
    </row>
    <row r="895" spans="1:30">
      <c r="A895" s="40" t="s">
        <v>575</v>
      </c>
      <c r="B895" s="39">
        <v>2691593.784</v>
      </c>
      <c r="C895" s="39">
        <v>101789.064</v>
      </c>
      <c r="D895" s="39">
        <v>1508609.875</v>
      </c>
      <c r="E895" s="39">
        <v>5981722.5099999998</v>
      </c>
      <c r="F895" s="39">
        <v>70241.817999999897</v>
      </c>
      <c r="G895" s="39">
        <v>25881286.249000002</v>
      </c>
      <c r="H895" s="39">
        <v>10529674.1619999</v>
      </c>
      <c r="I895" s="39">
        <v>2520476.7549999999</v>
      </c>
      <c r="J895" s="39">
        <v>173015.53599999999</v>
      </c>
      <c r="K895" s="39">
        <v>91208.296000000002</v>
      </c>
      <c r="L895" s="39">
        <v>97899.983999999895</v>
      </c>
      <c r="M895" s="39">
        <v>10793.3129999999</v>
      </c>
      <c r="N895" s="39">
        <v>57133325.762999997</v>
      </c>
      <c r="O895" s="39">
        <v>561030.701</v>
      </c>
      <c r="P895" s="39">
        <v>32762.625999999898</v>
      </c>
      <c r="Q895" s="39">
        <v>11856.925999999999</v>
      </c>
      <c r="R895" s="39">
        <v>89667.754000000001</v>
      </c>
      <c r="S895" s="39">
        <v>2927.1239982525699</v>
      </c>
      <c r="T895" s="39">
        <v>814173.74826923304</v>
      </c>
      <c r="U895" s="39">
        <v>0</v>
      </c>
      <c r="V895" s="39">
        <v>0</v>
      </c>
      <c r="W895" s="39">
        <v>1102340</v>
      </c>
      <c r="X895" s="39">
        <v>4025200.602</v>
      </c>
      <c r="Y895" s="39">
        <v>4479.0422992308404</v>
      </c>
      <c r="Z895" s="39">
        <v>19111.660261500001</v>
      </c>
      <c r="AA895" s="39">
        <v>18960</v>
      </c>
      <c r="AB895" s="39">
        <v>168</v>
      </c>
      <c r="AC895" s="39">
        <v>152</v>
      </c>
      <c r="AD895" s="39">
        <v>0</v>
      </c>
    </row>
    <row r="896" spans="1:30">
      <c r="A896" s="40" t="s">
        <v>576</v>
      </c>
      <c r="B896" s="39">
        <v>0</v>
      </c>
      <c r="C896" s="39">
        <v>0</v>
      </c>
      <c r="D896" s="39">
        <v>0</v>
      </c>
      <c r="E896" s="39">
        <v>0</v>
      </c>
      <c r="F896" s="39">
        <v>0</v>
      </c>
      <c r="G896" s="39">
        <v>0</v>
      </c>
      <c r="H896" s="39">
        <v>0</v>
      </c>
      <c r="I896" s="39">
        <v>0</v>
      </c>
      <c r="J896" s="39">
        <v>0</v>
      </c>
      <c r="K896" s="39">
        <v>0</v>
      </c>
      <c r="L896" s="39">
        <v>0</v>
      </c>
      <c r="M896" s="39">
        <v>0</v>
      </c>
      <c r="N896" s="39">
        <v>0</v>
      </c>
      <c r="O896" s="39">
        <v>0</v>
      </c>
      <c r="P896" s="39">
        <v>0</v>
      </c>
      <c r="Q896" s="39">
        <v>0</v>
      </c>
      <c r="R896" s="39">
        <v>0</v>
      </c>
      <c r="S896" s="39">
        <v>0</v>
      </c>
      <c r="T896" s="39">
        <v>0</v>
      </c>
      <c r="U896" s="39">
        <v>0</v>
      </c>
      <c r="V896" s="39">
        <v>0</v>
      </c>
      <c r="W896" s="39">
        <v>0</v>
      </c>
      <c r="X896" s="39">
        <v>0</v>
      </c>
      <c r="Y896" s="39">
        <v>0</v>
      </c>
      <c r="Z896" s="39">
        <v>0</v>
      </c>
      <c r="AA896" s="39">
        <v>0</v>
      </c>
      <c r="AB896" s="39">
        <v>0</v>
      </c>
      <c r="AC896" s="39">
        <v>0</v>
      </c>
      <c r="AD896" s="39">
        <v>0</v>
      </c>
    </row>
    <row r="897" spans="1:30">
      <c r="A897" s="40" t="s">
        <v>577</v>
      </c>
      <c r="B897" s="39">
        <v>2691593.784</v>
      </c>
      <c r="C897" s="39">
        <v>101789.064</v>
      </c>
      <c r="D897" s="39">
        <v>1508609.875</v>
      </c>
      <c r="E897" s="39">
        <v>5981722.5099999998</v>
      </c>
      <c r="F897" s="39">
        <v>70241.817999999897</v>
      </c>
      <c r="G897" s="39">
        <v>25881286.249000002</v>
      </c>
      <c r="H897" s="39">
        <v>10529674.1619999</v>
      </c>
      <c r="I897" s="39">
        <v>2520476.7549999999</v>
      </c>
      <c r="J897" s="39">
        <v>173015.53599999999</v>
      </c>
      <c r="K897" s="39">
        <v>91208.296000000002</v>
      </c>
      <c r="L897" s="39">
        <v>97899.983999999895</v>
      </c>
      <c r="M897" s="39">
        <v>10793.3129999999</v>
      </c>
      <c r="N897" s="39">
        <v>57133325.762999997</v>
      </c>
      <c r="O897" s="39">
        <v>561030.701</v>
      </c>
      <c r="P897" s="39">
        <v>32762.625999999898</v>
      </c>
      <c r="Q897" s="39">
        <v>11856.925999999999</v>
      </c>
      <c r="R897" s="39">
        <v>89667.754000000001</v>
      </c>
      <c r="S897" s="39">
        <v>2927.1239982525699</v>
      </c>
      <c r="T897" s="39">
        <v>814173.74826923304</v>
      </c>
      <c r="U897" s="39">
        <v>0</v>
      </c>
      <c r="V897" s="39">
        <v>0</v>
      </c>
      <c r="W897" s="39">
        <v>1102340</v>
      </c>
      <c r="X897" s="39">
        <v>4025200.602</v>
      </c>
      <c r="Y897" s="39">
        <v>4479.0422992308404</v>
      </c>
      <c r="Z897" s="39">
        <v>19111.660261500001</v>
      </c>
      <c r="AA897" s="39">
        <v>18960</v>
      </c>
      <c r="AB897" s="39">
        <v>168</v>
      </c>
      <c r="AC897" s="39">
        <v>152</v>
      </c>
      <c r="AD897" s="39">
        <v>0</v>
      </c>
    </row>
    <row r="898" spans="1:30" s="45" customFormat="1">
      <c r="A898" s="44" t="s">
        <v>578</v>
      </c>
      <c r="B898" s="45">
        <v>0.38241000000000003</v>
      </c>
      <c r="C898" s="45">
        <v>1.3429999999999999E-2</v>
      </c>
      <c r="D898" s="45">
        <v>0</v>
      </c>
      <c r="E898" s="45">
        <v>0</v>
      </c>
      <c r="F898" s="45">
        <v>0</v>
      </c>
      <c r="G898" s="45">
        <v>2.8999999999999998E-3</v>
      </c>
      <c r="H898" s="45">
        <v>3.8420000000000003E-2</v>
      </c>
      <c r="I898" s="45">
        <v>0.34175</v>
      </c>
      <c r="J898" s="45">
        <v>0</v>
      </c>
      <c r="K898" s="45">
        <v>1</v>
      </c>
      <c r="L898" s="45">
        <v>0</v>
      </c>
      <c r="M898" s="45">
        <v>1</v>
      </c>
      <c r="N898" s="45">
        <v>0</v>
      </c>
      <c r="O898" s="45">
        <v>0</v>
      </c>
      <c r="P898" s="45">
        <v>0</v>
      </c>
      <c r="Q898" s="45">
        <v>1</v>
      </c>
      <c r="R898" s="45">
        <v>0</v>
      </c>
      <c r="S898" s="45">
        <v>0</v>
      </c>
      <c r="T898" s="45">
        <v>0</v>
      </c>
      <c r="U898" s="45">
        <v>0</v>
      </c>
      <c r="V898" s="45">
        <v>0</v>
      </c>
      <c r="W898" s="45">
        <v>0</v>
      </c>
      <c r="X898" s="45">
        <v>0</v>
      </c>
      <c r="Y898" s="45">
        <v>0</v>
      </c>
      <c r="Z898" s="45">
        <v>0</v>
      </c>
      <c r="AA898" s="45">
        <v>0</v>
      </c>
      <c r="AB898" s="45">
        <v>0</v>
      </c>
      <c r="AC898" s="45">
        <v>0</v>
      </c>
      <c r="AD898" s="45">
        <v>0</v>
      </c>
    </row>
    <row r="899" spans="1:30" s="45" customFormat="1">
      <c r="A899" s="44" t="s">
        <v>579</v>
      </c>
      <c r="B899" s="45">
        <v>1.0267064042012699</v>
      </c>
      <c r="C899" s="45">
        <v>1.0267064042012699</v>
      </c>
      <c r="D899" s="45">
        <v>1.0267064042012699</v>
      </c>
      <c r="E899" s="45">
        <v>1.0267064042012699</v>
      </c>
      <c r="F899" s="45">
        <v>1.0267064042012699</v>
      </c>
      <c r="G899" s="45">
        <v>1.0267064042012699</v>
      </c>
      <c r="H899" s="45">
        <v>1.0267064042012699</v>
      </c>
      <c r="I899" s="45">
        <v>1.0267064042012699</v>
      </c>
      <c r="J899" s="45">
        <v>1.0267064042012699</v>
      </c>
      <c r="K899" s="45">
        <v>1.0267064042012699</v>
      </c>
      <c r="L899" s="45">
        <v>1.0267064042012699</v>
      </c>
      <c r="M899" s="45">
        <v>1.0267064042012699</v>
      </c>
      <c r="N899" s="45">
        <v>1.0267064042012699</v>
      </c>
      <c r="O899" s="45">
        <v>1.0267064042012699</v>
      </c>
      <c r="P899" s="45">
        <v>1.0267064042012699</v>
      </c>
      <c r="Q899" s="45">
        <v>1.0267064042012699</v>
      </c>
      <c r="R899" s="45">
        <v>1.0267064042012699</v>
      </c>
      <c r="S899" s="45">
        <v>1.0267064042012699</v>
      </c>
      <c r="T899" s="45">
        <v>1.0267064042012699</v>
      </c>
      <c r="U899" s="45">
        <v>1.0267064042012699</v>
      </c>
      <c r="V899" s="45">
        <v>1.0267064042012699</v>
      </c>
      <c r="W899" s="45">
        <v>1.0267064042012699</v>
      </c>
      <c r="X899" s="45">
        <v>1.0267064042012699</v>
      </c>
      <c r="Y899" s="45">
        <v>1.0267064042012699</v>
      </c>
      <c r="Z899" s="45">
        <v>1.0267064042012699</v>
      </c>
      <c r="AA899" s="45">
        <v>1.0267064042012699</v>
      </c>
      <c r="AB899" s="45">
        <v>1.0267064042012699</v>
      </c>
      <c r="AC899" s="45">
        <v>1.0267064042012699</v>
      </c>
      <c r="AD899" s="45">
        <v>1.0267064042012699</v>
      </c>
    </row>
    <row r="900" spans="1:30">
      <c r="A900" s="40" t="s">
        <v>580</v>
      </c>
      <c r="B900" s="39">
        <v>1056781.07725268</v>
      </c>
      <c r="C900" s="39">
        <v>1403.53550859506</v>
      </c>
      <c r="D900" s="39">
        <v>0</v>
      </c>
      <c r="E900" s="39">
        <v>0</v>
      </c>
      <c r="F900" s="39">
        <v>0</v>
      </c>
      <c r="G900" s="39">
        <v>77060.198788362293</v>
      </c>
      <c r="H900" s="39">
        <v>415354.15929500299</v>
      </c>
      <c r="I900" s="39">
        <v>884377.10468513705</v>
      </c>
      <c r="J900" s="39">
        <v>0</v>
      </c>
      <c r="K900" s="39">
        <v>93644.141619485206</v>
      </c>
      <c r="L900" s="39">
        <v>0</v>
      </c>
      <c r="M900" s="39">
        <v>11081.5635796488</v>
      </c>
      <c r="N900" s="39">
        <v>0</v>
      </c>
      <c r="O900" s="39">
        <v>0</v>
      </c>
      <c r="P900" s="39">
        <v>0</v>
      </c>
      <c r="Q900" s="39">
        <v>12173.5818583405</v>
      </c>
      <c r="R900" s="39">
        <v>0</v>
      </c>
      <c r="S900" s="39">
        <v>0</v>
      </c>
      <c r="T900" s="39">
        <v>0</v>
      </c>
      <c r="U900" s="39">
        <v>0</v>
      </c>
      <c r="V900" s="39">
        <v>0</v>
      </c>
      <c r="W900" s="39">
        <v>0</v>
      </c>
      <c r="X900" s="39">
        <v>0</v>
      </c>
      <c r="Y900" s="39">
        <v>0</v>
      </c>
      <c r="Z900" s="39">
        <v>0</v>
      </c>
      <c r="AA900" s="39">
        <v>0</v>
      </c>
      <c r="AB900" s="39">
        <v>0</v>
      </c>
      <c r="AC900" s="39">
        <v>0</v>
      </c>
      <c r="AD900" s="39">
        <v>0</v>
      </c>
    </row>
    <row r="901" spans="1:30">
      <c r="A901" s="40" t="s">
        <v>581</v>
      </c>
    </row>
    <row r="902" spans="1:30">
      <c r="A902" s="40" t="s">
        <v>582</v>
      </c>
      <c r="B902" s="39">
        <v>2691593.784</v>
      </c>
      <c r="C902" s="39">
        <v>101789.064</v>
      </c>
      <c r="D902" s="39">
        <v>1508609.875</v>
      </c>
      <c r="E902" s="39">
        <v>5981722.5099999998</v>
      </c>
      <c r="F902" s="39">
        <v>70241.817999999897</v>
      </c>
      <c r="G902" s="39">
        <v>25881286.249000002</v>
      </c>
      <c r="H902" s="39">
        <v>10529674.1619999</v>
      </c>
      <c r="I902" s="39">
        <v>2520476.7549999999</v>
      </c>
      <c r="J902" s="39">
        <v>173015.53599999999</v>
      </c>
      <c r="K902" s="39">
        <v>91208.296000000002</v>
      </c>
      <c r="L902" s="39">
        <v>97899.983999999895</v>
      </c>
      <c r="M902" s="39">
        <v>10793.3129999999</v>
      </c>
      <c r="N902" s="39">
        <v>57133325.762999997</v>
      </c>
      <c r="O902" s="39">
        <v>561030.701</v>
      </c>
      <c r="P902" s="39">
        <v>32762.625999999898</v>
      </c>
      <c r="Q902" s="39">
        <v>11856.925999999999</v>
      </c>
      <c r="R902" s="39">
        <v>89667.754000000001</v>
      </c>
      <c r="S902" s="39">
        <v>2927.1239982525699</v>
      </c>
      <c r="T902" s="39">
        <v>814173.74826923304</v>
      </c>
      <c r="U902" s="39">
        <v>0</v>
      </c>
      <c r="V902" s="39">
        <v>0</v>
      </c>
      <c r="W902" s="39">
        <v>1102340</v>
      </c>
      <c r="X902" s="39">
        <v>4025200.602</v>
      </c>
      <c r="Y902" s="39">
        <v>4479.0422992308404</v>
      </c>
      <c r="Z902" s="39">
        <v>19111.660261500001</v>
      </c>
      <c r="AA902" s="39">
        <v>18960</v>
      </c>
      <c r="AB902" s="39">
        <v>168</v>
      </c>
      <c r="AC902" s="39">
        <v>152</v>
      </c>
      <c r="AD902" s="39">
        <v>0</v>
      </c>
    </row>
    <row r="903" spans="1:30">
      <c r="A903" s="40" t="s">
        <v>583</v>
      </c>
      <c r="B903" s="39">
        <v>0</v>
      </c>
      <c r="C903" s="39">
        <v>0</v>
      </c>
      <c r="D903" s="39">
        <v>0</v>
      </c>
      <c r="E903" s="39">
        <v>0</v>
      </c>
      <c r="F903" s="39">
        <v>0</v>
      </c>
      <c r="G903" s="39">
        <v>0</v>
      </c>
      <c r="H903" s="39">
        <v>0</v>
      </c>
      <c r="I903" s="39">
        <v>0</v>
      </c>
      <c r="J903" s="39">
        <v>0</v>
      </c>
      <c r="K903" s="39">
        <v>0</v>
      </c>
      <c r="L903" s="39">
        <v>0</v>
      </c>
      <c r="M903" s="39">
        <v>0</v>
      </c>
      <c r="N903" s="39">
        <v>0</v>
      </c>
      <c r="O903" s="39">
        <v>0</v>
      </c>
      <c r="P903" s="39">
        <v>0</v>
      </c>
      <c r="Q903" s="39">
        <v>0</v>
      </c>
      <c r="R903" s="39">
        <v>0</v>
      </c>
      <c r="S903" s="39">
        <v>0</v>
      </c>
      <c r="T903" s="39">
        <v>0</v>
      </c>
      <c r="U903" s="39">
        <v>0</v>
      </c>
      <c r="V903" s="39">
        <v>0</v>
      </c>
      <c r="W903" s="39">
        <v>0</v>
      </c>
      <c r="X903" s="39">
        <v>0</v>
      </c>
      <c r="Y903" s="39">
        <v>0</v>
      </c>
      <c r="Z903" s="39">
        <v>0</v>
      </c>
      <c r="AA903" s="39">
        <v>0</v>
      </c>
      <c r="AB903" s="39">
        <v>0</v>
      </c>
      <c r="AC903" s="39">
        <v>0</v>
      </c>
      <c r="AD903" s="39">
        <v>0</v>
      </c>
    </row>
    <row r="904" spans="1:30">
      <c r="A904" s="40" t="s">
        <v>584</v>
      </c>
      <c r="B904" s="39">
        <v>2691593.784</v>
      </c>
      <c r="C904" s="39">
        <v>101789.064</v>
      </c>
      <c r="D904" s="39">
        <v>1508609.875</v>
      </c>
      <c r="E904" s="39">
        <v>5981722.5099999998</v>
      </c>
      <c r="F904" s="39">
        <v>70241.817999999897</v>
      </c>
      <c r="G904" s="39">
        <v>25881286.249000002</v>
      </c>
      <c r="H904" s="39">
        <v>10529674.1619999</v>
      </c>
      <c r="I904" s="39">
        <v>2520476.7549999999</v>
      </c>
      <c r="J904" s="39">
        <v>173015.53599999999</v>
      </c>
      <c r="K904" s="39">
        <v>91208.296000000002</v>
      </c>
      <c r="L904" s="39">
        <v>97899.983999999895</v>
      </c>
      <c r="M904" s="39">
        <v>10793.3129999999</v>
      </c>
      <c r="N904" s="39">
        <v>57133325.762999997</v>
      </c>
      <c r="O904" s="39">
        <v>561030.701</v>
      </c>
      <c r="P904" s="39">
        <v>32762.625999999898</v>
      </c>
      <c r="Q904" s="39">
        <v>11856.925999999999</v>
      </c>
      <c r="R904" s="39">
        <v>89667.754000000001</v>
      </c>
      <c r="S904" s="39">
        <v>2927.1239982525699</v>
      </c>
      <c r="T904" s="39">
        <v>814173.74826923304</v>
      </c>
      <c r="U904" s="39">
        <v>0</v>
      </c>
      <c r="V904" s="39">
        <v>0</v>
      </c>
      <c r="W904" s="39">
        <v>1102340</v>
      </c>
      <c r="X904" s="39">
        <v>4025200.602</v>
      </c>
      <c r="Y904" s="39">
        <v>4479.0422992308404</v>
      </c>
      <c r="Z904" s="39">
        <v>19111.660261500001</v>
      </c>
      <c r="AA904" s="39">
        <v>18960</v>
      </c>
      <c r="AB904" s="39">
        <v>168</v>
      </c>
      <c r="AC904" s="39">
        <v>152</v>
      </c>
      <c r="AD904" s="39">
        <v>0</v>
      </c>
    </row>
    <row r="905" spans="1:30" s="45" customFormat="1">
      <c r="A905" s="44" t="s">
        <v>585</v>
      </c>
      <c r="B905" s="45">
        <v>0.61758999999999997</v>
      </c>
      <c r="C905" s="45">
        <v>0.98656999999999995</v>
      </c>
      <c r="D905" s="45">
        <v>0</v>
      </c>
      <c r="E905" s="45">
        <v>1</v>
      </c>
      <c r="F905" s="45">
        <v>1</v>
      </c>
      <c r="G905" s="45">
        <v>0.99709999999999999</v>
      </c>
      <c r="H905" s="45">
        <v>0.96157999999999999</v>
      </c>
      <c r="I905" s="45">
        <v>0.65825</v>
      </c>
      <c r="J905" s="45">
        <v>0</v>
      </c>
      <c r="K905" s="45">
        <v>0</v>
      </c>
      <c r="L905" s="45">
        <v>1</v>
      </c>
      <c r="M905" s="45">
        <v>0</v>
      </c>
      <c r="N905" s="45">
        <v>1</v>
      </c>
      <c r="O905" s="45">
        <v>1</v>
      </c>
      <c r="P905" s="45">
        <v>1</v>
      </c>
      <c r="Q905" s="45">
        <v>0</v>
      </c>
      <c r="R905" s="45">
        <v>0</v>
      </c>
      <c r="S905" s="45">
        <v>0</v>
      </c>
      <c r="T905" s="45">
        <v>0</v>
      </c>
      <c r="U905" s="45">
        <v>0</v>
      </c>
      <c r="V905" s="45">
        <v>0</v>
      </c>
      <c r="W905" s="45">
        <v>0</v>
      </c>
      <c r="X905" s="45">
        <v>0</v>
      </c>
      <c r="Y905" s="45">
        <v>0</v>
      </c>
      <c r="Z905" s="45">
        <v>0</v>
      </c>
      <c r="AA905" s="45">
        <v>0</v>
      </c>
      <c r="AB905" s="45">
        <v>0</v>
      </c>
      <c r="AC905" s="45">
        <v>0</v>
      </c>
      <c r="AD905" s="45">
        <v>0</v>
      </c>
    </row>
    <row r="906" spans="1:30" s="45" customFormat="1">
      <c r="A906" s="44" t="s">
        <v>586</v>
      </c>
      <c r="B906" s="45">
        <v>1.0486273520181399</v>
      </c>
      <c r="C906" s="45">
        <v>1.0486273520181399</v>
      </c>
      <c r="D906" s="45">
        <v>1.0486273520181399</v>
      </c>
      <c r="E906" s="45">
        <v>1.0486273520181399</v>
      </c>
      <c r="F906" s="45">
        <v>1.0486273520181399</v>
      </c>
      <c r="G906" s="45">
        <v>1.0486273520181399</v>
      </c>
      <c r="H906" s="45">
        <v>1.0486273520181399</v>
      </c>
      <c r="I906" s="45">
        <v>1.0486273520181399</v>
      </c>
      <c r="J906" s="45">
        <v>1.0486273520181399</v>
      </c>
      <c r="K906" s="45">
        <v>1.0486273520181399</v>
      </c>
      <c r="L906" s="45">
        <v>1.0486273520181399</v>
      </c>
      <c r="M906" s="45">
        <v>1.0486273520181399</v>
      </c>
      <c r="N906" s="45">
        <v>1.0486273520181399</v>
      </c>
      <c r="O906" s="45">
        <v>1.0486273520181399</v>
      </c>
      <c r="P906" s="45">
        <v>1.0486273520181399</v>
      </c>
      <c r="Q906" s="45">
        <v>1.0486273520181399</v>
      </c>
      <c r="R906" s="45">
        <v>1.0486273520181399</v>
      </c>
      <c r="S906" s="45">
        <v>1.0486273520181399</v>
      </c>
      <c r="T906" s="45">
        <v>1.0486273520181399</v>
      </c>
      <c r="U906" s="45">
        <v>1.0486273520181399</v>
      </c>
      <c r="V906" s="45">
        <v>1.0486273520181399</v>
      </c>
      <c r="W906" s="45">
        <v>1.0486273520181399</v>
      </c>
      <c r="X906" s="45">
        <v>1.0486273520181399</v>
      </c>
      <c r="Y906" s="45">
        <v>1.0486273520181399</v>
      </c>
      <c r="Z906" s="45">
        <v>1.0486273520181399</v>
      </c>
      <c r="AA906" s="45">
        <v>1.0486273520181399</v>
      </c>
      <c r="AB906" s="45">
        <v>1.0486273520181399</v>
      </c>
      <c r="AC906" s="45">
        <v>1.0486273520181399</v>
      </c>
      <c r="AD906" s="45">
        <v>1.0486273520181399</v>
      </c>
    </row>
    <row r="907" spans="1:30">
      <c r="A907" s="40" t="s">
        <v>587</v>
      </c>
      <c r="B907" s="39">
        <v>1743134.7206446901</v>
      </c>
      <c r="C907" s="39">
        <v>105305.294607759</v>
      </c>
      <c r="D907" s="39">
        <v>0</v>
      </c>
      <c r="E907" s="39">
        <v>6272597.8361686198</v>
      </c>
      <c r="F907" s="39">
        <v>73657.491610280296</v>
      </c>
      <c r="G907" s="39">
        <v>27061119.174580701</v>
      </c>
      <c r="H907" s="39">
        <v>10617482.053595301</v>
      </c>
      <c r="I907" s="39">
        <v>1739781.6496620099</v>
      </c>
      <c r="J907" s="39">
        <v>0</v>
      </c>
      <c r="K907" s="39">
        <v>0</v>
      </c>
      <c r="L907" s="39">
        <v>102660.600984538</v>
      </c>
      <c r="M907" s="39">
        <v>0</v>
      </c>
      <c r="N907" s="39">
        <v>59911568.106844597</v>
      </c>
      <c r="O907" s="39">
        <v>588312.13839051197</v>
      </c>
      <c r="P907" s="39">
        <v>34355.7857475407</v>
      </c>
      <c r="Q907" s="39">
        <v>0</v>
      </c>
      <c r="R907" s="39">
        <v>0</v>
      </c>
      <c r="S907" s="39">
        <v>0</v>
      </c>
      <c r="T907" s="39">
        <v>0</v>
      </c>
      <c r="U907" s="39">
        <v>0</v>
      </c>
      <c r="V907" s="39">
        <v>0</v>
      </c>
      <c r="W907" s="39">
        <v>0</v>
      </c>
      <c r="X907" s="39">
        <v>0</v>
      </c>
      <c r="Y907" s="39">
        <v>0</v>
      </c>
      <c r="Z907" s="39">
        <v>0</v>
      </c>
      <c r="AA907" s="39">
        <v>0</v>
      </c>
      <c r="AB907" s="39">
        <v>0</v>
      </c>
      <c r="AC907" s="39">
        <v>0</v>
      </c>
      <c r="AD907" s="39">
        <v>0</v>
      </c>
    </row>
    <row r="908" spans="1:30">
      <c r="A908" s="51" t="s">
        <v>588</v>
      </c>
    </row>
    <row r="909" spans="1:30">
      <c r="A909" s="40" t="s">
        <v>589</v>
      </c>
      <c r="B909" s="39">
        <v>0</v>
      </c>
      <c r="C909" s="39">
        <v>0</v>
      </c>
      <c r="D909" s="39">
        <v>1534268.09568353</v>
      </c>
      <c r="E909" s="39">
        <v>0</v>
      </c>
      <c r="F909" s="39">
        <v>0</v>
      </c>
      <c r="G909" s="39">
        <v>0</v>
      </c>
      <c r="H909" s="39">
        <v>0</v>
      </c>
      <c r="I909" s="39">
        <v>0</v>
      </c>
      <c r="J909" s="39">
        <v>175958.159456158</v>
      </c>
      <c r="K909" s="39">
        <v>0</v>
      </c>
      <c r="L909" s="39">
        <v>0</v>
      </c>
      <c r="M909" s="39">
        <v>0</v>
      </c>
      <c r="N909" s="39">
        <v>0</v>
      </c>
      <c r="O909" s="39">
        <v>0</v>
      </c>
      <c r="P909" s="39">
        <v>0</v>
      </c>
      <c r="Q909" s="39">
        <v>0</v>
      </c>
      <c r="R909" s="39">
        <v>91192.810317378695</v>
      </c>
      <c r="S909" s="39">
        <v>2976.9081039778598</v>
      </c>
      <c r="T909" s="39">
        <v>828021.09876985895</v>
      </c>
      <c r="U909" s="39">
        <v>0</v>
      </c>
      <c r="V909" s="39">
        <v>0</v>
      </c>
      <c r="W909" s="39">
        <v>1121088.4408374799</v>
      </c>
      <c r="X909" s="39">
        <v>4093660.6373299402</v>
      </c>
      <c r="Y909" s="39">
        <v>4555.2212091458596</v>
      </c>
      <c r="Z909" s="39">
        <v>19436.708641962301</v>
      </c>
      <c r="AA909" s="39">
        <v>19282.468964456199</v>
      </c>
      <c r="AB909" s="39">
        <v>170.85731993822</v>
      </c>
      <c r="AC909" s="39">
        <v>154.585194229818</v>
      </c>
      <c r="AD909" s="39">
        <v>0</v>
      </c>
    </row>
    <row r="910" spans="1:30">
      <c r="A910" s="40" t="s">
        <v>590</v>
      </c>
      <c r="B910" s="39">
        <v>1056781.07725268</v>
      </c>
      <c r="C910" s="39">
        <v>1403.53550859506</v>
      </c>
      <c r="D910" s="39">
        <v>0</v>
      </c>
      <c r="E910" s="39">
        <v>0</v>
      </c>
      <c r="F910" s="39">
        <v>0</v>
      </c>
      <c r="G910" s="39">
        <v>77060.198788362293</v>
      </c>
      <c r="H910" s="39">
        <v>415354.15929500299</v>
      </c>
      <c r="I910" s="39">
        <v>884377.10468513705</v>
      </c>
      <c r="J910" s="39">
        <v>0</v>
      </c>
      <c r="K910" s="39">
        <v>93644.141619485206</v>
      </c>
      <c r="L910" s="39">
        <v>0</v>
      </c>
      <c r="M910" s="39">
        <v>11081.5635796488</v>
      </c>
      <c r="N910" s="39">
        <v>0</v>
      </c>
      <c r="O910" s="39">
        <v>0</v>
      </c>
      <c r="P910" s="39">
        <v>0</v>
      </c>
      <c r="Q910" s="39">
        <v>12173.5818583405</v>
      </c>
      <c r="R910" s="39">
        <v>0</v>
      </c>
      <c r="S910" s="39">
        <v>0</v>
      </c>
      <c r="T910" s="39">
        <v>0</v>
      </c>
      <c r="U910" s="39">
        <v>0</v>
      </c>
      <c r="V910" s="39">
        <v>0</v>
      </c>
      <c r="W910" s="39">
        <v>0</v>
      </c>
      <c r="X910" s="39">
        <v>0</v>
      </c>
      <c r="Y910" s="39">
        <v>0</v>
      </c>
      <c r="Z910" s="39">
        <v>0</v>
      </c>
      <c r="AA910" s="39">
        <v>0</v>
      </c>
      <c r="AB910" s="39">
        <v>0</v>
      </c>
      <c r="AC910" s="39">
        <v>0</v>
      </c>
      <c r="AD910" s="39">
        <v>0</v>
      </c>
    </row>
    <row r="911" spans="1:30">
      <c r="A911" s="40" t="s">
        <v>591</v>
      </c>
      <c r="B911" s="39">
        <v>1743134.7206446901</v>
      </c>
      <c r="C911" s="39">
        <v>105305.294607759</v>
      </c>
      <c r="D911" s="39">
        <v>0</v>
      </c>
      <c r="E911" s="39">
        <v>6272597.8361686198</v>
      </c>
      <c r="F911" s="39">
        <v>73657.491610280296</v>
      </c>
      <c r="G911" s="39">
        <v>27061119.174580701</v>
      </c>
      <c r="H911" s="39">
        <v>10617482.053595301</v>
      </c>
      <c r="I911" s="39">
        <v>1739781.6496620099</v>
      </c>
      <c r="J911" s="39">
        <v>0</v>
      </c>
      <c r="K911" s="39">
        <v>0</v>
      </c>
      <c r="L911" s="39">
        <v>102660.600984538</v>
      </c>
      <c r="M911" s="39">
        <v>0</v>
      </c>
      <c r="N911" s="39">
        <v>59911568.106844597</v>
      </c>
      <c r="O911" s="39">
        <v>588312.13839051197</v>
      </c>
      <c r="P911" s="39">
        <v>34355.7857475407</v>
      </c>
      <c r="Q911" s="39">
        <v>0</v>
      </c>
      <c r="R911" s="39">
        <v>0</v>
      </c>
      <c r="S911" s="39">
        <v>0</v>
      </c>
      <c r="T911" s="39">
        <v>0</v>
      </c>
      <c r="U911" s="39">
        <v>0</v>
      </c>
      <c r="V911" s="39">
        <v>0</v>
      </c>
      <c r="W911" s="39">
        <v>0</v>
      </c>
      <c r="X911" s="39">
        <v>0</v>
      </c>
      <c r="Y911" s="39">
        <v>0</v>
      </c>
      <c r="Z911" s="39">
        <v>0</v>
      </c>
      <c r="AA911" s="39">
        <v>0</v>
      </c>
      <c r="AB911" s="39">
        <v>0</v>
      </c>
      <c r="AC911" s="39">
        <v>0</v>
      </c>
      <c r="AD911" s="39">
        <v>0</v>
      </c>
    </row>
    <row r="912" spans="1:30">
      <c r="A912" s="40" t="s">
        <v>592</v>
      </c>
      <c r="B912" s="39">
        <v>2799915.7978973701</v>
      </c>
      <c r="C912" s="39">
        <v>106708.830116354</v>
      </c>
      <c r="D912" s="39">
        <v>1534268.09568353</v>
      </c>
      <c r="E912" s="39">
        <v>6272597.8361686198</v>
      </c>
      <c r="F912" s="39">
        <v>73657.491610280296</v>
      </c>
      <c r="G912" s="39">
        <v>27138179.373369001</v>
      </c>
      <c r="H912" s="39">
        <v>11032836.212890301</v>
      </c>
      <c r="I912" s="39">
        <v>2624158.75434714</v>
      </c>
      <c r="J912" s="39">
        <v>175958.159456158</v>
      </c>
      <c r="K912" s="39">
        <v>93644.141619485206</v>
      </c>
      <c r="L912" s="39">
        <v>102660.600984538</v>
      </c>
      <c r="M912" s="39">
        <v>11081.5635796488</v>
      </c>
      <c r="N912" s="39">
        <v>59911568.106844597</v>
      </c>
      <c r="O912" s="39">
        <v>588312.13839051197</v>
      </c>
      <c r="P912" s="39">
        <v>34355.7857475407</v>
      </c>
      <c r="Q912" s="39">
        <v>12173.5818583405</v>
      </c>
      <c r="R912" s="39">
        <v>91192.810317378695</v>
      </c>
      <c r="S912" s="39">
        <v>2976.9081039778598</v>
      </c>
      <c r="T912" s="39">
        <v>828021.09876985895</v>
      </c>
      <c r="U912" s="39">
        <v>0</v>
      </c>
      <c r="V912" s="39">
        <v>0</v>
      </c>
      <c r="W912" s="39">
        <v>1121088.4408374799</v>
      </c>
      <c r="X912" s="39">
        <v>4093660.6373299402</v>
      </c>
      <c r="Y912" s="39">
        <v>4555.2212091458596</v>
      </c>
      <c r="Z912" s="39">
        <v>19436.708641962301</v>
      </c>
      <c r="AA912" s="39">
        <v>19282.468964456199</v>
      </c>
      <c r="AB912" s="39">
        <v>170.85731993822</v>
      </c>
      <c r="AC912" s="39">
        <v>154.585194229818</v>
      </c>
      <c r="AD912" s="39">
        <v>0</v>
      </c>
    </row>
    <row r="913" spans="1:18" hidden="1" outlineLevel="1">
      <c r="A913" s="40" t="s">
        <v>213</v>
      </c>
      <c r="B913" s="39">
        <v>2799915.7978973701</v>
      </c>
      <c r="C913" s="39">
        <v>2799915.7978973701</v>
      </c>
      <c r="D913" s="39">
        <v>2799915.7978973701</v>
      </c>
      <c r="E913" s="39">
        <v>2799915.7978973701</v>
      </c>
      <c r="F913" s="39">
        <v>2799915.7978973701</v>
      </c>
      <c r="G913" s="39">
        <v>2799915.7978973701</v>
      </c>
      <c r="H913" s="39">
        <v>2799915.7978973701</v>
      </c>
      <c r="I913" s="39">
        <v>2799915.7978973701</v>
      </c>
      <c r="J913" s="39">
        <v>2799915.7978973701</v>
      </c>
      <c r="K913" s="39">
        <v>2799915.7978973701</v>
      </c>
      <c r="L913" s="39">
        <v>2799915.7978973701</v>
      </c>
      <c r="M913" s="39">
        <v>2799915.7978973701</v>
      </c>
      <c r="N913" s="39">
        <v>2799915.7978973701</v>
      </c>
      <c r="O913" s="39">
        <v>2799915.7978973701</v>
      </c>
      <c r="P913" s="39">
        <v>2799915.7978973701</v>
      </c>
      <c r="Q913" s="39">
        <v>2799915.7978973701</v>
      </c>
      <c r="R913" s="39">
        <v>2799915.7978973701</v>
      </c>
    </row>
    <row r="914" spans="1:18" hidden="1" outlineLevel="1">
      <c r="A914" s="40" t="s">
        <v>214</v>
      </c>
      <c r="B914" s="39">
        <v>106708.830116354</v>
      </c>
      <c r="C914" s="39">
        <v>106708.830116354</v>
      </c>
      <c r="D914" s="39">
        <v>106708.830116354</v>
      </c>
      <c r="E914" s="39">
        <v>106708.830116354</v>
      </c>
      <c r="F914" s="39">
        <v>106708.830116354</v>
      </c>
      <c r="G914" s="39">
        <v>106708.830116354</v>
      </c>
      <c r="H914" s="39">
        <v>106708.830116354</v>
      </c>
      <c r="I914" s="39">
        <v>106708.830116354</v>
      </c>
      <c r="J914" s="39">
        <v>106708.830116354</v>
      </c>
      <c r="K914" s="39">
        <v>106708.830116354</v>
      </c>
      <c r="L914" s="39">
        <v>106708.830116354</v>
      </c>
      <c r="M914" s="39">
        <v>106708.830116354</v>
      </c>
      <c r="N914" s="39">
        <v>106708.830116354</v>
      </c>
      <c r="O914" s="39">
        <v>106708.830116354</v>
      </c>
      <c r="P914" s="39">
        <v>106708.830116354</v>
      </c>
      <c r="Q914" s="39">
        <v>106708.830116354</v>
      </c>
      <c r="R914" s="39">
        <v>106708.830116354</v>
      </c>
    </row>
    <row r="915" spans="1:18" hidden="1" outlineLevel="1">
      <c r="A915" s="40" t="s">
        <v>215</v>
      </c>
      <c r="B915" s="39">
        <v>1534268.09568353</v>
      </c>
      <c r="C915" s="39">
        <v>1534268.09568353</v>
      </c>
      <c r="D915" s="39">
        <v>1534268.09568353</v>
      </c>
      <c r="E915" s="39">
        <v>1534268.09568353</v>
      </c>
      <c r="F915" s="39">
        <v>1534268.09568353</v>
      </c>
      <c r="G915" s="39">
        <v>1534268.09568353</v>
      </c>
      <c r="H915" s="39">
        <v>1534268.09568353</v>
      </c>
      <c r="I915" s="39">
        <v>1534268.09568353</v>
      </c>
      <c r="J915" s="39">
        <v>1534268.09568353</v>
      </c>
      <c r="K915" s="39">
        <v>1534268.09568353</v>
      </c>
      <c r="L915" s="39">
        <v>1534268.09568353</v>
      </c>
      <c r="M915" s="39">
        <v>1534268.09568353</v>
      </c>
      <c r="N915" s="39">
        <v>1534268.09568353</v>
      </c>
      <c r="O915" s="39">
        <v>1534268.09568353</v>
      </c>
      <c r="P915" s="39">
        <v>1534268.09568353</v>
      </c>
      <c r="Q915" s="39">
        <v>1534268.09568353</v>
      </c>
      <c r="R915" s="39">
        <v>1534268.09568353</v>
      </c>
    </row>
    <row r="916" spans="1:18" hidden="1" outlineLevel="1">
      <c r="A916" s="40" t="s">
        <v>216</v>
      </c>
      <c r="B916" s="39">
        <v>6272597.8361686198</v>
      </c>
      <c r="C916" s="39">
        <v>6272597.8361686198</v>
      </c>
      <c r="D916" s="39">
        <v>6272597.8361686198</v>
      </c>
      <c r="E916" s="39">
        <v>6272597.8361686198</v>
      </c>
      <c r="F916" s="39">
        <v>6272597.8361686198</v>
      </c>
      <c r="G916" s="39">
        <v>6272597.8361686198</v>
      </c>
      <c r="H916" s="39">
        <v>6272597.8361686198</v>
      </c>
      <c r="I916" s="39">
        <v>6272597.8361686198</v>
      </c>
      <c r="J916" s="39">
        <v>6272597.8361686198</v>
      </c>
      <c r="K916" s="39">
        <v>6272597.8361686198</v>
      </c>
      <c r="L916" s="39">
        <v>6272597.8361686198</v>
      </c>
      <c r="M916" s="39">
        <v>6272597.8361686198</v>
      </c>
      <c r="N916" s="39">
        <v>6272597.8361686198</v>
      </c>
      <c r="O916" s="39">
        <v>6272597.8361686198</v>
      </c>
      <c r="P916" s="39">
        <v>6272597.8361686198</v>
      </c>
      <c r="Q916" s="39">
        <v>6272597.8361686198</v>
      </c>
      <c r="R916" s="39">
        <v>6272597.8361686198</v>
      </c>
    </row>
    <row r="917" spans="1:18" hidden="1" outlineLevel="1">
      <c r="A917" s="40" t="s">
        <v>217</v>
      </c>
      <c r="B917" s="39">
        <v>73657.491610280296</v>
      </c>
      <c r="C917" s="39">
        <v>73657.491610280296</v>
      </c>
      <c r="D917" s="39">
        <v>73657.491610280296</v>
      </c>
      <c r="E917" s="39">
        <v>73657.491610280296</v>
      </c>
      <c r="F917" s="39">
        <v>73657.491610280296</v>
      </c>
      <c r="G917" s="39">
        <v>73657.491610280296</v>
      </c>
      <c r="H917" s="39">
        <v>73657.491610280296</v>
      </c>
      <c r="I917" s="39">
        <v>73657.491610280296</v>
      </c>
      <c r="J917" s="39">
        <v>73657.491610280296</v>
      </c>
      <c r="K917" s="39">
        <v>73657.491610280296</v>
      </c>
      <c r="L917" s="39">
        <v>73657.491610280296</v>
      </c>
      <c r="M917" s="39">
        <v>73657.491610280296</v>
      </c>
      <c r="N917" s="39">
        <v>73657.491610280296</v>
      </c>
      <c r="O917" s="39">
        <v>73657.491610280296</v>
      </c>
      <c r="P917" s="39">
        <v>73657.491610280296</v>
      </c>
      <c r="Q917" s="39">
        <v>73657.491610280296</v>
      </c>
      <c r="R917" s="39">
        <v>73657.491610280296</v>
      </c>
    </row>
    <row r="918" spans="1:18" hidden="1" outlineLevel="1">
      <c r="A918" s="40" t="s">
        <v>218</v>
      </c>
      <c r="B918" s="39">
        <v>27138179.373369001</v>
      </c>
      <c r="C918" s="39">
        <v>27138179.373369001</v>
      </c>
      <c r="D918" s="39">
        <v>27138179.373369001</v>
      </c>
      <c r="E918" s="39">
        <v>27138179.373369001</v>
      </c>
      <c r="F918" s="39">
        <v>27138179.373369001</v>
      </c>
      <c r="G918" s="39">
        <v>27138179.373369001</v>
      </c>
      <c r="H918" s="39">
        <v>27138179.373369001</v>
      </c>
      <c r="I918" s="39">
        <v>27138179.373369001</v>
      </c>
      <c r="J918" s="39">
        <v>27138179.373369001</v>
      </c>
      <c r="K918" s="39">
        <v>27138179.373369001</v>
      </c>
      <c r="L918" s="39">
        <v>27138179.373369001</v>
      </c>
      <c r="M918" s="39">
        <v>27138179.373369001</v>
      </c>
      <c r="N918" s="39">
        <v>27138179.373369001</v>
      </c>
      <c r="O918" s="39">
        <v>27138179.373369001</v>
      </c>
      <c r="P918" s="39">
        <v>27138179.373369001</v>
      </c>
      <c r="Q918" s="39">
        <v>27138179.373369001</v>
      </c>
      <c r="R918" s="39">
        <v>27138179.373369001</v>
      </c>
    </row>
    <row r="919" spans="1:18" hidden="1" outlineLevel="1">
      <c r="A919" s="40" t="s">
        <v>219</v>
      </c>
      <c r="B919" s="39">
        <v>11032836.212890301</v>
      </c>
      <c r="C919" s="39">
        <v>11032836.212890301</v>
      </c>
      <c r="D919" s="39">
        <v>11032836.212890301</v>
      </c>
      <c r="E919" s="39">
        <v>11032836.212890301</v>
      </c>
      <c r="F919" s="39">
        <v>11032836.212890301</v>
      </c>
      <c r="G919" s="39">
        <v>11032836.212890301</v>
      </c>
      <c r="H919" s="39">
        <v>11032836.212890301</v>
      </c>
      <c r="I919" s="39">
        <v>11032836.212890301</v>
      </c>
      <c r="J919" s="39">
        <v>11032836.212890301</v>
      </c>
      <c r="K919" s="39">
        <v>11032836.212890301</v>
      </c>
      <c r="L919" s="39">
        <v>11032836.212890301</v>
      </c>
      <c r="M919" s="39">
        <v>11032836.212890301</v>
      </c>
      <c r="N919" s="39">
        <v>11032836.212890301</v>
      </c>
      <c r="O919" s="39">
        <v>11032836.212890301</v>
      </c>
      <c r="P919" s="39">
        <v>11032836.212890301</v>
      </c>
      <c r="Q919" s="39">
        <v>11032836.212890301</v>
      </c>
      <c r="R919" s="39">
        <v>11032836.212890301</v>
      </c>
    </row>
    <row r="920" spans="1:18" hidden="1" outlineLevel="1">
      <c r="A920" s="40" t="s">
        <v>220</v>
      </c>
      <c r="B920" s="39">
        <v>2624158.75434714</v>
      </c>
      <c r="C920" s="39">
        <v>2624158.75434714</v>
      </c>
      <c r="D920" s="39">
        <v>2624158.75434714</v>
      </c>
      <c r="E920" s="39">
        <v>2624158.75434714</v>
      </c>
      <c r="F920" s="39">
        <v>2624158.75434714</v>
      </c>
      <c r="G920" s="39">
        <v>2624158.75434714</v>
      </c>
      <c r="H920" s="39">
        <v>2624158.75434714</v>
      </c>
      <c r="I920" s="39">
        <v>2624158.75434714</v>
      </c>
      <c r="J920" s="39">
        <v>2624158.75434714</v>
      </c>
      <c r="K920" s="39">
        <v>2624158.75434714</v>
      </c>
      <c r="L920" s="39">
        <v>2624158.75434714</v>
      </c>
      <c r="M920" s="39">
        <v>2624158.75434714</v>
      </c>
      <c r="N920" s="39">
        <v>2624158.75434714</v>
      </c>
      <c r="O920" s="39">
        <v>2624158.75434714</v>
      </c>
      <c r="P920" s="39">
        <v>2624158.75434714</v>
      </c>
      <c r="Q920" s="39">
        <v>2624158.75434714</v>
      </c>
      <c r="R920" s="39">
        <v>2624158.75434714</v>
      </c>
    </row>
    <row r="921" spans="1:18" hidden="1" outlineLevel="1">
      <c r="A921" s="40" t="s">
        <v>221</v>
      </c>
      <c r="B921" s="39">
        <v>175958.159456158</v>
      </c>
      <c r="C921" s="39">
        <v>175958.159456158</v>
      </c>
      <c r="D921" s="39">
        <v>175958.159456158</v>
      </c>
      <c r="E921" s="39">
        <v>175958.159456158</v>
      </c>
      <c r="F921" s="39">
        <v>175958.159456158</v>
      </c>
      <c r="G921" s="39">
        <v>175958.159456158</v>
      </c>
      <c r="H921" s="39">
        <v>175958.159456158</v>
      </c>
      <c r="I921" s="39">
        <v>175958.159456158</v>
      </c>
      <c r="J921" s="39">
        <v>175958.159456158</v>
      </c>
      <c r="K921" s="39">
        <v>175958.159456158</v>
      </c>
      <c r="L921" s="39">
        <v>175958.159456158</v>
      </c>
      <c r="M921" s="39">
        <v>175958.159456158</v>
      </c>
      <c r="N921" s="39">
        <v>175958.159456158</v>
      </c>
      <c r="O921" s="39">
        <v>175958.159456158</v>
      </c>
      <c r="P921" s="39">
        <v>175958.159456158</v>
      </c>
      <c r="Q921" s="39">
        <v>175958.159456158</v>
      </c>
      <c r="R921" s="39">
        <v>175958.159456158</v>
      </c>
    </row>
    <row r="922" spans="1:18" hidden="1" outlineLevel="1">
      <c r="A922" s="40" t="s">
        <v>222</v>
      </c>
      <c r="B922" s="39">
        <v>93644.141619485206</v>
      </c>
      <c r="C922" s="39">
        <v>93644.141619485206</v>
      </c>
      <c r="D922" s="39">
        <v>93644.141619485206</v>
      </c>
      <c r="E922" s="39">
        <v>93644.141619485206</v>
      </c>
      <c r="F922" s="39">
        <v>93644.141619485206</v>
      </c>
      <c r="G922" s="39">
        <v>93644.141619485206</v>
      </c>
      <c r="H922" s="39">
        <v>93644.141619485206</v>
      </c>
      <c r="I922" s="39">
        <v>93644.141619485206</v>
      </c>
      <c r="J922" s="39">
        <v>93644.141619485206</v>
      </c>
      <c r="K922" s="39">
        <v>93644.141619485206</v>
      </c>
      <c r="L922" s="39">
        <v>93644.141619485206</v>
      </c>
      <c r="M922" s="39">
        <v>93644.141619485206</v>
      </c>
      <c r="N922" s="39">
        <v>93644.141619485206</v>
      </c>
      <c r="O922" s="39">
        <v>93644.141619485206</v>
      </c>
      <c r="P922" s="39">
        <v>93644.141619485206</v>
      </c>
      <c r="Q922" s="39">
        <v>93644.141619485206</v>
      </c>
      <c r="R922" s="39">
        <v>93644.141619485206</v>
      </c>
    </row>
    <row r="923" spans="1:18" hidden="1" outlineLevel="1">
      <c r="A923" s="40" t="s">
        <v>223</v>
      </c>
      <c r="B923" s="39">
        <v>102660.600984538</v>
      </c>
      <c r="C923" s="39">
        <v>102660.600984538</v>
      </c>
      <c r="D923" s="39">
        <v>102660.600984538</v>
      </c>
      <c r="E923" s="39">
        <v>102660.600984538</v>
      </c>
      <c r="F923" s="39">
        <v>102660.600984538</v>
      </c>
      <c r="G923" s="39">
        <v>102660.600984538</v>
      </c>
      <c r="H923" s="39">
        <v>102660.600984538</v>
      </c>
      <c r="I923" s="39">
        <v>102660.600984538</v>
      </c>
      <c r="J923" s="39">
        <v>102660.600984538</v>
      </c>
      <c r="K923" s="39">
        <v>102660.600984538</v>
      </c>
      <c r="L923" s="39">
        <v>102660.600984538</v>
      </c>
      <c r="M923" s="39">
        <v>102660.600984538</v>
      </c>
      <c r="N923" s="39">
        <v>102660.600984538</v>
      </c>
      <c r="O923" s="39">
        <v>102660.600984538</v>
      </c>
      <c r="P923" s="39">
        <v>102660.600984538</v>
      </c>
      <c r="Q923" s="39">
        <v>102660.600984538</v>
      </c>
      <c r="R923" s="39">
        <v>102660.600984538</v>
      </c>
    </row>
    <row r="924" spans="1:18" hidden="1" outlineLevel="1">
      <c r="A924" s="40" t="s">
        <v>224</v>
      </c>
      <c r="B924" s="39">
        <v>11081.5635796488</v>
      </c>
      <c r="C924" s="39">
        <v>11081.5635796488</v>
      </c>
      <c r="D924" s="39">
        <v>11081.5635796488</v>
      </c>
      <c r="E924" s="39">
        <v>11081.5635796488</v>
      </c>
      <c r="F924" s="39">
        <v>11081.5635796488</v>
      </c>
      <c r="G924" s="39">
        <v>11081.5635796488</v>
      </c>
      <c r="H924" s="39">
        <v>11081.5635796488</v>
      </c>
      <c r="I924" s="39">
        <v>11081.5635796488</v>
      </c>
      <c r="J924" s="39">
        <v>11081.5635796488</v>
      </c>
      <c r="K924" s="39">
        <v>11081.5635796488</v>
      </c>
      <c r="L924" s="39">
        <v>11081.5635796488</v>
      </c>
      <c r="M924" s="39">
        <v>11081.5635796488</v>
      </c>
      <c r="N924" s="39">
        <v>11081.5635796488</v>
      </c>
      <c r="O924" s="39">
        <v>11081.5635796488</v>
      </c>
      <c r="P924" s="39">
        <v>11081.5635796488</v>
      </c>
      <c r="Q924" s="39">
        <v>11081.5635796488</v>
      </c>
      <c r="R924" s="39">
        <v>11081.5635796488</v>
      </c>
    </row>
    <row r="925" spans="1:18" hidden="1" outlineLevel="1">
      <c r="A925" s="40" t="s">
        <v>225</v>
      </c>
      <c r="B925" s="39">
        <v>59911568.106844597</v>
      </c>
      <c r="C925" s="39">
        <v>59911568.106844597</v>
      </c>
      <c r="D925" s="39">
        <v>59911568.106844597</v>
      </c>
      <c r="E925" s="39">
        <v>59911568.106844597</v>
      </c>
      <c r="F925" s="39">
        <v>59911568.106844597</v>
      </c>
      <c r="G925" s="39">
        <v>59911568.106844597</v>
      </c>
      <c r="H925" s="39">
        <v>59911568.106844597</v>
      </c>
      <c r="I925" s="39">
        <v>59911568.106844597</v>
      </c>
      <c r="J925" s="39">
        <v>59911568.106844597</v>
      </c>
      <c r="K925" s="39">
        <v>59911568.106844597</v>
      </c>
      <c r="L925" s="39">
        <v>59911568.106844597</v>
      </c>
      <c r="M925" s="39">
        <v>59911568.106844597</v>
      </c>
      <c r="N925" s="39">
        <v>59911568.106844597</v>
      </c>
      <c r="O925" s="39">
        <v>59911568.106844597</v>
      </c>
      <c r="P925" s="39">
        <v>59911568.106844597</v>
      </c>
      <c r="Q925" s="39">
        <v>59911568.106844597</v>
      </c>
      <c r="R925" s="39">
        <v>59911568.106844597</v>
      </c>
    </row>
    <row r="926" spans="1:18" hidden="1" outlineLevel="1">
      <c r="A926" s="40" t="s">
        <v>226</v>
      </c>
      <c r="B926" s="39">
        <v>588312.13839051197</v>
      </c>
      <c r="C926" s="39">
        <v>588312.13839051197</v>
      </c>
      <c r="D926" s="39">
        <v>588312.13839051197</v>
      </c>
      <c r="E926" s="39">
        <v>588312.13839051197</v>
      </c>
      <c r="F926" s="39">
        <v>588312.13839051197</v>
      </c>
      <c r="G926" s="39">
        <v>588312.13839051197</v>
      </c>
      <c r="H926" s="39">
        <v>588312.13839051197</v>
      </c>
      <c r="I926" s="39">
        <v>588312.13839051197</v>
      </c>
      <c r="J926" s="39">
        <v>588312.13839051197</v>
      </c>
      <c r="K926" s="39">
        <v>588312.13839051197</v>
      </c>
      <c r="L926" s="39">
        <v>588312.13839051197</v>
      </c>
      <c r="M926" s="39">
        <v>588312.13839051197</v>
      </c>
      <c r="N926" s="39">
        <v>588312.13839051197</v>
      </c>
      <c r="O926" s="39">
        <v>588312.13839051197</v>
      </c>
      <c r="P926" s="39">
        <v>588312.13839051197</v>
      </c>
      <c r="Q926" s="39">
        <v>588312.13839051197</v>
      </c>
      <c r="R926" s="39">
        <v>588312.13839051197</v>
      </c>
    </row>
    <row r="927" spans="1:18" hidden="1" outlineLevel="1">
      <c r="A927" s="40" t="s">
        <v>227</v>
      </c>
      <c r="B927" s="39">
        <v>34355.7857475407</v>
      </c>
      <c r="C927" s="39">
        <v>34355.7857475407</v>
      </c>
      <c r="D927" s="39">
        <v>34355.7857475407</v>
      </c>
      <c r="E927" s="39">
        <v>34355.7857475407</v>
      </c>
      <c r="F927" s="39">
        <v>34355.7857475407</v>
      </c>
      <c r="G927" s="39">
        <v>34355.7857475407</v>
      </c>
      <c r="H927" s="39">
        <v>34355.7857475407</v>
      </c>
      <c r="I927" s="39">
        <v>34355.7857475407</v>
      </c>
      <c r="J927" s="39">
        <v>34355.7857475407</v>
      </c>
      <c r="K927" s="39">
        <v>34355.7857475407</v>
      </c>
      <c r="L927" s="39">
        <v>34355.7857475407</v>
      </c>
      <c r="M927" s="39">
        <v>34355.7857475407</v>
      </c>
      <c r="N927" s="39">
        <v>34355.7857475407</v>
      </c>
      <c r="O927" s="39">
        <v>34355.7857475407</v>
      </c>
      <c r="P927" s="39">
        <v>34355.7857475407</v>
      </c>
      <c r="Q927" s="39">
        <v>34355.7857475407</v>
      </c>
      <c r="R927" s="39">
        <v>34355.7857475407</v>
      </c>
    </row>
    <row r="928" spans="1:18" hidden="1" outlineLevel="1">
      <c r="A928" s="40" t="s">
        <v>228</v>
      </c>
      <c r="B928" s="39">
        <v>12173.5818583405</v>
      </c>
      <c r="C928" s="39">
        <v>12173.5818583405</v>
      </c>
      <c r="D928" s="39">
        <v>12173.5818583405</v>
      </c>
      <c r="E928" s="39">
        <v>12173.5818583405</v>
      </c>
      <c r="F928" s="39">
        <v>12173.5818583405</v>
      </c>
      <c r="G928" s="39">
        <v>12173.5818583405</v>
      </c>
      <c r="H928" s="39">
        <v>12173.5818583405</v>
      </c>
      <c r="I928" s="39">
        <v>12173.5818583405</v>
      </c>
      <c r="J928" s="39">
        <v>12173.5818583405</v>
      </c>
      <c r="K928" s="39">
        <v>12173.5818583405</v>
      </c>
      <c r="L928" s="39">
        <v>12173.5818583405</v>
      </c>
      <c r="M928" s="39">
        <v>12173.5818583405</v>
      </c>
      <c r="N928" s="39">
        <v>12173.5818583405</v>
      </c>
      <c r="O928" s="39">
        <v>12173.5818583405</v>
      </c>
      <c r="P928" s="39">
        <v>12173.5818583405</v>
      </c>
      <c r="Q928" s="39">
        <v>12173.5818583405</v>
      </c>
      <c r="R928" s="39">
        <v>12173.5818583405</v>
      </c>
    </row>
    <row r="929" spans="1:30" hidden="1" outlineLevel="1">
      <c r="A929" s="40" t="s">
        <v>229</v>
      </c>
      <c r="B929" s="39">
        <v>91192.810317378695</v>
      </c>
      <c r="C929" s="39">
        <v>91192.810317378695</v>
      </c>
      <c r="D929" s="39">
        <v>91192.810317378695</v>
      </c>
      <c r="E929" s="39">
        <v>91192.810317378695</v>
      </c>
      <c r="F929" s="39">
        <v>91192.810317378695</v>
      </c>
      <c r="G929" s="39">
        <v>91192.810317378695</v>
      </c>
      <c r="H929" s="39">
        <v>91192.810317378695</v>
      </c>
      <c r="I929" s="39">
        <v>91192.810317378695</v>
      </c>
      <c r="J929" s="39">
        <v>91192.810317378695</v>
      </c>
      <c r="K929" s="39">
        <v>91192.810317378695</v>
      </c>
      <c r="L929" s="39">
        <v>91192.810317378695</v>
      </c>
      <c r="M929" s="39">
        <v>91192.810317378695</v>
      </c>
      <c r="N929" s="39">
        <v>91192.810317378695</v>
      </c>
      <c r="O929" s="39">
        <v>91192.810317378695</v>
      </c>
      <c r="P929" s="39">
        <v>91192.810317378695</v>
      </c>
      <c r="Q929" s="39">
        <v>91192.810317378695</v>
      </c>
      <c r="R929" s="39">
        <v>91192.810317378695</v>
      </c>
    </row>
    <row r="930" spans="1:30" hidden="1" outlineLevel="1">
      <c r="A930" s="40" t="s">
        <v>509</v>
      </c>
      <c r="S930" s="39">
        <v>2976.9081039778598</v>
      </c>
      <c r="T930" s="39">
        <v>2976.9081039778598</v>
      </c>
      <c r="U930" s="39">
        <v>2976.9081039778598</v>
      </c>
      <c r="V930" s="39">
        <v>2976.9081039778598</v>
      </c>
      <c r="W930" s="39">
        <v>2976.9081039778598</v>
      </c>
      <c r="X930" s="39">
        <v>2976.9081039778598</v>
      </c>
      <c r="Y930" s="39">
        <v>2976.9081039778598</v>
      </c>
      <c r="Z930" s="39">
        <v>2976.9081039778598</v>
      </c>
      <c r="AA930" s="39">
        <v>2976.9081039778598</v>
      </c>
      <c r="AB930" s="39">
        <v>2976.9081039778598</v>
      </c>
      <c r="AC930" s="39">
        <v>2976.9081039778598</v>
      </c>
      <c r="AD930" s="39">
        <v>2976.9081039778598</v>
      </c>
    </row>
    <row r="931" spans="1:30" hidden="1" outlineLevel="1">
      <c r="A931" s="40" t="s">
        <v>230</v>
      </c>
      <c r="S931" s="39">
        <v>828021.09876985895</v>
      </c>
      <c r="T931" s="39">
        <v>828021.09876985895</v>
      </c>
      <c r="U931" s="39">
        <v>828021.09876985895</v>
      </c>
      <c r="V931" s="39">
        <v>828021.09876985895</v>
      </c>
      <c r="W931" s="39">
        <v>828021.09876985895</v>
      </c>
      <c r="X931" s="39">
        <v>828021.09876985895</v>
      </c>
      <c r="Y931" s="39">
        <v>828021.09876985895</v>
      </c>
      <c r="Z931" s="39">
        <v>828021.09876985895</v>
      </c>
      <c r="AA931" s="39">
        <v>828021.09876985895</v>
      </c>
      <c r="AB931" s="39">
        <v>828021.09876985895</v>
      </c>
      <c r="AC931" s="39">
        <v>828021.09876985895</v>
      </c>
      <c r="AD931" s="39">
        <v>828021.09876985895</v>
      </c>
    </row>
    <row r="932" spans="1:30" hidden="1" outlineLevel="1">
      <c r="A932" s="40" t="s">
        <v>231</v>
      </c>
      <c r="S932" s="39">
        <v>1121088.4408374799</v>
      </c>
      <c r="T932" s="39">
        <v>1121088.4408374799</v>
      </c>
      <c r="U932" s="39">
        <v>1121088.4408374799</v>
      </c>
      <c r="V932" s="39">
        <v>1121088.4408374799</v>
      </c>
      <c r="W932" s="39">
        <v>1121088.4408374799</v>
      </c>
      <c r="X932" s="39">
        <v>1121088.4408374799</v>
      </c>
      <c r="Y932" s="39">
        <v>1121088.4408374799</v>
      </c>
      <c r="Z932" s="39">
        <v>1121088.4408374799</v>
      </c>
      <c r="AA932" s="39">
        <v>1121088.4408374799</v>
      </c>
      <c r="AB932" s="39">
        <v>1121088.4408374799</v>
      </c>
      <c r="AC932" s="39">
        <v>1121088.4408374799</v>
      </c>
      <c r="AD932" s="39">
        <v>1121088.4408374799</v>
      </c>
    </row>
    <row r="933" spans="1:30" hidden="1" outlineLevel="1">
      <c r="A933" s="40" t="s">
        <v>232</v>
      </c>
      <c r="S933" s="39">
        <v>4093660.6373299402</v>
      </c>
      <c r="T933" s="39">
        <v>4093660.6373299402</v>
      </c>
      <c r="U933" s="39">
        <v>4093660.6373299402</v>
      </c>
      <c r="V933" s="39">
        <v>4093660.6373299402</v>
      </c>
      <c r="W933" s="39">
        <v>4093660.6373299402</v>
      </c>
      <c r="X933" s="39">
        <v>4093660.6373299402</v>
      </c>
      <c r="Y933" s="39">
        <v>4093660.6373299402</v>
      </c>
      <c r="Z933" s="39">
        <v>4093660.6373299402</v>
      </c>
      <c r="AA933" s="39">
        <v>4093660.6373299402</v>
      </c>
      <c r="AB933" s="39">
        <v>4093660.6373299402</v>
      </c>
      <c r="AC933" s="39">
        <v>4093660.6373299402</v>
      </c>
      <c r="AD933" s="39">
        <v>4093660.6373299402</v>
      </c>
    </row>
    <row r="934" spans="1:30" hidden="1" outlineLevel="1">
      <c r="A934" s="40" t="s">
        <v>510</v>
      </c>
      <c r="S934" s="39">
        <v>4555.2212091458596</v>
      </c>
      <c r="T934" s="39">
        <v>4555.2212091458596</v>
      </c>
      <c r="U934" s="39">
        <v>4555.2212091458596</v>
      </c>
      <c r="V934" s="39">
        <v>4555.2212091458596</v>
      </c>
      <c r="W934" s="39">
        <v>4555.2212091458596</v>
      </c>
      <c r="X934" s="39">
        <v>4555.2212091458596</v>
      </c>
      <c r="Y934" s="39">
        <v>4555.2212091458596</v>
      </c>
      <c r="Z934" s="39">
        <v>4555.2212091458596</v>
      </c>
      <c r="AA934" s="39">
        <v>4555.2212091458596</v>
      </c>
      <c r="AB934" s="39">
        <v>4555.2212091458596</v>
      </c>
      <c r="AC934" s="39">
        <v>4555.2212091458596</v>
      </c>
      <c r="AD934" s="39">
        <v>4555.2212091458596</v>
      </c>
    </row>
    <row r="935" spans="1:30" hidden="1" outlineLevel="1">
      <c r="A935" s="40" t="s">
        <v>233</v>
      </c>
      <c r="S935" s="39">
        <v>19436.708641962301</v>
      </c>
      <c r="T935" s="39">
        <v>19436.708641962301</v>
      </c>
      <c r="U935" s="39">
        <v>19436.708641962301</v>
      </c>
      <c r="V935" s="39">
        <v>19436.708641962301</v>
      </c>
      <c r="W935" s="39">
        <v>19436.708641962301</v>
      </c>
      <c r="X935" s="39">
        <v>19436.708641962301</v>
      </c>
      <c r="Y935" s="39">
        <v>19436.708641962301</v>
      </c>
      <c r="Z935" s="39">
        <v>19436.708641962301</v>
      </c>
      <c r="AA935" s="39">
        <v>19436.708641962301</v>
      </c>
      <c r="AB935" s="39">
        <v>19436.708641962301</v>
      </c>
      <c r="AC935" s="39">
        <v>19436.708641962301</v>
      </c>
      <c r="AD935" s="39">
        <v>19436.708641962301</v>
      </c>
    </row>
    <row r="936" spans="1:30" hidden="1" outlineLevel="1">
      <c r="A936" s="40" t="s">
        <v>234</v>
      </c>
      <c r="S936" s="39">
        <v>19282.468964456199</v>
      </c>
      <c r="T936" s="39">
        <v>19282.468964456199</v>
      </c>
      <c r="U936" s="39">
        <v>19282.468964456199</v>
      </c>
      <c r="V936" s="39">
        <v>19282.468964456199</v>
      </c>
      <c r="W936" s="39">
        <v>19282.468964456199</v>
      </c>
      <c r="X936" s="39">
        <v>19282.468964456199</v>
      </c>
      <c r="Y936" s="39">
        <v>19282.468964456199</v>
      </c>
      <c r="Z936" s="39">
        <v>19282.468964456199</v>
      </c>
      <c r="AA936" s="39">
        <v>19282.468964456199</v>
      </c>
      <c r="AB936" s="39">
        <v>19282.468964456199</v>
      </c>
      <c r="AC936" s="39">
        <v>19282.468964456199</v>
      </c>
      <c r="AD936" s="39">
        <v>19282.468964456199</v>
      </c>
    </row>
    <row r="937" spans="1:30" hidden="1" outlineLevel="1">
      <c r="A937" s="40" t="s">
        <v>235</v>
      </c>
      <c r="S937" s="39">
        <v>170.85731993822</v>
      </c>
      <c r="T937" s="39">
        <v>170.85731993822</v>
      </c>
      <c r="U937" s="39">
        <v>170.85731993822</v>
      </c>
      <c r="V937" s="39">
        <v>170.85731993822</v>
      </c>
      <c r="W937" s="39">
        <v>170.85731993822</v>
      </c>
      <c r="X937" s="39">
        <v>170.85731993822</v>
      </c>
      <c r="Y937" s="39">
        <v>170.85731993822</v>
      </c>
      <c r="Z937" s="39">
        <v>170.85731993822</v>
      </c>
      <c r="AA937" s="39">
        <v>170.85731993822</v>
      </c>
      <c r="AB937" s="39">
        <v>170.85731993822</v>
      </c>
      <c r="AC937" s="39">
        <v>170.85731993822</v>
      </c>
      <c r="AD937" s="39">
        <v>170.85731993822</v>
      </c>
    </row>
    <row r="938" spans="1:30" hidden="1" outlineLevel="1">
      <c r="A938" s="40" t="s">
        <v>236</v>
      </c>
      <c r="S938" s="39">
        <v>154.585194229818</v>
      </c>
      <c r="T938" s="39">
        <v>154.585194229818</v>
      </c>
      <c r="U938" s="39">
        <v>154.585194229818</v>
      </c>
      <c r="V938" s="39">
        <v>154.585194229818</v>
      </c>
      <c r="W938" s="39">
        <v>154.585194229818</v>
      </c>
      <c r="X938" s="39">
        <v>154.585194229818</v>
      </c>
      <c r="Y938" s="39">
        <v>154.585194229818</v>
      </c>
      <c r="Z938" s="39">
        <v>154.585194229818</v>
      </c>
      <c r="AA938" s="39">
        <v>154.585194229818</v>
      </c>
      <c r="AB938" s="39">
        <v>154.585194229818</v>
      </c>
      <c r="AC938" s="39">
        <v>154.585194229818</v>
      </c>
      <c r="AD938" s="39">
        <v>154.585194229818</v>
      </c>
    </row>
    <row r="939" spans="1:30" collapsed="1">
      <c r="A939" s="40" t="s">
        <v>593</v>
      </c>
      <c r="B939" s="39">
        <v>112603269.28088</v>
      </c>
      <c r="C939" s="39">
        <v>112603269.28088</v>
      </c>
      <c r="D939" s="39">
        <v>112603269.28088</v>
      </c>
      <c r="E939" s="39">
        <v>112603269.28088</v>
      </c>
      <c r="F939" s="39">
        <v>112603269.28088</v>
      </c>
      <c r="G939" s="39">
        <v>112603269.28088</v>
      </c>
      <c r="H939" s="39">
        <v>112603269.28088</v>
      </c>
      <c r="I939" s="39">
        <v>112603269.28088</v>
      </c>
      <c r="J939" s="39">
        <v>112603269.28088</v>
      </c>
      <c r="K939" s="39">
        <v>112603269.28088</v>
      </c>
      <c r="L939" s="39">
        <v>112603269.28088</v>
      </c>
      <c r="M939" s="39">
        <v>112603269.28088</v>
      </c>
      <c r="N939" s="39">
        <v>112603269.28088</v>
      </c>
      <c r="O939" s="39">
        <v>112603269.28088</v>
      </c>
      <c r="P939" s="39">
        <v>112603269.28088</v>
      </c>
      <c r="Q939" s="39">
        <v>112603269.28088</v>
      </c>
      <c r="R939" s="39">
        <v>112603269.28088</v>
      </c>
      <c r="S939" s="39">
        <v>6089346.9263709998</v>
      </c>
      <c r="T939" s="39">
        <v>6089346.9263709998</v>
      </c>
      <c r="U939" s="39">
        <v>6089346.9263709998</v>
      </c>
      <c r="V939" s="39">
        <v>6089346.9263709998</v>
      </c>
      <c r="W939" s="39">
        <v>6089346.9263709998</v>
      </c>
      <c r="X939" s="39">
        <v>6089346.9263709998</v>
      </c>
      <c r="Y939" s="39">
        <v>6089346.9263709998</v>
      </c>
      <c r="Z939" s="39">
        <v>6089346.9263709998</v>
      </c>
      <c r="AA939" s="39">
        <v>6089346.9263709998</v>
      </c>
      <c r="AB939" s="39">
        <v>6089346.9263709998</v>
      </c>
      <c r="AC939" s="39">
        <v>6089346.9263709998</v>
      </c>
      <c r="AD939" s="39">
        <v>6089346.9263709998</v>
      </c>
    </row>
    <row r="940" spans="1:30" hidden="1" outlineLevel="1">
      <c r="A940" s="40" t="s">
        <v>213</v>
      </c>
      <c r="B940" s="39">
        <v>2799915.7978973701</v>
      </c>
      <c r="C940" s="39">
        <v>2799915.7978973701</v>
      </c>
      <c r="D940" s="39">
        <v>2799915.7978973701</v>
      </c>
      <c r="E940" s="39">
        <v>2799915.7978973701</v>
      </c>
      <c r="F940" s="39">
        <v>2799915.7978973701</v>
      </c>
      <c r="G940" s="39">
        <v>2799915.7978973701</v>
      </c>
      <c r="H940" s="39">
        <v>2799915.7978973701</v>
      </c>
      <c r="I940" s="39">
        <v>2799915.7978973701</v>
      </c>
      <c r="J940" s="39">
        <v>2799915.7978973701</v>
      </c>
      <c r="K940" s="39">
        <v>2799915.7978973701</v>
      </c>
      <c r="L940" s="39">
        <v>2799915.7978973701</v>
      </c>
      <c r="M940" s="39">
        <v>2799915.7978973701</v>
      </c>
      <c r="N940" s="39">
        <v>2799915.7978973701</v>
      </c>
      <c r="O940" s="39">
        <v>2799915.7978973701</v>
      </c>
      <c r="P940" s="39">
        <v>2799915.7978973701</v>
      </c>
      <c r="Q940" s="39">
        <v>2799915.7978973701</v>
      </c>
      <c r="R940" s="39">
        <v>2799915.7978973701</v>
      </c>
      <c r="S940" s="39">
        <v>2799915.7978973701</v>
      </c>
      <c r="T940" s="39">
        <v>2799915.7978973701</v>
      </c>
      <c r="U940" s="39">
        <v>2799915.7978973701</v>
      </c>
      <c r="V940" s="39">
        <v>2799915.7978973701</v>
      </c>
      <c r="W940" s="39">
        <v>2799915.7978973701</v>
      </c>
      <c r="X940" s="39">
        <v>2799915.7978973701</v>
      </c>
      <c r="Y940" s="39">
        <v>2799915.7978973701</v>
      </c>
      <c r="Z940" s="39">
        <v>2799915.7978973701</v>
      </c>
      <c r="AA940" s="39">
        <v>2799915.7978973701</v>
      </c>
      <c r="AB940" s="39">
        <v>2799915.7978973701</v>
      </c>
      <c r="AC940" s="39">
        <v>2799915.7978973701</v>
      </c>
      <c r="AD940" s="39">
        <v>2799915.7978973701</v>
      </c>
    </row>
    <row r="941" spans="1:30" hidden="1" outlineLevel="1">
      <c r="A941" s="40" t="s">
        <v>214</v>
      </c>
      <c r="B941" s="39">
        <v>106708.830116354</v>
      </c>
      <c r="C941" s="39">
        <v>106708.830116354</v>
      </c>
      <c r="D941" s="39">
        <v>106708.830116354</v>
      </c>
      <c r="E941" s="39">
        <v>106708.830116354</v>
      </c>
      <c r="F941" s="39">
        <v>106708.830116354</v>
      </c>
      <c r="G941" s="39">
        <v>106708.830116354</v>
      </c>
      <c r="H941" s="39">
        <v>106708.830116354</v>
      </c>
      <c r="I941" s="39">
        <v>106708.830116354</v>
      </c>
      <c r="J941" s="39">
        <v>106708.830116354</v>
      </c>
      <c r="K941" s="39">
        <v>106708.830116354</v>
      </c>
      <c r="L941" s="39">
        <v>106708.830116354</v>
      </c>
      <c r="M941" s="39">
        <v>106708.830116354</v>
      </c>
      <c r="N941" s="39">
        <v>106708.830116354</v>
      </c>
      <c r="O941" s="39">
        <v>106708.830116354</v>
      </c>
      <c r="P941" s="39">
        <v>106708.830116354</v>
      </c>
      <c r="Q941" s="39">
        <v>106708.830116354</v>
      </c>
      <c r="R941" s="39">
        <v>106708.830116354</v>
      </c>
      <c r="S941" s="39">
        <v>106708.830116354</v>
      </c>
      <c r="T941" s="39">
        <v>106708.830116354</v>
      </c>
      <c r="U941" s="39">
        <v>106708.830116354</v>
      </c>
      <c r="V941" s="39">
        <v>106708.830116354</v>
      </c>
      <c r="W941" s="39">
        <v>106708.830116354</v>
      </c>
      <c r="X941" s="39">
        <v>106708.830116354</v>
      </c>
      <c r="Y941" s="39">
        <v>106708.830116354</v>
      </c>
      <c r="Z941" s="39">
        <v>106708.830116354</v>
      </c>
      <c r="AA941" s="39">
        <v>106708.830116354</v>
      </c>
      <c r="AB941" s="39">
        <v>106708.830116354</v>
      </c>
      <c r="AC941" s="39">
        <v>106708.830116354</v>
      </c>
      <c r="AD941" s="39">
        <v>106708.830116354</v>
      </c>
    </row>
    <row r="942" spans="1:30" hidden="1" outlineLevel="1">
      <c r="A942" s="40" t="s">
        <v>215</v>
      </c>
      <c r="B942" s="39">
        <v>1534268.09568353</v>
      </c>
      <c r="C942" s="39">
        <v>1534268.09568353</v>
      </c>
      <c r="D942" s="39">
        <v>1534268.09568353</v>
      </c>
      <c r="E942" s="39">
        <v>1534268.09568353</v>
      </c>
      <c r="F942" s="39">
        <v>1534268.09568353</v>
      </c>
      <c r="G942" s="39">
        <v>1534268.09568353</v>
      </c>
      <c r="H942" s="39">
        <v>1534268.09568353</v>
      </c>
      <c r="I942" s="39">
        <v>1534268.09568353</v>
      </c>
      <c r="J942" s="39">
        <v>1534268.09568353</v>
      </c>
      <c r="K942" s="39">
        <v>1534268.09568353</v>
      </c>
      <c r="L942" s="39">
        <v>1534268.09568353</v>
      </c>
      <c r="M942" s="39">
        <v>1534268.09568353</v>
      </c>
      <c r="N942" s="39">
        <v>1534268.09568353</v>
      </c>
      <c r="O942" s="39">
        <v>1534268.09568353</v>
      </c>
      <c r="P942" s="39">
        <v>1534268.09568353</v>
      </c>
      <c r="Q942" s="39">
        <v>1534268.09568353</v>
      </c>
      <c r="R942" s="39">
        <v>1534268.09568353</v>
      </c>
      <c r="S942" s="39">
        <v>1534268.09568353</v>
      </c>
      <c r="T942" s="39">
        <v>1534268.09568353</v>
      </c>
      <c r="U942" s="39">
        <v>1534268.09568353</v>
      </c>
      <c r="V942" s="39">
        <v>1534268.09568353</v>
      </c>
      <c r="W942" s="39">
        <v>1534268.09568353</v>
      </c>
      <c r="X942" s="39">
        <v>1534268.09568353</v>
      </c>
      <c r="Y942" s="39">
        <v>1534268.09568353</v>
      </c>
      <c r="Z942" s="39">
        <v>1534268.09568353</v>
      </c>
      <c r="AA942" s="39">
        <v>1534268.09568353</v>
      </c>
      <c r="AB942" s="39">
        <v>1534268.09568353</v>
      </c>
      <c r="AC942" s="39">
        <v>1534268.09568353</v>
      </c>
      <c r="AD942" s="39">
        <v>1534268.09568353</v>
      </c>
    </row>
    <row r="943" spans="1:30" hidden="1" outlineLevel="1">
      <c r="A943" s="40" t="s">
        <v>216</v>
      </c>
      <c r="B943" s="39">
        <v>6272597.8361686198</v>
      </c>
      <c r="C943" s="39">
        <v>6272597.8361686198</v>
      </c>
      <c r="D943" s="39">
        <v>6272597.8361686198</v>
      </c>
      <c r="E943" s="39">
        <v>6272597.8361686198</v>
      </c>
      <c r="F943" s="39">
        <v>6272597.8361686198</v>
      </c>
      <c r="G943" s="39">
        <v>6272597.8361686198</v>
      </c>
      <c r="H943" s="39">
        <v>6272597.8361686198</v>
      </c>
      <c r="I943" s="39">
        <v>6272597.8361686198</v>
      </c>
      <c r="J943" s="39">
        <v>6272597.8361686198</v>
      </c>
      <c r="K943" s="39">
        <v>6272597.8361686198</v>
      </c>
      <c r="L943" s="39">
        <v>6272597.8361686198</v>
      </c>
      <c r="M943" s="39">
        <v>6272597.8361686198</v>
      </c>
      <c r="N943" s="39">
        <v>6272597.8361686198</v>
      </c>
      <c r="O943" s="39">
        <v>6272597.8361686198</v>
      </c>
      <c r="P943" s="39">
        <v>6272597.8361686198</v>
      </c>
      <c r="Q943" s="39">
        <v>6272597.8361686198</v>
      </c>
      <c r="R943" s="39">
        <v>6272597.8361686198</v>
      </c>
      <c r="S943" s="39">
        <v>6272597.8361686198</v>
      </c>
      <c r="T943" s="39">
        <v>6272597.8361686198</v>
      </c>
      <c r="U943" s="39">
        <v>6272597.8361686198</v>
      </c>
      <c r="V943" s="39">
        <v>6272597.8361686198</v>
      </c>
      <c r="W943" s="39">
        <v>6272597.8361686198</v>
      </c>
      <c r="X943" s="39">
        <v>6272597.8361686198</v>
      </c>
      <c r="Y943" s="39">
        <v>6272597.8361686198</v>
      </c>
      <c r="Z943" s="39">
        <v>6272597.8361686198</v>
      </c>
      <c r="AA943" s="39">
        <v>6272597.8361686198</v>
      </c>
      <c r="AB943" s="39">
        <v>6272597.8361686198</v>
      </c>
      <c r="AC943" s="39">
        <v>6272597.8361686198</v>
      </c>
      <c r="AD943" s="39">
        <v>6272597.8361686198</v>
      </c>
    </row>
    <row r="944" spans="1:30" hidden="1" outlineLevel="1">
      <c r="A944" s="40" t="s">
        <v>217</v>
      </c>
      <c r="B944" s="39">
        <v>73657.491610280296</v>
      </c>
      <c r="C944" s="39">
        <v>73657.491610280296</v>
      </c>
      <c r="D944" s="39">
        <v>73657.491610280296</v>
      </c>
      <c r="E944" s="39">
        <v>73657.491610280296</v>
      </c>
      <c r="F944" s="39">
        <v>73657.491610280296</v>
      </c>
      <c r="G944" s="39">
        <v>73657.491610280296</v>
      </c>
      <c r="H944" s="39">
        <v>73657.491610280296</v>
      </c>
      <c r="I944" s="39">
        <v>73657.491610280296</v>
      </c>
      <c r="J944" s="39">
        <v>73657.491610280296</v>
      </c>
      <c r="K944" s="39">
        <v>73657.491610280296</v>
      </c>
      <c r="L944" s="39">
        <v>73657.491610280296</v>
      </c>
      <c r="M944" s="39">
        <v>73657.491610280296</v>
      </c>
      <c r="N944" s="39">
        <v>73657.491610280296</v>
      </c>
      <c r="O944" s="39">
        <v>73657.491610280296</v>
      </c>
      <c r="P944" s="39">
        <v>73657.491610280296</v>
      </c>
      <c r="Q944" s="39">
        <v>73657.491610280296</v>
      </c>
      <c r="R944" s="39">
        <v>73657.491610280296</v>
      </c>
      <c r="S944" s="39">
        <v>73657.491610280296</v>
      </c>
      <c r="T944" s="39">
        <v>73657.491610280296</v>
      </c>
      <c r="U944" s="39">
        <v>73657.491610280296</v>
      </c>
      <c r="V944" s="39">
        <v>73657.491610280296</v>
      </c>
      <c r="W944" s="39">
        <v>73657.491610280296</v>
      </c>
      <c r="X944" s="39">
        <v>73657.491610280296</v>
      </c>
      <c r="Y944" s="39">
        <v>73657.491610280296</v>
      </c>
      <c r="Z944" s="39">
        <v>73657.491610280296</v>
      </c>
      <c r="AA944" s="39">
        <v>73657.491610280296</v>
      </c>
      <c r="AB944" s="39">
        <v>73657.491610280296</v>
      </c>
      <c r="AC944" s="39">
        <v>73657.491610280296</v>
      </c>
      <c r="AD944" s="39">
        <v>73657.491610280296</v>
      </c>
    </row>
    <row r="945" spans="1:30" hidden="1" outlineLevel="1">
      <c r="A945" s="40" t="s">
        <v>218</v>
      </c>
      <c r="B945" s="39">
        <v>27138179.373369001</v>
      </c>
      <c r="C945" s="39">
        <v>27138179.373369001</v>
      </c>
      <c r="D945" s="39">
        <v>27138179.373369001</v>
      </c>
      <c r="E945" s="39">
        <v>27138179.373369001</v>
      </c>
      <c r="F945" s="39">
        <v>27138179.373369001</v>
      </c>
      <c r="G945" s="39">
        <v>27138179.373369001</v>
      </c>
      <c r="H945" s="39">
        <v>27138179.373369001</v>
      </c>
      <c r="I945" s="39">
        <v>27138179.373369001</v>
      </c>
      <c r="J945" s="39">
        <v>27138179.373369001</v>
      </c>
      <c r="K945" s="39">
        <v>27138179.373369001</v>
      </c>
      <c r="L945" s="39">
        <v>27138179.373369001</v>
      </c>
      <c r="M945" s="39">
        <v>27138179.373369001</v>
      </c>
      <c r="N945" s="39">
        <v>27138179.373369001</v>
      </c>
      <c r="O945" s="39">
        <v>27138179.373369001</v>
      </c>
      <c r="P945" s="39">
        <v>27138179.373369001</v>
      </c>
      <c r="Q945" s="39">
        <v>27138179.373369001</v>
      </c>
      <c r="R945" s="39">
        <v>27138179.373369001</v>
      </c>
      <c r="S945" s="39">
        <v>27138179.373369001</v>
      </c>
      <c r="T945" s="39">
        <v>27138179.373369001</v>
      </c>
      <c r="U945" s="39">
        <v>27138179.373369001</v>
      </c>
      <c r="V945" s="39">
        <v>27138179.373369001</v>
      </c>
      <c r="W945" s="39">
        <v>27138179.373369001</v>
      </c>
      <c r="X945" s="39">
        <v>27138179.373369001</v>
      </c>
      <c r="Y945" s="39">
        <v>27138179.373369001</v>
      </c>
      <c r="Z945" s="39">
        <v>27138179.373369001</v>
      </c>
      <c r="AA945" s="39">
        <v>27138179.373369001</v>
      </c>
      <c r="AB945" s="39">
        <v>27138179.373369001</v>
      </c>
      <c r="AC945" s="39">
        <v>27138179.373369001</v>
      </c>
      <c r="AD945" s="39">
        <v>27138179.373369001</v>
      </c>
    </row>
    <row r="946" spans="1:30" hidden="1" outlineLevel="1">
      <c r="A946" s="40" t="s">
        <v>219</v>
      </c>
      <c r="B946" s="39">
        <v>11032836.212890301</v>
      </c>
      <c r="C946" s="39">
        <v>11032836.212890301</v>
      </c>
      <c r="D946" s="39">
        <v>11032836.212890301</v>
      </c>
      <c r="E946" s="39">
        <v>11032836.212890301</v>
      </c>
      <c r="F946" s="39">
        <v>11032836.212890301</v>
      </c>
      <c r="G946" s="39">
        <v>11032836.212890301</v>
      </c>
      <c r="H946" s="39">
        <v>11032836.212890301</v>
      </c>
      <c r="I946" s="39">
        <v>11032836.212890301</v>
      </c>
      <c r="J946" s="39">
        <v>11032836.212890301</v>
      </c>
      <c r="K946" s="39">
        <v>11032836.212890301</v>
      </c>
      <c r="L946" s="39">
        <v>11032836.212890301</v>
      </c>
      <c r="M946" s="39">
        <v>11032836.212890301</v>
      </c>
      <c r="N946" s="39">
        <v>11032836.212890301</v>
      </c>
      <c r="O946" s="39">
        <v>11032836.212890301</v>
      </c>
      <c r="P946" s="39">
        <v>11032836.212890301</v>
      </c>
      <c r="Q946" s="39">
        <v>11032836.212890301</v>
      </c>
      <c r="R946" s="39">
        <v>11032836.212890301</v>
      </c>
      <c r="S946" s="39">
        <v>11032836.212890301</v>
      </c>
      <c r="T946" s="39">
        <v>11032836.212890301</v>
      </c>
      <c r="U946" s="39">
        <v>11032836.212890301</v>
      </c>
      <c r="V946" s="39">
        <v>11032836.212890301</v>
      </c>
      <c r="W946" s="39">
        <v>11032836.212890301</v>
      </c>
      <c r="X946" s="39">
        <v>11032836.212890301</v>
      </c>
      <c r="Y946" s="39">
        <v>11032836.212890301</v>
      </c>
      <c r="Z946" s="39">
        <v>11032836.212890301</v>
      </c>
      <c r="AA946" s="39">
        <v>11032836.212890301</v>
      </c>
      <c r="AB946" s="39">
        <v>11032836.212890301</v>
      </c>
      <c r="AC946" s="39">
        <v>11032836.212890301</v>
      </c>
      <c r="AD946" s="39">
        <v>11032836.212890301</v>
      </c>
    </row>
    <row r="947" spans="1:30" hidden="1" outlineLevel="1">
      <c r="A947" s="40" t="s">
        <v>220</v>
      </c>
      <c r="B947" s="39">
        <v>2624158.75434714</v>
      </c>
      <c r="C947" s="39">
        <v>2624158.75434714</v>
      </c>
      <c r="D947" s="39">
        <v>2624158.75434714</v>
      </c>
      <c r="E947" s="39">
        <v>2624158.75434714</v>
      </c>
      <c r="F947" s="39">
        <v>2624158.75434714</v>
      </c>
      <c r="G947" s="39">
        <v>2624158.75434714</v>
      </c>
      <c r="H947" s="39">
        <v>2624158.75434714</v>
      </c>
      <c r="I947" s="39">
        <v>2624158.75434714</v>
      </c>
      <c r="J947" s="39">
        <v>2624158.75434714</v>
      </c>
      <c r="K947" s="39">
        <v>2624158.75434714</v>
      </c>
      <c r="L947" s="39">
        <v>2624158.75434714</v>
      </c>
      <c r="M947" s="39">
        <v>2624158.75434714</v>
      </c>
      <c r="N947" s="39">
        <v>2624158.75434714</v>
      </c>
      <c r="O947" s="39">
        <v>2624158.75434714</v>
      </c>
      <c r="P947" s="39">
        <v>2624158.75434714</v>
      </c>
      <c r="Q947" s="39">
        <v>2624158.75434714</v>
      </c>
      <c r="R947" s="39">
        <v>2624158.75434714</v>
      </c>
      <c r="S947" s="39">
        <v>2624158.75434714</v>
      </c>
      <c r="T947" s="39">
        <v>2624158.75434714</v>
      </c>
      <c r="U947" s="39">
        <v>2624158.75434714</v>
      </c>
      <c r="V947" s="39">
        <v>2624158.75434714</v>
      </c>
      <c r="W947" s="39">
        <v>2624158.75434714</v>
      </c>
      <c r="X947" s="39">
        <v>2624158.75434714</v>
      </c>
      <c r="Y947" s="39">
        <v>2624158.75434714</v>
      </c>
      <c r="Z947" s="39">
        <v>2624158.75434714</v>
      </c>
      <c r="AA947" s="39">
        <v>2624158.75434714</v>
      </c>
      <c r="AB947" s="39">
        <v>2624158.75434714</v>
      </c>
      <c r="AC947" s="39">
        <v>2624158.75434714</v>
      </c>
      <c r="AD947" s="39">
        <v>2624158.75434714</v>
      </c>
    </row>
    <row r="948" spans="1:30" hidden="1" outlineLevel="1">
      <c r="A948" s="40" t="s">
        <v>221</v>
      </c>
      <c r="B948" s="39">
        <v>175958.159456158</v>
      </c>
      <c r="C948" s="39">
        <v>175958.159456158</v>
      </c>
      <c r="D948" s="39">
        <v>175958.159456158</v>
      </c>
      <c r="E948" s="39">
        <v>175958.159456158</v>
      </c>
      <c r="F948" s="39">
        <v>175958.159456158</v>
      </c>
      <c r="G948" s="39">
        <v>175958.159456158</v>
      </c>
      <c r="H948" s="39">
        <v>175958.159456158</v>
      </c>
      <c r="I948" s="39">
        <v>175958.159456158</v>
      </c>
      <c r="J948" s="39">
        <v>175958.159456158</v>
      </c>
      <c r="K948" s="39">
        <v>175958.159456158</v>
      </c>
      <c r="L948" s="39">
        <v>175958.159456158</v>
      </c>
      <c r="M948" s="39">
        <v>175958.159456158</v>
      </c>
      <c r="N948" s="39">
        <v>175958.159456158</v>
      </c>
      <c r="O948" s="39">
        <v>175958.159456158</v>
      </c>
      <c r="P948" s="39">
        <v>175958.159456158</v>
      </c>
      <c r="Q948" s="39">
        <v>175958.159456158</v>
      </c>
      <c r="R948" s="39">
        <v>175958.159456158</v>
      </c>
      <c r="S948" s="39">
        <v>175958.159456158</v>
      </c>
      <c r="T948" s="39">
        <v>175958.159456158</v>
      </c>
      <c r="U948" s="39">
        <v>175958.159456158</v>
      </c>
      <c r="V948" s="39">
        <v>175958.159456158</v>
      </c>
      <c r="W948" s="39">
        <v>175958.159456158</v>
      </c>
      <c r="X948" s="39">
        <v>175958.159456158</v>
      </c>
      <c r="Y948" s="39">
        <v>175958.159456158</v>
      </c>
      <c r="Z948" s="39">
        <v>175958.159456158</v>
      </c>
      <c r="AA948" s="39">
        <v>175958.159456158</v>
      </c>
      <c r="AB948" s="39">
        <v>175958.159456158</v>
      </c>
      <c r="AC948" s="39">
        <v>175958.159456158</v>
      </c>
      <c r="AD948" s="39">
        <v>175958.159456158</v>
      </c>
    </row>
    <row r="949" spans="1:30" hidden="1" outlineLevel="1">
      <c r="A949" s="40" t="s">
        <v>222</v>
      </c>
      <c r="B949" s="39">
        <v>93644.141619485206</v>
      </c>
      <c r="C949" s="39">
        <v>93644.141619485206</v>
      </c>
      <c r="D949" s="39">
        <v>93644.141619485206</v>
      </c>
      <c r="E949" s="39">
        <v>93644.141619485206</v>
      </c>
      <c r="F949" s="39">
        <v>93644.141619485206</v>
      </c>
      <c r="G949" s="39">
        <v>93644.141619485206</v>
      </c>
      <c r="H949" s="39">
        <v>93644.141619485206</v>
      </c>
      <c r="I949" s="39">
        <v>93644.141619485206</v>
      </c>
      <c r="J949" s="39">
        <v>93644.141619485206</v>
      </c>
      <c r="K949" s="39">
        <v>93644.141619485206</v>
      </c>
      <c r="L949" s="39">
        <v>93644.141619485206</v>
      </c>
      <c r="M949" s="39">
        <v>93644.141619485206</v>
      </c>
      <c r="N949" s="39">
        <v>93644.141619485206</v>
      </c>
      <c r="O949" s="39">
        <v>93644.141619485206</v>
      </c>
      <c r="P949" s="39">
        <v>93644.141619485206</v>
      </c>
      <c r="Q949" s="39">
        <v>93644.141619485206</v>
      </c>
      <c r="R949" s="39">
        <v>93644.141619485206</v>
      </c>
      <c r="S949" s="39">
        <v>93644.141619485206</v>
      </c>
      <c r="T949" s="39">
        <v>93644.141619485206</v>
      </c>
      <c r="U949" s="39">
        <v>93644.141619485206</v>
      </c>
      <c r="V949" s="39">
        <v>93644.141619485206</v>
      </c>
      <c r="W949" s="39">
        <v>93644.141619485206</v>
      </c>
      <c r="X949" s="39">
        <v>93644.141619485206</v>
      </c>
      <c r="Y949" s="39">
        <v>93644.141619485206</v>
      </c>
      <c r="Z949" s="39">
        <v>93644.141619485206</v>
      </c>
      <c r="AA949" s="39">
        <v>93644.141619485206</v>
      </c>
      <c r="AB949" s="39">
        <v>93644.141619485206</v>
      </c>
      <c r="AC949" s="39">
        <v>93644.141619485206</v>
      </c>
      <c r="AD949" s="39">
        <v>93644.141619485206</v>
      </c>
    </row>
    <row r="950" spans="1:30" hidden="1" outlineLevel="1">
      <c r="A950" s="40" t="s">
        <v>223</v>
      </c>
      <c r="B950" s="39">
        <v>102660.600984538</v>
      </c>
      <c r="C950" s="39">
        <v>102660.600984538</v>
      </c>
      <c r="D950" s="39">
        <v>102660.600984538</v>
      </c>
      <c r="E950" s="39">
        <v>102660.600984538</v>
      </c>
      <c r="F950" s="39">
        <v>102660.600984538</v>
      </c>
      <c r="G950" s="39">
        <v>102660.600984538</v>
      </c>
      <c r="H950" s="39">
        <v>102660.600984538</v>
      </c>
      <c r="I950" s="39">
        <v>102660.600984538</v>
      </c>
      <c r="J950" s="39">
        <v>102660.600984538</v>
      </c>
      <c r="K950" s="39">
        <v>102660.600984538</v>
      </c>
      <c r="L950" s="39">
        <v>102660.600984538</v>
      </c>
      <c r="M950" s="39">
        <v>102660.600984538</v>
      </c>
      <c r="N950" s="39">
        <v>102660.600984538</v>
      </c>
      <c r="O950" s="39">
        <v>102660.600984538</v>
      </c>
      <c r="P950" s="39">
        <v>102660.600984538</v>
      </c>
      <c r="Q950" s="39">
        <v>102660.600984538</v>
      </c>
      <c r="R950" s="39">
        <v>102660.600984538</v>
      </c>
      <c r="S950" s="39">
        <v>102660.600984538</v>
      </c>
      <c r="T950" s="39">
        <v>102660.600984538</v>
      </c>
      <c r="U950" s="39">
        <v>102660.600984538</v>
      </c>
      <c r="V950" s="39">
        <v>102660.600984538</v>
      </c>
      <c r="W950" s="39">
        <v>102660.600984538</v>
      </c>
      <c r="X950" s="39">
        <v>102660.600984538</v>
      </c>
      <c r="Y950" s="39">
        <v>102660.600984538</v>
      </c>
      <c r="Z950" s="39">
        <v>102660.600984538</v>
      </c>
      <c r="AA950" s="39">
        <v>102660.600984538</v>
      </c>
      <c r="AB950" s="39">
        <v>102660.600984538</v>
      </c>
      <c r="AC950" s="39">
        <v>102660.600984538</v>
      </c>
      <c r="AD950" s="39">
        <v>102660.600984538</v>
      </c>
    </row>
    <row r="951" spans="1:30" hidden="1" outlineLevel="1">
      <c r="A951" s="40" t="s">
        <v>224</v>
      </c>
      <c r="B951" s="39">
        <v>11081.5635796488</v>
      </c>
      <c r="C951" s="39">
        <v>11081.5635796488</v>
      </c>
      <c r="D951" s="39">
        <v>11081.5635796488</v>
      </c>
      <c r="E951" s="39">
        <v>11081.5635796488</v>
      </c>
      <c r="F951" s="39">
        <v>11081.5635796488</v>
      </c>
      <c r="G951" s="39">
        <v>11081.5635796488</v>
      </c>
      <c r="H951" s="39">
        <v>11081.5635796488</v>
      </c>
      <c r="I951" s="39">
        <v>11081.5635796488</v>
      </c>
      <c r="J951" s="39">
        <v>11081.5635796488</v>
      </c>
      <c r="K951" s="39">
        <v>11081.5635796488</v>
      </c>
      <c r="L951" s="39">
        <v>11081.5635796488</v>
      </c>
      <c r="M951" s="39">
        <v>11081.5635796488</v>
      </c>
      <c r="N951" s="39">
        <v>11081.5635796488</v>
      </c>
      <c r="O951" s="39">
        <v>11081.5635796488</v>
      </c>
      <c r="P951" s="39">
        <v>11081.5635796488</v>
      </c>
      <c r="Q951" s="39">
        <v>11081.5635796488</v>
      </c>
      <c r="R951" s="39">
        <v>11081.5635796488</v>
      </c>
      <c r="S951" s="39">
        <v>11081.5635796488</v>
      </c>
      <c r="T951" s="39">
        <v>11081.5635796488</v>
      </c>
      <c r="U951" s="39">
        <v>11081.5635796488</v>
      </c>
      <c r="V951" s="39">
        <v>11081.5635796488</v>
      </c>
      <c r="W951" s="39">
        <v>11081.5635796488</v>
      </c>
      <c r="X951" s="39">
        <v>11081.5635796488</v>
      </c>
      <c r="Y951" s="39">
        <v>11081.5635796488</v>
      </c>
      <c r="Z951" s="39">
        <v>11081.5635796488</v>
      </c>
      <c r="AA951" s="39">
        <v>11081.5635796488</v>
      </c>
      <c r="AB951" s="39">
        <v>11081.5635796488</v>
      </c>
      <c r="AC951" s="39">
        <v>11081.5635796488</v>
      </c>
      <c r="AD951" s="39">
        <v>11081.5635796488</v>
      </c>
    </row>
    <row r="952" spans="1:30" hidden="1" outlineLevel="1">
      <c r="A952" s="40" t="s">
        <v>225</v>
      </c>
      <c r="B952" s="39">
        <v>59911568.106844597</v>
      </c>
      <c r="C952" s="39">
        <v>59911568.106844597</v>
      </c>
      <c r="D952" s="39">
        <v>59911568.106844597</v>
      </c>
      <c r="E952" s="39">
        <v>59911568.106844597</v>
      </c>
      <c r="F952" s="39">
        <v>59911568.106844597</v>
      </c>
      <c r="G952" s="39">
        <v>59911568.106844597</v>
      </c>
      <c r="H952" s="39">
        <v>59911568.106844597</v>
      </c>
      <c r="I952" s="39">
        <v>59911568.106844597</v>
      </c>
      <c r="J952" s="39">
        <v>59911568.106844597</v>
      </c>
      <c r="K952" s="39">
        <v>59911568.106844597</v>
      </c>
      <c r="L952" s="39">
        <v>59911568.106844597</v>
      </c>
      <c r="M952" s="39">
        <v>59911568.106844597</v>
      </c>
      <c r="N952" s="39">
        <v>59911568.106844597</v>
      </c>
      <c r="O952" s="39">
        <v>59911568.106844597</v>
      </c>
      <c r="P952" s="39">
        <v>59911568.106844597</v>
      </c>
      <c r="Q952" s="39">
        <v>59911568.106844597</v>
      </c>
      <c r="R952" s="39">
        <v>59911568.106844597</v>
      </c>
      <c r="S952" s="39">
        <v>59911568.106844597</v>
      </c>
      <c r="T952" s="39">
        <v>59911568.106844597</v>
      </c>
      <c r="U952" s="39">
        <v>59911568.106844597</v>
      </c>
      <c r="V952" s="39">
        <v>59911568.106844597</v>
      </c>
      <c r="W952" s="39">
        <v>59911568.106844597</v>
      </c>
      <c r="X952" s="39">
        <v>59911568.106844597</v>
      </c>
      <c r="Y952" s="39">
        <v>59911568.106844597</v>
      </c>
      <c r="Z952" s="39">
        <v>59911568.106844597</v>
      </c>
      <c r="AA952" s="39">
        <v>59911568.106844597</v>
      </c>
      <c r="AB952" s="39">
        <v>59911568.106844597</v>
      </c>
      <c r="AC952" s="39">
        <v>59911568.106844597</v>
      </c>
      <c r="AD952" s="39">
        <v>59911568.106844597</v>
      </c>
    </row>
    <row r="953" spans="1:30" hidden="1" outlineLevel="1">
      <c r="A953" s="40" t="s">
        <v>226</v>
      </c>
      <c r="B953" s="39">
        <v>588312.13839051197</v>
      </c>
      <c r="C953" s="39">
        <v>588312.13839051197</v>
      </c>
      <c r="D953" s="39">
        <v>588312.13839051197</v>
      </c>
      <c r="E953" s="39">
        <v>588312.13839051197</v>
      </c>
      <c r="F953" s="39">
        <v>588312.13839051197</v>
      </c>
      <c r="G953" s="39">
        <v>588312.13839051197</v>
      </c>
      <c r="H953" s="39">
        <v>588312.13839051197</v>
      </c>
      <c r="I953" s="39">
        <v>588312.13839051197</v>
      </c>
      <c r="J953" s="39">
        <v>588312.13839051197</v>
      </c>
      <c r="K953" s="39">
        <v>588312.13839051197</v>
      </c>
      <c r="L953" s="39">
        <v>588312.13839051197</v>
      </c>
      <c r="M953" s="39">
        <v>588312.13839051197</v>
      </c>
      <c r="N953" s="39">
        <v>588312.13839051197</v>
      </c>
      <c r="O953" s="39">
        <v>588312.13839051197</v>
      </c>
      <c r="P953" s="39">
        <v>588312.13839051197</v>
      </c>
      <c r="Q953" s="39">
        <v>588312.13839051197</v>
      </c>
      <c r="R953" s="39">
        <v>588312.13839051197</v>
      </c>
      <c r="S953" s="39">
        <v>588312.13839051197</v>
      </c>
      <c r="T953" s="39">
        <v>588312.13839051197</v>
      </c>
      <c r="U953" s="39">
        <v>588312.13839051197</v>
      </c>
      <c r="V953" s="39">
        <v>588312.13839051197</v>
      </c>
      <c r="W953" s="39">
        <v>588312.13839051197</v>
      </c>
      <c r="X953" s="39">
        <v>588312.13839051197</v>
      </c>
      <c r="Y953" s="39">
        <v>588312.13839051197</v>
      </c>
      <c r="Z953" s="39">
        <v>588312.13839051197</v>
      </c>
      <c r="AA953" s="39">
        <v>588312.13839051197</v>
      </c>
      <c r="AB953" s="39">
        <v>588312.13839051197</v>
      </c>
      <c r="AC953" s="39">
        <v>588312.13839051197</v>
      </c>
      <c r="AD953" s="39">
        <v>588312.13839051197</v>
      </c>
    </row>
    <row r="954" spans="1:30" hidden="1" outlineLevel="1">
      <c r="A954" s="40" t="s">
        <v>227</v>
      </c>
      <c r="B954" s="39">
        <v>34355.7857475407</v>
      </c>
      <c r="C954" s="39">
        <v>34355.7857475407</v>
      </c>
      <c r="D954" s="39">
        <v>34355.7857475407</v>
      </c>
      <c r="E954" s="39">
        <v>34355.7857475407</v>
      </c>
      <c r="F954" s="39">
        <v>34355.7857475407</v>
      </c>
      <c r="G954" s="39">
        <v>34355.7857475407</v>
      </c>
      <c r="H954" s="39">
        <v>34355.7857475407</v>
      </c>
      <c r="I954" s="39">
        <v>34355.7857475407</v>
      </c>
      <c r="J954" s="39">
        <v>34355.7857475407</v>
      </c>
      <c r="K954" s="39">
        <v>34355.7857475407</v>
      </c>
      <c r="L954" s="39">
        <v>34355.7857475407</v>
      </c>
      <c r="M954" s="39">
        <v>34355.7857475407</v>
      </c>
      <c r="N954" s="39">
        <v>34355.7857475407</v>
      </c>
      <c r="O954" s="39">
        <v>34355.7857475407</v>
      </c>
      <c r="P954" s="39">
        <v>34355.7857475407</v>
      </c>
      <c r="Q954" s="39">
        <v>34355.7857475407</v>
      </c>
      <c r="R954" s="39">
        <v>34355.7857475407</v>
      </c>
      <c r="S954" s="39">
        <v>34355.7857475407</v>
      </c>
      <c r="T954" s="39">
        <v>34355.7857475407</v>
      </c>
      <c r="U954" s="39">
        <v>34355.7857475407</v>
      </c>
      <c r="V954" s="39">
        <v>34355.7857475407</v>
      </c>
      <c r="W954" s="39">
        <v>34355.7857475407</v>
      </c>
      <c r="X954" s="39">
        <v>34355.7857475407</v>
      </c>
      <c r="Y954" s="39">
        <v>34355.7857475407</v>
      </c>
      <c r="Z954" s="39">
        <v>34355.7857475407</v>
      </c>
      <c r="AA954" s="39">
        <v>34355.7857475407</v>
      </c>
      <c r="AB954" s="39">
        <v>34355.7857475407</v>
      </c>
      <c r="AC954" s="39">
        <v>34355.7857475407</v>
      </c>
      <c r="AD954" s="39">
        <v>34355.7857475407</v>
      </c>
    </row>
    <row r="955" spans="1:30" hidden="1" outlineLevel="1">
      <c r="A955" s="40" t="s">
        <v>228</v>
      </c>
      <c r="B955" s="39">
        <v>12173.5818583405</v>
      </c>
      <c r="C955" s="39">
        <v>12173.5818583405</v>
      </c>
      <c r="D955" s="39">
        <v>12173.5818583405</v>
      </c>
      <c r="E955" s="39">
        <v>12173.5818583405</v>
      </c>
      <c r="F955" s="39">
        <v>12173.5818583405</v>
      </c>
      <c r="G955" s="39">
        <v>12173.5818583405</v>
      </c>
      <c r="H955" s="39">
        <v>12173.5818583405</v>
      </c>
      <c r="I955" s="39">
        <v>12173.5818583405</v>
      </c>
      <c r="J955" s="39">
        <v>12173.5818583405</v>
      </c>
      <c r="K955" s="39">
        <v>12173.5818583405</v>
      </c>
      <c r="L955" s="39">
        <v>12173.5818583405</v>
      </c>
      <c r="M955" s="39">
        <v>12173.5818583405</v>
      </c>
      <c r="N955" s="39">
        <v>12173.5818583405</v>
      </c>
      <c r="O955" s="39">
        <v>12173.5818583405</v>
      </c>
      <c r="P955" s="39">
        <v>12173.5818583405</v>
      </c>
      <c r="Q955" s="39">
        <v>12173.5818583405</v>
      </c>
      <c r="R955" s="39">
        <v>12173.5818583405</v>
      </c>
      <c r="S955" s="39">
        <v>12173.5818583405</v>
      </c>
      <c r="T955" s="39">
        <v>12173.5818583405</v>
      </c>
      <c r="U955" s="39">
        <v>12173.5818583405</v>
      </c>
      <c r="V955" s="39">
        <v>12173.5818583405</v>
      </c>
      <c r="W955" s="39">
        <v>12173.5818583405</v>
      </c>
      <c r="X955" s="39">
        <v>12173.5818583405</v>
      </c>
      <c r="Y955" s="39">
        <v>12173.5818583405</v>
      </c>
      <c r="Z955" s="39">
        <v>12173.5818583405</v>
      </c>
      <c r="AA955" s="39">
        <v>12173.5818583405</v>
      </c>
      <c r="AB955" s="39">
        <v>12173.5818583405</v>
      </c>
      <c r="AC955" s="39">
        <v>12173.5818583405</v>
      </c>
      <c r="AD955" s="39">
        <v>12173.5818583405</v>
      </c>
    </row>
    <row r="956" spans="1:30" hidden="1" outlineLevel="1">
      <c r="A956" s="40" t="s">
        <v>229</v>
      </c>
      <c r="B956" s="39">
        <v>91192.810317378695</v>
      </c>
      <c r="C956" s="39">
        <v>91192.810317378695</v>
      </c>
      <c r="D956" s="39">
        <v>91192.810317378695</v>
      </c>
      <c r="E956" s="39">
        <v>91192.810317378695</v>
      </c>
      <c r="F956" s="39">
        <v>91192.810317378695</v>
      </c>
      <c r="G956" s="39">
        <v>91192.810317378695</v>
      </c>
      <c r="H956" s="39">
        <v>91192.810317378695</v>
      </c>
      <c r="I956" s="39">
        <v>91192.810317378695</v>
      </c>
      <c r="J956" s="39">
        <v>91192.810317378695</v>
      </c>
      <c r="K956" s="39">
        <v>91192.810317378695</v>
      </c>
      <c r="L956" s="39">
        <v>91192.810317378695</v>
      </c>
      <c r="M956" s="39">
        <v>91192.810317378695</v>
      </c>
      <c r="N956" s="39">
        <v>91192.810317378695</v>
      </c>
      <c r="O956" s="39">
        <v>91192.810317378695</v>
      </c>
      <c r="P956" s="39">
        <v>91192.810317378695</v>
      </c>
      <c r="Q956" s="39">
        <v>91192.810317378695</v>
      </c>
      <c r="R956" s="39">
        <v>91192.810317378695</v>
      </c>
      <c r="S956" s="39">
        <v>91192.810317378695</v>
      </c>
      <c r="T956" s="39">
        <v>91192.810317378695</v>
      </c>
      <c r="U956" s="39">
        <v>91192.810317378695</v>
      </c>
      <c r="V956" s="39">
        <v>91192.810317378695</v>
      </c>
      <c r="W956" s="39">
        <v>91192.810317378695</v>
      </c>
      <c r="X956" s="39">
        <v>91192.810317378695</v>
      </c>
      <c r="Y956" s="39">
        <v>91192.810317378695</v>
      </c>
      <c r="Z956" s="39">
        <v>91192.810317378695</v>
      </c>
      <c r="AA956" s="39">
        <v>91192.810317378695</v>
      </c>
      <c r="AB956" s="39">
        <v>91192.810317378695</v>
      </c>
      <c r="AC956" s="39">
        <v>91192.810317378695</v>
      </c>
      <c r="AD956" s="39">
        <v>91192.810317378695</v>
      </c>
    </row>
    <row r="957" spans="1:30" hidden="1" outlineLevel="1">
      <c r="A957" s="40" t="s">
        <v>509</v>
      </c>
      <c r="B957" s="39">
        <v>2976.9081039778598</v>
      </c>
      <c r="C957" s="39">
        <v>2976.9081039778598</v>
      </c>
      <c r="D957" s="39">
        <v>2976.9081039778598</v>
      </c>
      <c r="E957" s="39">
        <v>2976.9081039778598</v>
      </c>
      <c r="F957" s="39">
        <v>2976.9081039778598</v>
      </c>
      <c r="G957" s="39">
        <v>2976.9081039778598</v>
      </c>
      <c r="H957" s="39">
        <v>2976.9081039778598</v>
      </c>
      <c r="I957" s="39">
        <v>2976.9081039778598</v>
      </c>
      <c r="J957" s="39">
        <v>2976.9081039778598</v>
      </c>
      <c r="K957" s="39">
        <v>2976.9081039778598</v>
      </c>
      <c r="L957" s="39">
        <v>2976.9081039778598</v>
      </c>
      <c r="M957" s="39">
        <v>2976.9081039778598</v>
      </c>
      <c r="N957" s="39">
        <v>2976.9081039778598</v>
      </c>
      <c r="O957" s="39">
        <v>2976.9081039778598</v>
      </c>
      <c r="P957" s="39">
        <v>2976.9081039778598</v>
      </c>
      <c r="Q957" s="39">
        <v>2976.9081039778598</v>
      </c>
      <c r="R957" s="39">
        <v>2976.9081039778598</v>
      </c>
      <c r="S957" s="39">
        <v>2976.9081039778598</v>
      </c>
      <c r="T957" s="39">
        <v>2976.9081039778598</v>
      </c>
      <c r="U957" s="39">
        <v>2976.9081039778598</v>
      </c>
      <c r="V957" s="39">
        <v>2976.9081039778598</v>
      </c>
      <c r="W957" s="39">
        <v>2976.9081039778598</v>
      </c>
      <c r="X957" s="39">
        <v>2976.9081039778598</v>
      </c>
      <c r="Y957" s="39">
        <v>2976.9081039778598</v>
      </c>
      <c r="Z957" s="39">
        <v>2976.9081039778598</v>
      </c>
      <c r="AA957" s="39">
        <v>2976.9081039778598</v>
      </c>
      <c r="AB957" s="39">
        <v>2976.9081039778598</v>
      </c>
      <c r="AC957" s="39">
        <v>2976.9081039778598</v>
      </c>
      <c r="AD957" s="39">
        <v>2976.9081039778598</v>
      </c>
    </row>
    <row r="958" spans="1:30" hidden="1" outlineLevel="1">
      <c r="A958" s="40" t="s">
        <v>230</v>
      </c>
      <c r="B958" s="39">
        <v>828021.09876985895</v>
      </c>
      <c r="C958" s="39">
        <v>828021.09876985895</v>
      </c>
      <c r="D958" s="39">
        <v>828021.09876985895</v>
      </c>
      <c r="E958" s="39">
        <v>828021.09876985895</v>
      </c>
      <c r="F958" s="39">
        <v>828021.09876985895</v>
      </c>
      <c r="G958" s="39">
        <v>828021.09876985895</v>
      </c>
      <c r="H958" s="39">
        <v>828021.09876985895</v>
      </c>
      <c r="I958" s="39">
        <v>828021.09876985895</v>
      </c>
      <c r="J958" s="39">
        <v>828021.09876985895</v>
      </c>
      <c r="K958" s="39">
        <v>828021.09876985895</v>
      </c>
      <c r="L958" s="39">
        <v>828021.09876985895</v>
      </c>
      <c r="M958" s="39">
        <v>828021.09876985895</v>
      </c>
      <c r="N958" s="39">
        <v>828021.09876985895</v>
      </c>
      <c r="O958" s="39">
        <v>828021.09876985895</v>
      </c>
      <c r="P958" s="39">
        <v>828021.09876985895</v>
      </c>
      <c r="Q958" s="39">
        <v>828021.09876985895</v>
      </c>
      <c r="R958" s="39">
        <v>828021.09876985895</v>
      </c>
      <c r="S958" s="39">
        <v>828021.09876985895</v>
      </c>
      <c r="T958" s="39">
        <v>828021.09876985895</v>
      </c>
      <c r="U958" s="39">
        <v>828021.09876985895</v>
      </c>
      <c r="V958" s="39">
        <v>828021.09876985895</v>
      </c>
      <c r="W958" s="39">
        <v>828021.09876985895</v>
      </c>
      <c r="X958" s="39">
        <v>828021.09876985895</v>
      </c>
      <c r="Y958" s="39">
        <v>828021.09876985895</v>
      </c>
      <c r="Z958" s="39">
        <v>828021.09876985895</v>
      </c>
      <c r="AA958" s="39">
        <v>828021.09876985895</v>
      </c>
      <c r="AB958" s="39">
        <v>828021.09876985895</v>
      </c>
      <c r="AC958" s="39">
        <v>828021.09876985895</v>
      </c>
      <c r="AD958" s="39">
        <v>828021.09876985895</v>
      </c>
    </row>
    <row r="959" spans="1:30" hidden="1" outlineLevel="1">
      <c r="A959" s="40" t="s">
        <v>231</v>
      </c>
      <c r="B959" s="39">
        <v>1121088.4408374799</v>
      </c>
      <c r="C959" s="39">
        <v>1121088.4408374799</v>
      </c>
      <c r="D959" s="39">
        <v>1121088.4408374799</v>
      </c>
      <c r="E959" s="39">
        <v>1121088.4408374799</v>
      </c>
      <c r="F959" s="39">
        <v>1121088.4408374799</v>
      </c>
      <c r="G959" s="39">
        <v>1121088.4408374799</v>
      </c>
      <c r="H959" s="39">
        <v>1121088.4408374799</v>
      </c>
      <c r="I959" s="39">
        <v>1121088.4408374799</v>
      </c>
      <c r="J959" s="39">
        <v>1121088.4408374799</v>
      </c>
      <c r="K959" s="39">
        <v>1121088.4408374799</v>
      </c>
      <c r="L959" s="39">
        <v>1121088.4408374799</v>
      </c>
      <c r="M959" s="39">
        <v>1121088.4408374799</v>
      </c>
      <c r="N959" s="39">
        <v>1121088.4408374799</v>
      </c>
      <c r="O959" s="39">
        <v>1121088.4408374799</v>
      </c>
      <c r="P959" s="39">
        <v>1121088.4408374799</v>
      </c>
      <c r="Q959" s="39">
        <v>1121088.4408374799</v>
      </c>
      <c r="R959" s="39">
        <v>1121088.4408374799</v>
      </c>
      <c r="S959" s="39">
        <v>1121088.4408374799</v>
      </c>
      <c r="T959" s="39">
        <v>1121088.4408374799</v>
      </c>
      <c r="U959" s="39">
        <v>1121088.4408374799</v>
      </c>
      <c r="V959" s="39">
        <v>1121088.4408374799</v>
      </c>
      <c r="W959" s="39">
        <v>1121088.4408374799</v>
      </c>
      <c r="X959" s="39">
        <v>1121088.4408374799</v>
      </c>
      <c r="Y959" s="39">
        <v>1121088.4408374799</v>
      </c>
      <c r="Z959" s="39">
        <v>1121088.4408374799</v>
      </c>
      <c r="AA959" s="39">
        <v>1121088.4408374799</v>
      </c>
      <c r="AB959" s="39">
        <v>1121088.4408374799</v>
      </c>
      <c r="AC959" s="39">
        <v>1121088.4408374799</v>
      </c>
      <c r="AD959" s="39">
        <v>1121088.4408374799</v>
      </c>
    </row>
    <row r="960" spans="1:30" hidden="1" outlineLevel="1">
      <c r="A960" s="40" t="s">
        <v>232</v>
      </c>
      <c r="B960" s="39">
        <v>4093660.6373299402</v>
      </c>
      <c r="C960" s="39">
        <v>4093660.6373299402</v>
      </c>
      <c r="D960" s="39">
        <v>4093660.6373299402</v>
      </c>
      <c r="E960" s="39">
        <v>4093660.6373299402</v>
      </c>
      <c r="F960" s="39">
        <v>4093660.6373299402</v>
      </c>
      <c r="G960" s="39">
        <v>4093660.6373299402</v>
      </c>
      <c r="H960" s="39">
        <v>4093660.6373299402</v>
      </c>
      <c r="I960" s="39">
        <v>4093660.6373299402</v>
      </c>
      <c r="J960" s="39">
        <v>4093660.6373299402</v>
      </c>
      <c r="K960" s="39">
        <v>4093660.6373299402</v>
      </c>
      <c r="L960" s="39">
        <v>4093660.6373299402</v>
      </c>
      <c r="M960" s="39">
        <v>4093660.6373299402</v>
      </c>
      <c r="N960" s="39">
        <v>4093660.6373299402</v>
      </c>
      <c r="O960" s="39">
        <v>4093660.6373299402</v>
      </c>
      <c r="P960" s="39">
        <v>4093660.6373299402</v>
      </c>
      <c r="Q960" s="39">
        <v>4093660.6373299402</v>
      </c>
      <c r="R960" s="39">
        <v>4093660.6373299402</v>
      </c>
      <c r="S960" s="39">
        <v>4093660.6373299402</v>
      </c>
      <c r="T960" s="39">
        <v>4093660.6373299402</v>
      </c>
      <c r="U960" s="39">
        <v>4093660.6373299402</v>
      </c>
      <c r="V960" s="39">
        <v>4093660.6373299402</v>
      </c>
      <c r="W960" s="39">
        <v>4093660.6373299402</v>
      </c>
      <c r="X960" s="39">
        <v>4093660.6373299402</v>
      </c>
      <c r="Y960" s="39">
        <v>4093660.6373299402</v>
      </c>
      <c r="Z960" s="39">
        <v>4093660.6373299402</v>
      </c>
      <c r="AA960" s="39">
        <v>4093660.6373299402</v>
      </c>
      <c r="AB960" s="39">
        <v>4093660.6373299402</v>
      </c>
      <c r="AC960" s="39">
        <v>4093660.6373299402</v>
      </c>
      <c r="AD960" s="39">
        <v>4093660.6373299402</v>
      </c>
    </row>
    <row r="961" spans="1:30" hidden="1" outlineLevel="1">
      <c r="A961" s="40" t="s">
        <v>510</v>
      </c>
      <c r="B961" s="39">
        <v>4555.2212091458596</v>
      </c>
      <c r="C961" s="39">
        <v>4555.2212091458596</v>
      </c>
      <c r="D961" s="39">
        <v>4555.2212091458596</v>
      </c>
      <c r="E961" s="39">
        <v>4555.2212091458596</v>
      </c>
      <c r="F961" s="39">
        <v>4555.2212091458596</v>
      </c>
      <c r="G961" s="39">
        <v>4555.2212091458596</v>
      </c>
      <c r="H961" s="39">
        <v>4555.2212091458596</v>
      </c>
      <c r="I961" s="39">
        <v>4555.2212091458596</v>
      </c>
      <c r="J961" s="39">
        <v>4555.2212091458596</v>
      </c>
      <c r="K961" s="39">
        <v>4555.2212091458596</v>
      </c>
      <c r="L961" s="39">
        <v>4555.2212091458596</v>
      </c>
      <c r="M961" s="39">
        <v>4555.2212091458596</v>
      </c>
      <c r="N961" s="39">
        <v>4555.2212091458596</v>
      </c>
      <c r="O961" s="39">
        <v>4555.2212091458596</v>
      </c>
      <c r="P961" s="39">
        <v>4555.2212091458596</v>
      </c>
      <c r="Q961" s="39">
        <v>4555.2212091458596</v>
      </c>
      <c r="R961" s="39">
        <v>4555.2212091458596</v>
      </c>
      <c r="S961" s="39">
        <v>4555.2212091458596</v>
      </c>
      <c r="T961" s="39">
        <v>4555.2212091458596</v>
      </c>
      <c r="U961" s="39">
        <v>4555.2212091458596</v>
      </c>
      <c r="V961" s="39">
        <v>4555.2212091458596</v>
      </c>
      <c r="W961" s="39">
        <v>4555.2212091458596</v>
      </c>
      <c r="X961" s="39">
        <v>4555.2212091458596</v>
      </c>
      <c r="Y961" s="39">
        <v>4555.2212091458596</v>
      </c>
      <c r="Z961" s="39">
        <v>4555.2212091458596</v>
      </c>
      <c r="AA961" s="39">
        <v>4555.2212091458596</v>
      </c>
      <c r="AB961" s="39">
        <v>4555.2212091458596</v>
      </c>
      <c r="AC961" s="39">
        <v>4555.2212091458596</v>
      </c>
      <c r="AD961" s="39">
        <v>4555.2212091458596</v>
      </c>
    </row>
    <row r="962" spans="1:30" hidden="1" outlineLevel="1">
      <c r="A962" s="40" t="s">
        <v>233</v>
      </c>
      <c r="B962" s="39">
        <v>19436.708641962301</v>
      </c>
      <c r="C962" s="39">
        <v>19436.708641962301</v>
      </c>
      <c r="D962" s="39">
        <v>19436.708641962301</v>
      </c>
      <c r="E962" s="39">
        <v>19436.708641962301</v>
      </c>
      <c r="F962" s="39">
        <v>19436.708641962301</v>
      </c>
      <c r="G962" s="39">
        <v>19436.708641962301</v>
      </c>
      <c r="H962" s="39">
        <v>19436.708641962301</v>
      </c>
      <c r="I962" s="39">
        <v>19436.708641962301</v>
      </c>
      <c r="J962" s="39">
        <v>19436.708641962301</v>
      </c>
      <c r="K962" s="39">
        <v>19436.708641962301</v>
      </c>
      <c r="L962" s="39">
        <v>19436.708641962301</v>
      </c>
      <c r="M962" s="39">
        <v>19436.708641962301</v>
      </c>
      <c r="N962" s="39">
        <v>19436.708641962301</v>
      </c>
      <c r="O962" s="39">
        <v>19436.708641962301</v>
      </c>
      <c r="P962" s="39">
        <v>19436.708641962301</v>
      </c>
      <c r="Q962" s="39">
        <v>19436.708641962301</v>
      </c>
      <c r="R962" s="39">
        <v>19436.708641962301</v>
      </c>
      <c r="S962" s="39">
        <v>19436.708641962301</v>
      </c>
      <c r="T962" s="39">
        <v>19436.708641962301</v>
      </c>
      <c r="U962" s="39">
        <v>19436.708641962301</v>
      </c>
      <c r="V962" s="39">
        <v>19436.708641962301</v>
      </c>
      <c r="W962" s="39">
        <v>19436.708641962301</v>
      </c>
      <c r="X962" s="39">
        <v>19436.708641962301</v>
      </c>
      <c r="Y962" s="39">
        <v>19436.708641962301</v>
      </c>
      <c r="Z962" s="39">
        <v>19436.708641962301</v>
      </c>
      <c r="AA962" s="39">
        <v>19436.708641962301</v>
      </c>
      <c r="AB962" s="39">
        <v>19436.708641962301</v>
      </c>
      <c r="AC962" s="39">
        <v>19436.708641962301</v>
      </c>
      <c r="AD962" s="39">
        <v>19436.708641962301</v>
      </c>
    </row>
    <row r="963" spans="1:30" hidden="1" outlineLevel="1">
      <c r="A963" s="40" t="s">
        <v>234</v>
      </c>
      <c r="B963" s="39">
        <v>19282.468964456199</v>
      </c>
      <c r="C963" s="39">
        <v>19282.468964456199</v>
      </c>
      <c r="D963" s="39">
        <v>19282.468964456199</v>
      </c>
      <c r="E963" s="39">
        <v>19282.468964456199</v>
      </c>
      <c r="F963" s="39">
        <v>19282.468964456199</v>
      </c>
      <c r="G963" s="39">
        <v>19282.468964456199</v>
      </c>
      <c r="H963" s="39">
        <v>19282.468964456199</v>
      </c>
      <c r="I963" s="39">
        <v>19282.468964456199</v>
      </c>
      <c r="J963" s="39">
        <v>19282.468964456199</v>
      </c>
      <c r="K963" s="39">
        <v>19282.468964456199</v>
      </c>
      <c r="L963" s="39">
        <v>19282.468964456199</v>
      </c>
      <c r="M963" s="39">
        <v>19282.468964456199</v>
      </c>
      <c r="N963" s="39">
        <v>19282.468964456199</v>
      </c>
      <c r="O963" s="39">
        <v>19282.468964456199</v>
      </c>
      <c r="P963" s="39">
        <v>19282.468964456199</v>
      </c>
      <c r="Q963" s="39">
        <v>19282.468964456199</v>
      </c>
      <c r="R963" s="39">
        <v>19282.468964456199</v>
      </c>
      <c r="S963" s="39">
        <v>19282.468964456199</v>
      </c>
      <c r="T963" s="39">
        <v>19282.468964456199</v>
      </c>
      <c r="U963" s="39">
        <v>19282.468964456199</v>
      </c>
      <c r="V963" s="39">
        <v>19282.468964456199</v>
      </c>
      <c r="W963" s="39">
        <v>19282.468964456199</v>
      </c>
      <c r="X963" s="39">
        <v>19282.468964456199</v>
      </c>
      <c r="Y963" s="39">
        <v>19282.468964456199</v>
      </c>
      <c r="Z963" s="39">
        <v>19282.468964456199</v>
      </c>
      <c r="AA963" s="39">
        <v>19282.468964456199</v>
      </c>
      <c r="AB963" s="39">
        <v>19282.468964456199</v>
      </c>
      <c r="AC963" s="39">
        <v>19282.468964456199</v>
      </c>
      <c r="AD963" s="39">
        <v>19282.468964456199</v>
      </c>
    </row>
    <row r="964" spans="1:30" hidden="1" outlineLevel="1">
      <c r="A964" s="40" t="s">
        <v>235</v>
      </c>
      <c r="B964" s="39">
        <v>170.85731993822</v>
      </c>
      <c r="C964" s="39">
        <v>170.85731993822</v>
      </c>
      <c r="D964" s="39">
        <v>170.85731993822</v>
      </c>
      <c r="E964" s="39">
        <v>170.85731993822</v>
      </c>
      <c r="F964" s="39">
        <v>170.85731993822</v>
      </c>
      <c r="G964" s="39">
        <v>170.85731993822</v>
      </c>
      <c r="H964" s="39">
        <v>170.85731993822</v>
      </c>
      <c r="I964" s="39">
        <v>170.85731993822</v>
      </c>
      <c r="J964" s="39">
        <v>170.85731993822</v>
      </c>
      <c r="K964" s="39">
        <v>170.85731993822</v>
      </c>
      <c r="L964" s="39">
        <v>170.85731993822</v>
      </c>
      <c r="M964" s="39">
        <v>170.85731993822</v>
      </c>
      <c r="N964" s="39">
        <v>170.85731993822</v>
      </c>
      <c r="O964" s="39">
        <v>170.85731993822</v>
      </c>
      <c r="P964" s="39">
        <v>170.85731993822</v>
      </c>
      <c r="Q964" s="39">
        <v>170.85731993822</v>
      </c>
      <c r="R964" s="39">
        <v>170.85731993822</v>
      </c>
      <c r="S964" s="39">
        <v>170.85731993822</v>
      </c>
      <c r="T964" s="39">
        <v>170.85731993822</v>
      </c>
      <c r="U964" s="39">
        <v>170.85731993822</v>
      </c>
      <c r="V964" s="39">
        <v>170.85731993822</v>
      </c>
      <c r="W964" s="39">
        <v>170.85731993822</v>
      </c>
      <c r="X964" s="39">
        <v>170.85731993822</v>
      </c>
      <c r="Y964" s="39">
        <v>170.85731993822</v>
      </c>
      <c r="Z964" s="39">
        <v>170.85731993822</v>
      </c>
      <c r="AA964" s="39">
        <v>170.85731993822</v>
      </c>
      <c r="AB964" s="39">
        <v>170.85731993822</v>
      </c>
      <c r="AC964" s="39">
        <v>170.85731993822</v>
      </c>
      <c r="AD964" s="39">
        <v>170.85731993822</v>
      </c>
    </row>
    <row r="965" spans="1:30" hidden="1" outlineLevel="1">
      <c r="A965" s="40" t="s">
        <v>236</v>
      </c>
      <c r="B965" s="39">
        <v>154.585194229818</v>
      </c>
      <c r="C965" s="39">
        <v>154.585194229818</v>
      </c>
      <c r="D965" s="39">
        <v>154.585194229818</v>
      </c>
      <c r="E965" s="39">
        <v>154.585194229818</v>
      </c>
      <c r="F965" s="39">
        <v>154.585194229818</v>
      </c>
      <c r="G965" s="39">
        <v>154.585194229818</v>
      </c>
      <c r="H965" s="39">
        <v>154.585194229818</v>
      </c>
      <c r="I965" s="39">
        <v>154.585194229818</v>
      </c>
      <c r="J965" s="39">
        <v>154.585194229818</v>
      </c>
      <c r="K965" s="39">
        <v>154.585194229818</v>
      </c>
      <c r="L965" s="39">
        <v>154.585194229818</v>
      </c>
      <c r="M965" s="39">
        <v>154.585194229818</v>
      </c>
      <c r="N965" s="39">
        <v>154.585194229818</v>
      </c>
      <c r="O965" s="39">
        <v>154.585194229818</v>
      </c>
      <c r="P965" s="39">
        <v>154.585194229818</v>
      </c>
      <c r="Q965" s="39">
        <v>154.585194229818</v>
      </c>
      <c r="R965" s="39">
        <v>154.585194229818</v>
      </c>
      <c r="S965" s="39">
        <v>154.585194229818</v>
      </c>
      <c r="T965" s="39">
        <v>154.585194229818</v>
      </c>
      <c r="U965" s="39">
        <v>154.585194229818</v>
      </c>
      <c r="V965" s="39">
        <v>154.585194229818</v>
      </c>
      <c r="W965" s="39">
        <v>154.585194229818</v>
      </c>
      <c r="X965" s="39">
        <v>154.585194229818</v>
      </c>
      <c r="Y965" s="39">
        <v>154.585194229818</v>
      </c>
      <c r="Z965" s="39">
        <v>154.585194229818</v>
      </c>
      <c r="AA965" s="39">
        <v>154.585194229818</v>
      </c>
      <c r="AB965" s="39">
        <v>154.585194229818</v>
      </c>
      <c r="AC965" s="39">
        <v>154.585194229818</v>
      </c>
      <c r="AD965" s="39">
        <v>154.585194229818</v>
      </c>
    </row>
    <row r="966" spans="1:30" collapsed="1">
      <c r="A966" s="40" t="s">
        <v>594</v>
      </c>
      <c r="B966" s="39">
        <v>118692616.207251</v>
      </c>
      <c r="C966" s="39">
        <v>118692616.207251</v>
      </c>
      <c r="D966" s="39">
        <v>118692616.207251</v>
      </c>
      <c r="E966" s="39">
        <v>118692616.207251</v>
      </c>
      <c r="F966" s="39">
        <v>118692616.207251</v>
      </c>
      <c r="G966" s="39">
        <v>118692616.207251</v>
      </c>
      <c r="H966" s="39">
        <v>118692616.207251</v>
      </c>
      <c r="I966" s="39">
        <v>118692616.207251</v>
      </c>
      <c r="J966" s="39">
        <v>118692616.207251</v>
      </c>
      <c r="K966" s="39">
        <v>118692616.207251</v>
      </c>
      <c r="L966" s="39">
        <v>118692616.207251</v>
      </c>
      <c r="M966" s="39">
        <v>118692616.207251</v>
      </c>
      <c r="N966" s="39">
        <v>118692616.207251</v>
      </c>
      <c r="O966" s="39">
        <v>118692616.207251</v>
      </c>
      <c r="P966" s="39">
        <v>118692616.207251</v>
      </c>
      <c r="Q966" s="39">
        <v>118692616.207251</v>
      </c>
      <c r="R966" s="39">
        <v>118692616.207251</v>
      </c>
      <c r="S966" s="39">
        <v>118692616.207251</v>
      </c>
      <c r="T966" s="39">
        <v>118692616.207251</v>
      </c>
      <c r="U966" s="39">
        <v>118692616.207251</v>
      </c>
      <c r="V966" s="39">
        <v>118692616.207251</v>
      </c>
      <c r="W966" s="39">
        <v>118692616.207251</v>
      </c>
      <c r="X966" s="39">
        <v>118692616.207251</v>
      </c>
      <c r="Y966" s="39">
        <v>118692616.207251</v>
      </c>
      <c r="Z966" s="39">
        <v>118692616.207251</v>
      </c>
      <c r="AA966" s="39">
        <v>118692616.207251</v>
      </c>
      <c r="AB966" s="39">
        <v>118692616.207251</v>
      </c>
      <c r="AC966" s="39">
        <v>118692616.207251</v>
      </c>
      <c r="AD966" s="39">
        <v>118692616.207251</v>
      </c>
    </row>
    <row r="967" spans="1:30">
      <c r="A967" s="51" t="s">
        <v>595</v>
      </c>
    </row>
    <row r="968" spans="1:30">
      <c r="A968" s="40" t="s">
        <v>596</v>
      </c>
      <c r="B968" s="39">
        <v>0</v>
      </c>
      <c r="C968" s="39">
        <v>0</v>
      </c>
      <c r="D968" s="39">
        <v>0</v>
      </c>
      <c r="E968" s="39">
        <v>0</v>
      </c>
      <c r="F968" s="39">
        <v>0</v>
      </c>
      <c r="G968" s="39">
        <v>0</v>
      </c>
      <c r="H968" s="39">
        <v>0</v>
      </c>
      <c r="I968" s="39">
        <v>0</v>
      </c>
      <c r="J968" s="39">
        <v>0</v>
      </c>
      <c r="K968" s="39">
        <v>0</v>
      </c>
      <c r="L968" s="39">
        <v>0</v>
      </c>
      <c r="M968" s="39">
        <v>0</v>
      </c>
      <c r="N968" s="39">
        <v>0</v>
      </c>
      <c r="O968" s="39">
        <v>0</v>
      </c>
      <c r="P968" s="39">
        <v>0</v>
      </c>
      <c r="Q968" s="39">
        <v>0</v>
      </c>
      <c r="R968" s="39">
        <v>0</v>
      </c>
      <c r="S968" s="39">
        <v>0</v>
      </c>
      <c r="T968" s="39">
        <v>0</v>
      </c>
      <c r="U968" s="39">
        <v>0</v>
      </c>
      <c r="V968" s="39">
        <v>0</v>
      </c>
      <c r="W968" s="39">
        <v>0</v>
      </c>
      <c r="X968" s="39">
        <v>0</v>
      </c>
      <c r="Y968" s="39">
        <v>0</v>
      </c>
      <c r="Z968" s="39">
        <v>0</v>
      </c>
      <c r="AA968" s="39">
        <v>0</v>
      </c>
      <c r="AB968" s="39">
        <v>0</v>
      </c>
      <c r="AC968" s="39">
        <v>0</v>
      </c>
      <c r="AD968" s="39">
        <v>0</v>
      </c>
    </row>
    <row r="969" spans="1:30">
      <c r="A969" s="40" t="s">
        <v>597</v>
      </c>
      <c r="B969" s="39">
        <v>0</v>
      </c>
      <c r="C969" s="39">
        <v>0</v>
      </c>
      <c r="D969" s="39">
        <v>0</v>
      </c>
      <c r="E969" s="39">
        <v>0</v>
      </c>
      <c r="F969" s="39">
        <v>0</v>
      </c>
      <c r="G969" s="39">
        <v>0</v>
      </c>
      <c r="H969" s="39">
        <v>0</v>
      </c>
      <c r="I969" s="39">
        <v>0</v>
      </c>
      <c r="J969" s="39">
        <v>0</v>
      </c>
      <c r="K969" s="39">
        <v>0</v>
      </c>
      <c r="L969" s="39">
        <v>0</v>
      </c>
      <c r="M969" s="39">
        <v>0</v>
      </c>
      <c r="N969" s="39">
        <v>0</v>
      </c>
      <c r="O969" s="39">
        <v>0</v>
      </c>
      <c r="P969" s="39">
        <v>0</v>
      </c>
      <c r="Q969" s="39">
        <v>0</v>
      </c>
      <c r="R969" s="39">
        <v>0</v>
      </c>
      <c r="S969" s="39">
        <v>0</v>
      </c>
      <c r="T969" s="39">
        <v>0</v>
      </c>
      <c r="U969" s="39">
        <v>0</v>
      </c>
      <c r="V969" s="39">
        <v>0</v>
      </c>
      <c r="W969" s="39">
        <v>0</v>
      </c>
      <c r="X969" s="39">
        <v>0</v>
      </c>
      <c r="Y969" s="39">
        <v>0</v>
      </c>
      <c r="Z969" s="39">
        <v>0</v>
      </c>
      <c r="AA969" s="39">
        <v>0</v>
      </c>
      <c r="AB969" s="39">
        <v>0</v>
      </c>
      <c r="AC969" s="39">
        <v>0</v>
      </c>
      <c r="AD969" s="39">
        <v>0</v>
      </c>
    </row>
    <row r="970" spans="1:30">
      <c r="A970" s="40" t="s">
        <v>598</v>
      </c>
      <c r="B970" s="39">
        <v>1</v>
      </c>
      <c r="C970" s="39">
        <v>1</v>
      </c>
      <c r="D970" s="39">
        <v>1</v>
      </c>
      <c r="E970" s="39">
        <v>1</v>
      </c>
      <c r="F970" s="39">
        <v>1</v>
      </c>
      <c r="G970" s="39">
        <v>1</v>
      </c>
      <c r="H970" s="39">
        <v>1</v>
      </c>
      <c r="I970" s="39">
        <v>1</v>
      </c>
      <c r="J970" s="39">
        <v>1</v>
      </c>
      <c r="K970" s="39">
        <v>1</v>
      </c>
      <c r="L970" s="39">
        <v>1</v>
      </c>
      <c r="M970" s="39">
        <v>1</v>
      </c>
      <c r="N970" s="39">
        <v>1</v>
      </c>
      <c r="O970" s="39">
        <v>1</v>
      </c>
      <c r="P970" s="39">
        <v>1</v>
      </c>
      <c r="Q970" s="39">
        <v>1</v>
      </c>
      <c r="R970" s="39">
        <v>1</v>
      </c>
      <c r="S970" s="39">
        <v>1</v>
      </c>
      <c r="T970" s="39">
        <v>1</v>
      </c>
      <c r="U970" s="39">
        <v>1</v>
      </c>
      <c r="V970" s="39">
        <v>1</v>
      </c>
      <c r="W970" s="39">
        <v>1</v>
      </c>
      <c r="X970" s="39">
        <v>1</v>
      </c>
      <c r="Y970" s="39">
        <v>1</v>
      </c>
      <c r="Z970" s="39">
        <v>1</v>
      </c>
      <c r="AA970" s="39">
        <v>1</v>
      </c>
      <c r="AB970" s="39">
        <v>1</v>
      </c>
      <c r="AC970" s="39">
        <v>1</v>
      </c>
      <c r="AD970" s="39">
        <v>1</v>
      </c>
    </row>
    <row r="971" spans="1:30">
      <c r="A971" s="40" t="s">
        <v>599</v>
      </c>
      <c r="B971" s="39">
        <v>0</v>
      </c>
      <c r="C971" s="39">
        <v>0</v>
      </c>
      <c r="D971" s="39">
        <v>1534268.09568353</v>
      </c>
      <c r="E971" s="39">
        <v>0</v>
      </c>
      <c r="F971" s="39">
        <v>0</v>
      </c>
      <c r="G971" s="39">
        <v>0</v>
      </c>
      <c r="H971" s="39">
        <v>0</v>
      </c>
      <c r="I971" s="39">
        <v>0</v>
      </c>
      <c r="J971" s="39">
        <v>175958.159456158</v>
      </c>
      <c r="K971" s="39">
        <v>0</v>
      </c>
      <c r="L971" s="39">
        <v>0</v>
      </c>
      <c r="M971" s="39">
        <v>0</v>
      </c>
      <c r="N971" s="39">
        <v>0</v>
      </c>
      <c r="O971" s="39">
        <v>0</v>
      </c>
      <c r="P971" s="39">
        <v>0</v>
      </c>
      <c r="Q971" s="39">
        <v>0</v>
      </c>
      <c r="R971" s="39">
        <v>91192.810317378695</v>
      </c>
      <c r="S971" s="39">
        <v>2976.9081039778598</v>
      </c>
      <c r="T971" s="39">
        <v>828021.09876985895</v>
      </c>
      <c r="U971" s="39">
        <v>0</v>
      </c>
      <c r="V971" s="39">
        <v>0</v>
      </c>
      <c r="W971" s="39">
        <v>1121088.4408374799</v>
      </c>
      <c r="X971" s="39">
        <v>4093660.6373299402</v>
      </c>
      <c r="Y971" s="39">
        <v>4555.2212091458596</v>
      </c>
      <c r="Z971" s="39">
        <v>19436.708641962301</v>
      </c>
      <c r="AA971" s="39">
        <v>19282.468964456199</v>
      </c>
      <c r="AB971" s="39">
        <v>170.85731993822</v>
      </c>
      <c r="AC971" s="39">
        <v>154.585194229818</v>
      </c>
      <c r="AD971" s="39">
        <v>0</v>
      </c>
    </row>
    <row r="972" spans="1:30">
      <c r="A972" s="40" t="s">
        <v>600</v>
      </c>
      <c r="B972" s="39">
        <v>0</v>
      </c>
      <c r="C972" s="39">
        <v>0</v>
      </c>
      <c r="D972" s="39">
        <v>0</v>
      </c>
      <c r="E972" s="39">
        <v>0</v>
      </c>
      <c r="F972" s="39">
        <v>0</v>
      </c>
      <c r="G972" s="39">
        <v>0</v>
      </c>
      <c r="H972" s="39">
        <v>0</v>
      </c>
      <c r="I972" s="39">
        <v>0</v>
      </c>
      <c r="J972" s="39">
        <v>0</v>
      </c>
      <c r="K972" s="39">
        <v>0</v>
      </c>
      <c r="L972" s="39">
        <v>0</v>
      </c>
      <c r="M972" s="39">
        <v>0</v>
      </c>
      <c r="N972" s="39">
        <v>0</v>
      </c>
      <c r="O972" s="39">
        <v>0</v>
      </c>
      <c r="P972" s="39">
        <v>0</v>
      </c>
      <c r="Q972" s="39">
        <v>0</v>
      </c>
      <c r="R972" s="39">
        <v>0</v>
      </c>
      <c r="S972" s="39">
        <v>0</v>
      </c>
      <c r="T972" s="39">
        <v>0</v>
      </c>
      <c r="U972" s="39">
        <v>0</v>
      </c>
      <c r="V972" s="39">
        <v>0</v>
      </c>
      <c r="W972" s="39">
        <v>0</v>
      </c>
      <c r="X972" s="39">
        <v>0</v>
      </c>
      <c r="Y972" s="39">
        <v>0</v>
      </c>
      <c r="Z972" s="39">
        <v>0</v>
      </c>
      <c r="AA972" s="39">
        <v>0</v>
      </c>
      <c r="AB972" s="39">
        <v>0</v>
      </c>
      <c r="AC972" s="39">
        <v>0</v>
      </c>
      <c r="AD972" s="39">
        <v>0</v>
      </c>
    </row>
    <row r="973" spans="1:30">
      <c r="A973" s="40" t="s">
        <v>601</v>
      </c>
      <c r="B973" s="39">
        <v>1056781.07725268</v>
      </c>
      <c r="C973" s="39">
        <v>1403.53550859506</v>
      </c>
      <c r="D973" s="39">
        <v>0</v>
      </c>
      <c r="E973" s="39">
        <v>0</v>
      </c>
      <c r="F973" s="39">
        <v>0</v>
      </c>
      <c r="G973" s="39">
        <v>77060.198788362293</v>
      </c>
      <c r="H973" s="39">
        <v>415354.15929500299</v>
      </c>
      <c r="I973" s="39">
        <v>884377.10468513705</v>
      </c>
      <c r="J973" s="39">
        <v>0</v>
      </c>
      <c r="K973" s="39">
        <v>93644.141619485206</v>
      </c>
      <c r="L973" s="39">
        <v>0</v>
      </c>
      <c r="M973" s="39">
        <v>11081.5635796488</v>
      </c>
      <c r="N973" s="39">
        <v>0</v>
      </c>
      <c r="O973" s="39">
        <v>0</v>
      </c>
      <c r="P973" s="39">
        <v>0</v>
      </c>
      <c r="Q973" s="39">
        <v>12173.5818583405</v>
      </c>
      <c r="R973" s="39">
        <v>0</v>
      </c>
      <c r="S973" s="39">
        <v>0</v>
      </c>
      <c r="T973" s="39">
        <v>0</v>
      </c>
      <c r="U973" s="39">
        <v>0</v>
      </c>
      <c r="V973" s="39">
        <v>0</v>
      </c>
      <c r="W973" s="39">
        <v>0</v>
      </c>
      <c r="X973" s="39">
        <v>0</v>
      </c>
      <c r="Y973" s="39">
        <v>0</v>
      </c>
      <c r="Z973" s="39">
        <v>0</v>
      </c>
      <c r="AA973" s="39">
        <v>0</v>
      </c>
      <c r="AB973" s="39">
        <v>0</v>
      </c>
      <c r="AC973" s="39">
        <v>0</v>
      </c>
      <c r="AD973" s="39">
        <v>0</v>
      </c>
    </row>
    <row r="974" spans="1:30">
      <c r="A974" s="40" t="s">
        <v>602</v>
      </c>
      <c r="B974" s="39">
        <v>1743134.7206446901</v>
      </c>
      <c r="C974" s="39">
        <v>105305.294607759</v>
      </c>
      <c r="D974" s="39">
        <v>0</v>
      </c>
      <c r="E974" s="39">
        <v>6272597.8361686198</v>
      </c>
      <c r="F974" s="39">
        <v>73657.491610280296</v>
      </c>
      <c r="G974" s="39">
        <v>27061119.174580701</v>
      </c>
      <c r="H974" s="39">
        <v>10617482.053595301</v>
      </c>
      <c r="I974" s="39">
        <v>1739781.6496620099</v>
      </c>
      <c r="J974" s="39">
        <v>0</v>
      </c>
      <c r="K974" s="39">
        <v>0</v>
      </c>
      <c r="L974" s="39">
        <v>102660.600984538</v>
      </c>
      <c r="M974" s="39">
        <v>0</v>
      </c>
      <c r="N974" s="39">
        <v>59911568.106844597</v>
      </c>
      <c r="O974" s="39">
        <v>588312.13839051197</v>
      </c>
      <c r="P974" s="39">
        <v>34355.7857475407</v>
      </c>
      <c r="Q974" s="39">
        <v>0</v>
      </c>
      <c r="R974" s="39">
        <v>0</v>
      </c>
      <c r="S974" s="39">
        <v>0</v>
      </c>
      <c r="T974" s="39">
        <v>0</v>
      </c>
      <c r="U974" s="39">
        <v>0</v>
      </c>
      <c r="V974" s="39">
        <v>0</v>
      </c>
      <c r="W974" s="39">
        <v>0</v>
      </c>
      <c r="X974" s="39">
        <v>0</v>
      </c>
      <c r="Y974" s="39">
        <v>0</v>
      </c>
      <c r="Z974" s="39">
        <v>0</v>
      </c>
      <c r="AA974" s="39">
        <v>0</v>
      </c>
      <c r="AB974" s="39">
        <v>0</v>
      </c>
      <c r="AC974" s="39">
        <v>0</v>
      </c>
      <c r="AD974" s="39">
        <v>0</v>
      </c>
    </row>
    <row r="975" spans="1:30">
      <c r="A975" s="43" t="s">
        <v>603</v>
      </c>
      <c r="B975" s="46">
        <v>2799915.7978973701</v>
      </c>
      <c r="C975" s="46">
        <v>106708.830116354</v>
      </c>
      <c r="D975" s="46">
        <v>1534268.09568353</v>
      </c>
      <c r="E975" s="46">
        <v>6272597.8361686198</v>
      </c>
      <c r="F975" s="46">
        <v>73657.491610280296</v>
      </c>
      <c r="G975" s="46">
        <v>27138179.373369001</v>
      </c>
      <c r="H975" s="46">
        <v>11032836.212890301</v>
      </c>
      <c r="I975" s="46">
        <v>2624158.75434714</v>
      </c>
      <c r="J975" s="46">
        <v>175958.159456158</v>
      </c>
      <c r="K975" s="46">
        <v>93644.141619485206</v>
      </c>
      <c r="L975" s="46">
        <v>102660.600984538</v>
      </c>
      <c r="M975" s="46">
        <v>11081.5635796488</v>
      </c>
      <c r="N975" s="46">
        <v>59911568.106844597</v>
      </c>
      <c r="O975" s="46">
        <v>588312.13839051197</v>
      </c>
      <c r="P975" s="46">
        <v>34355.7857475407</v>
      </c>
      <c r="Q975" s="46">
        <v>12173.5818583405</v>
      </c>
      <c r="R975" s="46">
        <v>91192.810317378695</v>
      </c>
      <c r="S975" s="46">
        <v>2976.9081039778598</v>
      </c>
      <c r="T975" s="46">
        <v>828021.09876985895</v>
      </c>
      <c r="U975" s="46">
        <v>0</v>
      </c>
      <c r="V975" s="46">
        <v>0</v>
      </c>
      <c r="W975" s="46">
        <v>1121088.4408374799</v>
      </c>
      <c r="X975" s="46">
        <v>4093660.6373299402</v>
      </c>
      <c r="Y975" s="46">
        <v>4555.2212091458596</v>
      </c>
      <c r="Z975" s="46">
        <v>19436.708641962301</v>
      </c>
      <c r="AA975" s="46">
        <v>19282.468964456199</v>
      </c>
      <c r="AB975" s="46">
        <v>170.85731993822</v>
      </c>
      <c r="AC975" s="46">
        <v>154.585194229818</v>
      </c>
      <c r="AD975" s="46">
        <v>0</v>
      </c>
    </row>
    <row r="976" spans="1:30" hidden="1" outlineLevel="1">
      <c r="A976" s="40" t="s">
        <v>213</v>
      </c>
      <c r="B976" s="39">
        <v>2799915.7978973701</v>
      </c>
      <c r="C976" s="39">
        <v>2799915.7978973701</v>
      </c>
      <c r="D976" s="39">
        <v>2799915.7978973701</v>
      </c>
      <c r="E976" s="39">
        <v>2799915.7978973701</v>
      </c>
      <c r="F976" s="39">
        <v>2799915.7978973701</v>
      </c>
      <c r="G976" s="39">
        <v>2799915.7978973701</v>
      </c>
      <c r="H976" s="39">
        <v>2799915.7978973701</v>
      </c>
      <c r="I976" s="39">
        <v>2799915.7978973701</v>
      </c>
      <c r="J976" s="39">
        <v>2799915.7978973701</v>
      </c>
      <c r="K976" s="39">
        <v>2799915.7978973701</v>
      </c>
      <c r="L976" s="39">
        <v>2799915.7978973701</v>
      </c>
      <c r="M976" s="39">
        <v>2799915.7978973701</v>
      </c>
      <c r="N976" s="39">
        <v>2799915.7978973701</v>
      </c>
      <c r="O976" s="39">
        <v>2799915.7978973701</v>
      </c>
      <c r="P976" s="39">
        <v>2799915.7978973701</v>
      </c>
      <c r="Q976" s="39">
        <v>2799915.7978973701</v>
      </c>
      <c r="R976" s="39">
        <v>2799915.7978973701</v>
      </c>
    </row>
    <row r="977" spans="1:18" hidden="1" outlineLevel="1">
      <c r="A977" s="40" t="s">
        <v>214</v>
      </c>
      <c r="B977" s="39">
        <v>106708.830116354</v>
      </c>
      <c r="C977" s="39">
        <v>106708.830116354</v>
      </c>
      <c r="D977" s="39">
        <v>106708.830116354</v>
      </c>
      <c r="E977" s="39">
        <v>106708.830116354</v>
      </c>
      <c r="F977" s="39">
        <v>106708.830116354</v>
      </c>
      <c r="G977" s="39">
        <v>106708.830116354</v>
      </c>
      <c r="H977" s="39">
        <v>106708.830116354</v>
      </c>
      <c r="I977" s="39">
        <v>106708.830116354</v>
      </c>
      <c r="J977" s="39">
        <v>106708.830116354</v>
      </c>
      <c r="K977" s="39">
        <v>106708.830116354</v>
      </c>
      <c r="L977" s="39">
        <v>106708.830116354</v>
      </c>
      <c r="M977" s="39">
        <v>106708.830116354</v>
      </c>
      <c r="N977" s="39">
        <v>106708.830116354</v>
      </c>
      <c r="O977" s="39">
        <v>106708.830116354</v>
      </c>
      <c r="P977" s="39">
        <v>106708.830116354</v>
      </c>
      <c r="Q977" s="39">
        <v>106708.830116354</v>
      </c>
      <c r="R977" s="39">
        <v>106708.830116354</v>
      </c>
    </row>
    <row r="978" spans="1:18" hidden="1" outlineLevel="1">
      <c r="A978" s="40" t="s">
        <v>215</v>
      </c>
      <c r="B978" s="39">
        <v>1534268.09568353</v>
      </c>
      <c r="C978" s="39">
        <v>1534268.09568353</v>
      </c>
      <c r="D978" s="39">
        <v>1534268.09568353</v>
      </c>
      <c r="E978" s="39">
        <v>1534268.09568353</v>
      </c>
      <c r="F978" s="39">
        <v>1534268.09568353</v>
      </c>
      <c r="G978" s="39">
        <v>1534268.09568353</v>
      </c>
      <c r="H978" s="39">
        <v>1534268.09568353</v>
      </c>
      <c r="I978" s="39">
        <v>1534268.09568353</v>
      </c>
      <c r="J978" s="39">
        <v>1534268.09568353</v>
      </c>
      <c r="K978" s="39">
        <v>1534268.09568353</v>
      </c>
      <c r="L978" s="39">
        <v>1534268.09568353</v>
      </c>
      <c r="M978" s="39">
        <v>1534268.09568353</v>
      </c>
      <c r="N978" s="39">
        <v>1534268.09568353</v>
      </c>
      <c r="O978" s="39">
        <v>1534268.09568353</v>
      </c>
      <c r="P978" s="39">
        <v>1534268.09568353</v>
      </c>
      <c r="Q978" s="39">
        <v>1534268.09568353</v>
      </c>
      <c r="R978" s="39">
        <v>1534268.09568353</v>
      </c>
    </row>
    <row r="979" spans="1:18" hidden="1" outlineLevel="1">
      <c r="A979" s="40" t="s">
        <v>216</v>
      </c>
      <c r="B979" s="39">
        <v>6272597.8361686198</v>
      </c>
      <c r="C979" s="39">
        <v>6272597.8361686198</v>
      </c>
      <c r="D979" s="39">
        <v>6272597.8361686198</v>
      </c>
      <c r="E979" s="39">
        <v>6272597.8361686198</v>
      </c>
      <c r="F979" s="39">
        <v>6272597.8361686198</v>
      </c>
      <c r="G979" s="39">
        <v>6272597.8361686198</v>
      </c>
      <c r="H979" s="39">
        <v>6272597.8361686198</v>
      </c>
      <c r="I979" s="39">
        <v>6272597.8361686198</v>
      </c>
      <c r="J979" s="39">
        <v>6272597.8361686198</v>
      </c>
      <c r="K979" s="39">
        <v>6272597.8361686198</v>
      </c>
      <c r="L979" s="39">
        <v>6272597.8361686198</v>
      </c>
      <c r="M979" s="39">
        <v>6272597.8361686198</v>
      </c>
      <c r="N979" s="39">
        <v>6272597.8361686198</v>
      </c>
      <c r="O979" s="39">
        <v>6272597.8361686198</v>
      </c>
      <c r="P979" s="39">
        <v>6272597.8361686198</v>
      </c>
      <c r="Q979" s="39">
        <v>6272597.8361686198</v>
      </c>
      <c r="R979" s="39">
        <v>6272597.8361686198</v>
      </c>
    </row>
    <row r="980" spans="1:18" hidden="1" outlineLevel="1">
      <c r="A980" s="40" t="s">
        <v>217</v>
      </c>
      <c r="B980" s="39">
        <v>73657.491610280296</v>
      </c>
      <c r="C980" s="39">
        <v>73657.491610280296</v>
      </c>
      <c r="D980" s="39">
        <v>73657.491610280296</v>
      </c>
      <c r="E980" s="39">
        <v>73657.491610280296</v>
      </c>
      <c r="F980" s="39">
        <v>73657.491610280296</v>
      </c>
      <c r="G980" s="39">
        <v>73657.491610280296</v>
      </c>
      <c r="H980" s="39">
        <v>73657.491610280296</v>
      </c>
      <c r="I980" s="39">
        <v>73657.491610280296</v>
      </c>
      <c r="J980" s="39">
        <v>73657.491610280296</v>
      </c>
      <c r="K980" s="39">
        <v>73657.491610280296</v>
      </c>
      <c r="L980" s="39">
        <v>73657.491610280296</v>
      </c>
      <c r="M980" s="39">
        <v>73657.491610280296</v>
      </c>
      <c r="N980" s="39">
        <v>73657.491610280296</v>
      </c>
      <c r="O980" s="39">
        <v>73657.491610280296</v>
      </c>
      <c r="P980" s="39">
        <v>73657.491610280296</v>
      </c>
      <c r="Q980" s="39">
        <v>73657.491610280296</v>
      </c>
      <c r="R980" s="39">
        <v>73657.491610280296</v>
      </c>
    </row>
    <row r="981" spans="1:18" hidden="1" outlineLevel="1">
      <c r="A981" s="40" t="s">
        <v>218</v>
      </c>
      <c r="B981" s="39">
        <v>27138179.373369001</v>
      </c>
      <c r="C981" s="39">
        <v>27138179.373369001</v>
      </c>
      <c r="D981" s="39">
        <v>27138179.373369001</v>
      </c>
      <c r="E981" s="39">
        <v>27138179.373369001</v>
      </c>
      <c r="F981" s="39">
        <v>27138179.373369001</v>
      </c>
      <c r="G981" s="39">
        <v>27138179.373369001</v>
      </c>
      <c r="H981" s="39">
        <v>27138179.373369001</v>
      </c>
      <c r="I981" s="39">
        <v>27138179.373369001</v>
      </c>
      <c r="J981" s="39">
        <v>27138179.373369001</v>
      </c>
      <c r="K981" s="39">
        <v>27138179.373369001</v>
      </c>
      <c r="L981" s="39">
        <v>27138179.373369001</v>
      </c>
      <c r="M981" s="39">
        <v>27138179.373369001</v>
      </c>
      <c r="N981" s="39">
        <v>27138179.373369001</v>
      </c>
      <c r="O981" s="39">
        <v>27138179.373369001</v>
      </c>
      <c r="P981" s="39">
        <v>27138179.373369001</v>
      </c>
      <c r="Q981" s="39">
        <v>27138179.373369001</v>
      </c>
      <c r="R981" s="39">
        <v>27138179.373369001</v>
      </c>
    </row>
    <row r="982" spans="1:18" hidden="1" outlineLevel="1">
      <c r="A982" s="40" t="s">
        <v>219</v>
      </c>
      <c r="B982" s="39">
        <v>11032836.212890301</v>
      </c>
      <c r="C982" s="39">
        <v>11032836.212890301</v>
      </c>
      <c r="D982" s="39">
        <v>11032836.212890301</v>
      </c>
      <c r="E982" s="39">
        <v>11032836.212890301</v>
      </c>
      <c r="F982" s="39">
        <v>11032836.212890301</v>
      </c>
      <c r="G982" s="39">
        <v>11032836.212890301</v>
      </c>
      <c r="H982" s="39">
        <v>11032836.212890301</v>
      </c>
      <c r="I982" s="39">
        <v>11032836.212890301</v>
      </c>
      <c r="J982" s="39">
        <v>11032836.212890301</v>
      </c>
      <c r="K982" s="39">
        <v>11032836.212890301</v>
      </c>
      <c r="L982" s="39">
        <v>11032836.212890301</v>
      </c>
      <c r="M982" s="39">
        <v>11032836.212890301</v>
      </c>
      <c r="N982" s="39">
        <v>11032836.212890301</v>
      </c>
      <c r="O982" s="39">
        <v>11032836.212890301</v>
      </c>
      <c r="P982" s="39">
        <v>11032836.212890301</v>
      </c>
      <c r="Q982" s="39">
        <v>11032836.212890301</v>
      </c>
      <c r="R982" s="39">
        <v>11032836.212890301</v>
      </c>
    </row>
    <row r="983" spans="1:18" hidden="1" outlineLevel="1">
      <c r="A983" s="40" t="s">
        <v>220</v>
      </c>
      <c r="B983" s="39">
        <v>2624158.75434714</v>
      </c>
      <c r="C983" s="39">
        <v>2624158.75434714</v>
      </c>
      <c r="D983" s="39">
        <v>2624158.75434714</v>
      </c>
      <c r="E983" s="39">
        <v>2624158.75434714</v>
      </c>
      <c r="F983" s="39">
        <v>2624158.75434714</v>
      </c>
      <c r="G983" s="39">
        <v>2624158.75434714</v>
      </c>
      <c r="H983" s="39">
        <v>2624158.75434714</v>
      </c>
      <c r="I983" s="39">
        <v>2624158.75434714</v>
      </c>
      <c r="J983" s="39">
        <v>2624158.75434714</v>
      </c>
      <c r="K983" s="39">
        <v>2624158.75434714</v>
      </c>
      <c r="L983" s="39">
        <v>2624158.75434714</v>
      </c>
      <c r="M983" s="39">
        <v>2624158.75434714</v>
      </c>
      <c r="N983" s="39">
        <v>2624158.75434714</v>
      </c>
      <c r="O983" s="39">
        <v>2624158.75434714</v>
      </c>
      <c r="P983" s="39">
        <v>2624158.75434714</v>
      </c>
      <c r="Q983" s="39">
        <v>2624158.75434714</v>
      </c>
      <c r="R983" s="39">
        <v>2624158.75434714</v>
      </c>
    </row>
    <row r="984" spans="1:18" hidden="1" outlineLevel="1">
      <c r="A984" s="40" t="s">
        <v>221</v>
      </c>
      <c r="B984" s="39">
        <v>175958.159456158</v>
      </c>
      <c r="C984" s="39">
        <v>175958.159456158</v>
      </c>
      <c r="D984" s="39">
        <v>175958.159456158</v>
      </c>
      <c r="E984" s="39">
        <v>175958.159456158</v>
      </c>
      <c r="F984" s="39">
        <v>175958.159456158</v>
      </c>
      <c r="G984" s="39">
        <v>175958.159456158</v>
      </c>
      <c r="H984" s="39">
        <v>175958.159456158</v>
      </c>
      <c r="I984" s="39">
        <v>175958.159456158</v>
      </c>
      <c r="J984" s="39">
        <v>175958.159456158</v>
      </c>
      <c r="K984" s="39">
        <v>175958.159456158</v>
      </c>
      <c r="L984" s="39">
        <v>175958.159456158</v>
      </c>
      <c r="M984" s="39">
        <v>175958.159456158</v>
      </c>
      <c r="N984" s="39">
        <v>175958.159456158</v>
      </c>
      <c r="O984" s="39">
        <v>175958.159456158</v>
      </c>
      <c r="P984" s="39">
        <v>175958.159456158</v>
      </c>
      <c r="Q984" s="39">
        <v>175958.159456158</v>
      </c>
      <c r="R984" s="39">
        <v>175958.159456158</v>
      </c>
    </row>
    <row r="985" spans="1:18" hidden="1" outlineLevel="1">
      <c r="A985" s="40" t="s">
        <v>222</v>
      </c>
      <c r="B985" s="39">
        <v>93644.141619485206</v>
      </c>
      <c r="C985" s="39">
        <v>93644.141619485206</v>
      </c>
      <c r="D985" s="39">
        <v>93644.141619485206</v>
      </c>
      <c r="E985" s="39">
        <v>93644.141619485206</v>
      </c>
      <c r="F985" s="39">
        <v>93644.141619485206</v>
      </c>
      <c r="G985" s="39">
        <v>93644.141619485206</v>
      </c>
      <c r="H985" s="39">
        <v>93644.141619485206</v>
      </c>
      <c r="I985" s="39">
        <v>93644.141619485206</v>
      </c>
      <c r="J985" s="39">
        <v>93644.141619485206</v>
      </c>
      <c r="K985" s="39">
        <v>93644.141619485206</v>
      </c>
      <c r="L985" s="39">
        <v>93644.141619485206</v>
      </c>
      <c r="M985" s="39">
        <v>93644.141619485206</v>
      </c>
      <c r="N985" s="39">
        <v>93644.141619485206</v>
      </c>
      <c r="O985" s="39">
        <v>93644.141619485206</v>
      </c>
      <c r="P985" s="39">
        <v>93644.141619485206</v>
      </c>
      <c r="Q985" s="39">
        <v>93644.141619485206</v>
      </c>
      <c r="R985" s="39">
        <v>93644.141619485206</v>
      </c>
    </row>
    <row r="986" spans="1:18" hidden="1" outlineLevel="1">
      <c r="A986" s="40" t="s">
        <v>223</v>
      </c>
      <c r="B986" s="39">
        <v>102660.600984538</v>
      </c>
      <c r="C986" s="39">
        <v>102660.600984538</v>
      </c>
      <c r="D986" s="39">
        <v>102660.600984538</v>
      </c>
      <c r="E986" s="39">
        <v>102660.600984538</v>
      </c>
      <c r="F986" s="39">
        <v>102660.600984538</v>
      </c>
      <c r="G986" s="39">
        <v>102660.600984538</v>
      </c>
      <c r="H986" s="39">
        <v>102660.600984538</v>
      </c>
      <c r="I986" s="39">
        <v>102660.600984538</v>
      </c>
      <c r="J986" s="39">
        <v>102660.600984538</v>
      </c>
      <c r="K986" s="39">
        <v>102660.600984538</v>
      </c>
      <c r="L986" s="39">
        <v>102660.600984538</v>
      </c>
      <c r="M986" s="39">
        <v>102660.600984538</v>
      </c>
      <c r="N986" s="39">
        <v>102660.600984538</v>
      </c>
      <c r="O986" s="39">
        <v>102660.600984538</v>
      </c>
      <c r="P986" s="39">
        <v>102660.600984538</v>
      </c>
      <c r="Q986" s="39">
        <v>102660.600984538</v>
      </c>
      <c r="R986" s="39">
        <v>102660.600984538</v>
      </c>
    </row>
    <row r="987" spans="1:18" hidden="1" outlineLevel="1">
      <c r="A987" s="40" t="s">
        <v>224</v>
      </c>
      <c r="B987" s="39">
        <v>11081.5635796488</v>
      </c>
      <c r="C987" s="39">
        <v>11081.5635796488</v>
      </c>
      <c r="D987" s="39">
        <v>11081.5635796488</v>
      </c>
      <c r="E987" s="39">
        <v>11081.5635796488</v>
      </c>
      <c r="F987" s="39">
        <v>11081.5635796488</v>
      </c>
      <c r="G987" s="39">
        <v>11081.5635796488</v>
      </c>
      <c r="H987" s="39">
        <v>11081.5635796488</v>
      </c>
      <c r="I987" s="39">
        <v>11081.5635796488</v>
      </c>
      <c r="J987" s="39">
        <v>11081.5635796488</v>
      </c>
      <c r="K987" s="39">
        <v>11081.5635796488</v>
      </c>
      <c r="L987" s="39">
        <v>11081.5635796488</v>
      </c>
      <c r="M987" s="39">
        <v>11081.5635796488</v>
      </c>
      <c r="N987" s="39">
        <v>11081.5635796488</v>
      </c>
      <c r="O987" s="39">
        <v>11081.5635796488</v>
      </c>
      <c r="P987" s="39">
        <v>11081.5635796488</v>
      </c>
      <c r="Q987" s="39">
        <v>11081.5635796488</v>
      </c>
      <c r="R987" s="39">
        <v>11081.5635796488</v>
      </c>
    </row>
    <row r="988" spans="1:18" hidden="1" outlineLevel="1">
      <c r="A988" s="40" t="s">
        <v>225</v>
      </c>
      <c r="B988" s="39">
        <v>59911568.106844597</v>
      </c>
      <c r="C988" s="39">
        <v>59911568.106844597</v>
      </c>
      <c r="D988" s="39">
        <v>59911568.106844597</v>
      </c>
      <c r="E988" s="39">
        <v>59911568.106844597</v>
      </c>
      <c r="F988" s="39">
        <v>59911568.106844597</v>
      </c>
      <c r="G988" s="39">
        <v>59911568.106844597</v>
      </c>
      <c r="H988" s="39">
        <v>59911568.106844597</v>
      </c>
      <c r="I988" s="39">
        <v>59911568.106844597</v>
      </c>
      <c r="J988" s="39">
        <v>59911568.106844597</v>
      </c>
      <c r="K988" s="39">
        <v>59911568.106844597</v>
      </c>
      <c r="L988" s="39">
        <v>59911568.106844597</v>
      </c>
      <c r="M988" s="39">
        <v>59911568.106844597</v>
      </c>
      <c r="N988" s="39">
        <v>59911568.106844597</v>
      </c>
      <c r="O988" s="39">
        <v>59911568.106844597</v>
      </c>
      <c r="P988" s="39">
        <v>59911568.106844597</v>
      </c>
      <c r="Q988" s="39">
        <v>59911568.106844597</v>
      </c>
      <c r="R988" s="39">
        <v>59911568.106844597</v>
      </c>
    </row>
    <row r="989" spans="1:18" hidden="1" outlineLevel="1">
      <c r="A989" s="40" t="s">
        <v>226</v>
      </c>
      <c r="B989" s="39">
        <v>588312.13839051197</v>
      </c>
      <c r="C989" s="39">
        <v>588312.13839051197</v>
      </c>
      <c r="D989" s="39">
        <v>588312.13839051197</v>
      </c>
      <c r="E989" s="39">
        <v>588312.13839051197</v>
      </c>
      <c r="F989" s="39">
        <v>588312.13839051197</v>
      </c>
      <c r="G989" s="39">
        <v>588312.13839051197</v>
      </c>
      <c r="H989" s="39">
        <v>588312.13839051197</v>
      </c>
      <c r="I989" s="39">
        <v>588312.13839051197</v>
      </c>
      <c r="J989" s="39">
        <v>588312.13839051197</v>
      </c>
      <c r="K989" s="39">
        <v>588312.13839051197</v>
      </c>
      <c r="L989" s="39">
        <v>588312.13839051197</v>
      </c>
      <c r="M989" s="39">
        <v>588312.13839051197</v>
      </c>
      <c r="N989" s="39">
        <v>588312.13839051197</v>
      </c>
      <c r="O989" s="39">
        <v>588312.13839051197</v>
      </c>
      <c r="P989" s="39">
        <v>588312.13839051197</v>
      </c>
      <c r="Q989" s="39">
        <v>588312.13839051197</v>
      </c>
      <c r="R989" s="39">
        <v>588312.13839051197</v>
      </c>
    </row>
    <row r="990" spans="1:18" hidden="1" outlineLevel="1">
      <c r="A990" s="40" t="s">
        <v>227</v>
      </c>
      <c r="B990" s="39">
        <v>34355.7857475407</v>
      </c>
      <c r="C990" s="39">
        <v>34355.7857475407</v>
      </c>
      <c r="D990" s="39">
        <v>34355.7857475407</v>
      </c>
      <c r="E990" s="39">
        <v>34355.7857475407</v>
      </c>
      <c r="F990" s="39">
        <v>34355.7857475407</v>
      </c>
      <c r="G990" s="39">
        <v>34355.7857475407</v>
      </c>
      <c r="H990" s="39">
        <v>34355.7857475407</v>
      </c>
      <c r="I990" s="39">
        <v>34355.7857475407</v>
      </c>
      <c r="J990" s="39">
        <v>34355.7857475407</v>
      </c>
      <c r="K990" s="39">
        <v>34355.7857475407</v>
      </c>
      <c r="L990" s="39">
        <v>34355.7857475407</v>
      </c>
      <c r="M990" s="39">
        <v>34355.7857475407</v>
      </c>
      <c r="N990" s="39">
        <v>34355.7857475407</v>
      </c>
      <c r="O990" s="39">
        <v>34355.7857475407</v>
      </c>
      <c r="P990" s="39">
        <v>34355.7857475407</v>
      </c>
      <c r="Q990" s="39">
        <v>34355.7857475407</v>
      </c>
      <c r="R990" s="39">
        <v>34355.7857475407</v>
      </c>
    </row>
    <row r="991" spans="1:18" hidden="1" outlineLevel="1">
      <c r="A991" s="40" t="s">
        <v>228</v>
      </c>
      <c r="B991" s="39">
        <v>12173.5818583405</v>
      </c>
      <c r="C991" s="39">
        <v>12173.5818583405</v>
      </c>
      <c r="D991" s="39">
        <v>12173.5818583405</v>
      </c>
      <c r="E991" s="39">
        <v>12173.5818583405</v>
      </c>
      <c r="F991" s="39">
        <v>12173.5818583405</v>
      </c>
      <c r="G991" s="39">
        <v>12173.5818583405</v>
      </c>
      <c r="H991" s="39">
        <v>12173.5818583405</v>
      </c>
      <c r="I991" s="39">
        <v>12173.5818583405</v>
      </c>
      <c r="J991" s="39">
        <v>12173.5818583405</v>
      </c>
      <c r="K991" s="39">
        <v>12173.5818583405</v>
      </c>
      <c r="L991" s="39">
        <v>12173.5818583405</v>
      </c>
      <c r="M991" s="39">
        <v>12173.5818583405</v>
      </c>
      <c r="N991" s="39">
        <v>12173.5818583405</v>
      </c>
      <c r="O991" s="39">
        <v>12173.5818583405</v>
      </c>
      <c r="P991" s="39">
        <v>12173.5818583405</v>
      </c>
      <c r="Q991" s="39">
        <v>12173.5818583405</v>
      </c>
      <c r="R991" s="39">
        <v>12173.5818583405</v>
      </c>
    </row>
    <row r="992" spans="1:18" hidden="1" outlineLevel="1">
      <c r="A992" s="40" t="s">
        <v>229</v>
      </c>
      <c r="B992" s="39">
        <v>91192.810317378695</v>
      </c>
      <c r="C992" s="39">
        <v>91192.810317378695</v>
      </c>
      <c r="D992" s="39">
        <v>91192.810317378695</v>
      </c>
      <c r="E992" s="39">
        <v>91192.810317378695</v>
      </c>
      <c r="F992" s="39">
        <v>91192.810317378695</v>
      </c>
      <c r="G992" s="39">
        <v>91192.810317378695</v>
      </c>
      <c r="H992" s="39">
        <v>91192.810317378695</v>
      </c>
      <c r="I992" s="39">
        <v>91192.810317378695</v>
      </c>
      <c r="J992" s="39">
        <v>91192.810317378695</v>
      </c>
      <c r="K992" s="39">
        <v>91192.810317378695</v>
      </c>
      <c r="L992" s="39">
        <v>91192.810317378695</v>
      </c>
      <c r="M992" s="39">
        <v>91192.810317378695</v>
      </c>
      <c r="N992" s="39">
        <v>91192.810317378695</v>
      </c>
      <c r="O992" s="39">
        <v>91192.810317378695</v>
      </c>
      <c r="P992" s="39">
        <v>91192.810317378695</v>
      </c>
      <c r="Q992" s="39">
        <v>91192.810317378695</v>
      </c>
      <c r="R992" s="39">
        <v>91192.810317378695</v>
      </c>
    </row>
    <row r="993" spans="1:30" hidden="1" outlineLevel="1">
      <c r="A993" s="40" t="s">
        <v>509</v>
      </c>
      <c r="S993" s="39">
        <v>2976.9081039778598</v>
      </c>
      <c r="T993" s="39">
        <v>2976.9081039778598</v>
      </c>
      <c r="U993" s="39">
        <v>2976.9081039778598</v>
      </c>
      <c r="V993" s="39">
        <v>2976.9081039778598</v>
      </c>
      <c r="W993" s="39">
        <v>2976.9081039778598</v>
      </c>
      <c r="X993" s="39">
        <v>2976.9081039778598</v>
      </c>
      <c r="Y993" s="39">
        <v>2976.9081039778598</v>
      </c>
      <c r="Z993" s="39">
        <v>2976.9081039778598</v>
      </c>
      <c r="AA993" s="39">
        <v>2976.9081039778598</v>
      </c>
      <c r="AB993" s="39">
        <v>2976.9081039778598</v>
      </c>
      <c r="AC993" s="39">
        <v>2976.9081039778598</v>
      </c>
      <c r="AD993" s="39">
        <v>2976.9081039778598</v>
      </c>
    </row>
    <row r="994" spans="1:30" hidden="1" outlineLevel="1">
      <c r="A994" s="40" t="s">
        <v>230</v>
      </c>
      <c r="S994" s="39">
        <v>828021.09876985895</v>
      </c>
      <c r="T994" s="39">
        <v>828021.09876985895</v>
      </c>
      <c r="U994" s="39">
        <v>828021.09876985895</v>
      </c>
      <c r="V994" s="39">
        <v>828021.09876985895</v>
      </c>
      <c r="W994" s="39">
        <v>828021.09876985895</v>
      </c>
      <c r="X994" s="39">
        <v>828021.09876985895</v>
      </c>
      <c r="Y994" s="39">
        <v>828021.09876985895</v>
      </c>
      <c r="Z994" s="39">
        <v>828021.09876985895</v>
      </c>
      <c r="AA994" s="39">
        <v>828021.09876985895</v>
      </c>
      <c r="AB994" s="39">
        <v>828021.09876985895</v>
      </c>
      <c r="AC994" s="39">
        <v>828021.09876985895</v>
      </c>
      <c r="AD994" s="39">
        <v>828021.09876985895</v>
      </c>
    </row>
    <row r="995" spans="1:30" hidden="1" outlineLevel="1">
      <c r="A995" s="40" t="s">
        <v>231</v>
      </c>
      <c r="S995" s="39">
        <v>1121088.4408374799</v>
      </c>
      <c r="T995" s="39">
        <v>1121088.4408374799</v>
      </c>
      <c r="U995" s="39">
        <v>1121088.4408374799</v>
      </c>
      <c r="V995" s="39">
        <v>1121088.4408374799</v>
      </c>
      <c r="W995" s="39">
        <v>1121088.4408374799</v>
      </c>
      <c r="X995" s="39">
        <v>1121088.4408374799</v>
      </c>
      <c r="Y995" s="39">
        <v>1121088.4408374799</v>
      </c>
      <c r="Z995" s="39">
        <v>1121088.4408374799</v>
      </c>
      <c r="AA995" s="39">
        <v>1121088.4408374799</v>
      </c>
      <c r="AB995" s="39">
        <v>1121088.4408374799</v>
      </c>
      <c r="AC995" s="39">
        <v>1121088.4408374799</v>
      </c>
      <c r="AD995" s="39">
        <v>1121088.4408374799</v>
      </c>
    </row>
    <row r="996" spans="1:30" hidden="1" outlineLevel="1">
      <c r="A996" s="40" t="s">
        <v>232</v>
      </c>
      <c r="S996" s="39">
        <v>4093660.6373299402</v>
      </c>
      <c r="T996" s="39">
        <v>4093660.6373299402</v>
      </c>
      <c r="U996" s="39">
        <v>4093660.6373299402</v>
      </c>
      <c r="V996" s="39">
        <v>4093660.6373299402</v>
      </c>
      <c r="W996" s="39">
        <v>4093660.6373299402</v>
      </c>
      <c r="X996" s="39">
        <v>4093660.6373299402</v>
      </c>
      <c r="Y996" s="39">
        <v>4093660.6373299402</v>
      </c>
      <c r="Z996" s="39">
        <v>4093660.6373299402</v>
      </c>
      <c r="AA996" s="39">
        <v>4093660.6373299402</v>
      </c>
      <c r="AB996" s="39">
        <v>4093660.6373299402</v>
      </c>
      <c r="AC996" s="39">
        <v>4093660.6373299402</v>
      </c>
      <c r="AD996" s="39">
        <v>4093660.6373299402</v>
      </c>
    </row>
    <row r="997" spans="1:30" hidden="1" outlineLevel="1">
      <c r="A997" s="40" t="s">
        <v>510</v>
      </c>
      <c r="S997" s="39">
        <v>4555.2212091458596</v>
      </c>
      <c r="T997" s="39">
        <v>4555.2212091458596</v>
      </c>
      <c r="U997" s="39">
        <v>4555.2212091458596</v>
      </c>
      <c r="V997" s="39">
        <v>4555.2212091458596</v>
      </c>
      <c r="W997" s="39">
        <v>4555.2212091458596</v>
      </c>
      <c r="X997" s="39">
        <v>4555.2212091458596</v>
      </c>
      <c r="Y997" s="39">
        <v>4555.2212091458596</v>
      </c>
      <c r="Z997" s="39">
        <v>4555.2212091458596</v>
      </c>
      <c r="AA997" s="39">
        <v>4555.2212091458596</v>
      </c>
      <c r="AB997" s="39">
        <v>4555.2212091458596</v>
      </c>
      <c r="AC997" s="39">
        <v>4555.2212091458596</v>
      </c>
      <c r="AD997" s="39">
        <v>4555.2212091458596</v>
      </c>
    </row>
    <row r="998" spans="1:30" hidden="1" outlineLevel="1">
      <c r="A998" s="40" t="s">
        <v>233</v>
      </c>
      <c r="S998" s="39">
        <v>19436.708641962301</v>
      </c>
      <c r="T998" s="39">
        <v>19436.708641962301</v>
      </c>
      <c r="U998" s="39">
        <v>19436.708641962301</v>
      </c>
      <c r="V998" s="39">
        <v>19436.708641962301</v>
      </c>
      <c r="W998" s="39">
        <v>19436.708641962301</v>
      </c>
      <c r="X998" s="39">
        <v>19436.708641962301</v>
      </c>
      <c r="Y998" s="39">
        <v>19436.708641962301</v>
      </c>
      <c r="Z998" s="39">
        <v>19436.708641962301</v>
      </c>
      <c r="AA998" s="39">
        <v>19436.708641962301</v>
      </c>
      <c r="AB998" s="39">
        <v>19436.708641962301</v>
      </c>
      <c r="AC998" s="39">
        <v>19436.708641962301</v>
      </c>
      <c r="AD998" s="39">
        <v>19436.708641962301</v>
      </c>
    </row>
    <row r="999" spans="1:30" hidden="1" outlineLevel="1">
      <c r="A999" s="40" t="s">
        <v>234</v>
      </c>
      <c r="S999" s="39">
        <v>19282.468964456199</v>
      </c>
      <c r="T999" s="39">
        <v>19282.468964456199</v>
      </c>
      <c r="U999" s="39">
        <v>19282.468964456199</v>
      </c>
      <c r="V999" s="39">
        <v>19282.468964456199</v>
      </c>
      <c r="W999" s="39">
        <v>19282.468964456199</v>
      </c>
      <c r="X999" s="39">
        <v>19282.468964456199</v>
      </c>
      <c r="Y999" s="39">
        <v>19282.468964456199</v>
      </c>
      <c r="Z999" s="39">
        <v>19282.468964456199</v>
      </c>
      <c r="AA999" s="39">
        <v>19282.468964456199</v>
      </c>
      <c r="AB999" s="39">
        <v>19282.468964456199</v>
      </c>
      <c r="AC999" s="39">
        <v>19282.468964456199</v>
      </c>
      <c r="AD999" s="39">
        <v>19282.468964456199</v>
      </c>
    </row>
    <row r="1000" spans="1:30" hidden="1" outlineLevel="1">
      <c r="A1000" s="40" t="s">
        <v>235</v>
      </c>
      <c r="S1000" s="39">
        <v>170.85731993822</v>
      </c>
      <c r="T1000" s="39">
        <v>170.85731993822</v>
      </c>
      <c r="U1000" s="39">
        <v>170.85731993822</v>
      </c>
      <c r="V1000" s="39">
        <v>170.85731993822</v>
      </c>
      <c r="W1000" s="39">
        <v>170.85731993822</v>
      </c>
      <c r="X1000" s="39">
        <v>170.85731993822</v>
      </c>
      <c r="Y1000" s="39">
        <v>170.85731993822</v>
      </c>
      <c r="Z1000" s="39">
        <v>170.85731993822</v>
      </c>
      <c r="AA1000" s="39">
        <v>170.85731993822</v>
      </c>
      <c r="AB1000" s="39">
        <v>170.85731993822</v>
      </c>
      <c r="AC1000" s="39">
        <v>170.85731993822</v>
      </c>
      <c r="AD1000" s="39">
        <v>170.85731993822</v>
      </c>
    </row>
    <row r="1001" spans="1:30" hidden="1" outlineLevel="1">
      <c r="A1001" s="40" t="s">
        <v>236</v>
      </c>
      <c r="S1001" s="39">
        <v>154.585194229818</v>
      </c>
      <c r="T1001" s="39">
        <v>154.585194229818</v>
      </c>
      <c r="U1001" s="39">
        <v>154.585194229818</v>
      </c>
      <c r="V1001" s="39">
        <v>154.585194229818</v>
      </c>
      <c r="W1001" s="39">
        <v>154.585194229818</v>
      </c>
      <c r="X1001" s="39">
        <v>154.585194229818</v>
      </c>
      <c r="Y1001" s="39">
        <v>154.585194229818</v>
      </c>
      <c r="Z1001" s="39">
        <v>154.585194229818</v>
      </c>
      <c r="AA1001" s="39">
        <v>154.585194229818</v>
      </c>
      <c r="AB1001" s="39">
        <v>154.585194229818</v>
      </c>
      <c r="AC1001" s="39">
        <v>154.585194229818</v>
      </c>
      <c r="AD1001" s="39">
        <v>154.585194229818</v>
      </c>
    </row>
    <row r="1002" spans="1:30" collapsed="1">
      <c r="A1002" s="40" t="s">
        <v>604</v>
      </c>
      <c r="B1002" s="39">
        <v>112603269.28088</v>
      </c>
      <c r="C1002" s="39">
        <v>112603269.28088</v>
      </c>
      <c r="D1002" s="39">
        <v>112603269.28088</v>
      </c>
      <c r="E1002" s="39">
        <v>112603269.28088</v>
      </c>
      <c r="F1002" s="39">
        <v>112603269.28088</v>
      </c>
      <c r="G1002" s="39">
        <v>112603269.28088</v>
      </c>
      <c r="H1002" s="39">
        <v>112603269.28088</v>
      </c>
      <c r="I1002" s="39">
        <v>112603269.28088</v>
      </c>
      <c r="J1002" s="39">
        <v>112603269.28088</v>
      </c>
      <c r="K1002" s="39">
        <v>112603269.28088</v>
      </c>
      <c r="L1002" s="39">
        <v>112603269.28088</v>
      </c>
      <c r="M1002" s="39">
        <v>112603269.28088</v>
      </c>
      <c r="N1002" s="39">
        <v>112603269.28088</v>
      </c>
      <c r="O1002" s="39">
        <v>112603269.28088</v>
      </c>
      <c r="P1002" s="39">
        <v>112603269.28088</v>
      </c>
      <c r="Q1002" s="39">
        <v>112603269.28088</v>
      </c>
      <c r="R1002" s="39">
        <v>112603269.28088</v>
      </c>
      <c r="S1002" s="39">
        <v>6089346.9263709998</v>
      </c>
      <c r="T1002" s="39">
        <v>6089346.9263709998</v>
      </c>
      <c r="U1002" s="39">
        <v>6089346.9263709998</v>
      </c>
      <c r="V1002" s="39">
        <v>6089346.9263709998</v>
      </c>
      <c r="W1002" s="39">
        <v>6089346.9263709998</v>
      </c>
      <c r="X1002" s="39">
        <v>6089346.9263709998</v>
      </c>
      <c r="Y1002" s="39">
        <v>6089346.9263709998</v>
      </c>
      <c r="Z1002" s="39">
        <v>6089346.9263709998</v>
      </c>
      <c r="AA1002" s="39">
        <v>6089346.9263709998</v>
      </c>
      <c r="AB1002" s="39">
        <v>6089346.9263709998</v>
      </c>
      <c r="AC1002" s="39">
        <v>6089346.9263709998</v>
      </c>
      <c r="AD1002" s="39">
        <v>6089346.9263709998</v>
      </c>
    </row>
    <row r="1003" spans="1:30" hidden="1" outlineLevel="1">
      <c r="A1003" s="40" t="s">
        <v>213</v>
      </c>
      <c r="B1003" s="39">
        <v>2799915.7978973701</v>
      </c>
      <c r="C1003" s="39">
        <v>2799915.7978973701</v>
      </c>
      <c r="D1003" s="39">
        <v>2799915.7978973701</v>
      </c>
      <c r="E1003" s="39">
        <v>2799915.7978973701</v>
      </c>
      <c r="F1003" s="39">
        <v>2799915.7978973701</v>
      </c>
      <c r="G1003" s="39">
        <v>2799915.7978973701</v>
      </c>
      <c r="H1003" s="39">
        <v>2799915.7978973701</v>
      </c>
      <c r="I1003" s="39">
        <v>2799915.7978973701</v>
      </c>
      <c r="J1003" s="39">
        <v>2799915.7978973701</v>
      </c>
      <c r="K1003" s="39">
        <v>2799915.7978973701</v>
      </c>
      <c r="L1003" s="39">
        <v>2799915.7978973701</v>
      </c>
      <c r="M1003" s="39">
        <v>2799915.7978973701</v>
      </c>
      <c r="N1003" s="39">
        <v>2799915.7978973701</v>
      </c>
      <c r="O1003" s="39">
        <v>2799915.7978973701</v>
      </c>
      <c r="P1003" s="39">
        <v>2799915.7978973701</v>
      </c>
      <c r="Q1003" s="39">
        <v>2799915.7978973701</v>
      </c>
      <c r="R1003" s="39">
        <v>2799915.7978973701</v>
      </c>
      <c r="S1003" s="39">
        <v>2799915.7978973701</v>
      </c>
      <c r="T1003" s="39">
        <v>2799915.7978973701</v>
      </c>
      <c r="U1003" s="39">
        <v>2799915.7978973701</v>
      </c>
      <c r="V1003" s="39">
        <v>2799915.7978973701</v>
      </c>
      <c r="W1003" s="39">
        <v>2799915.7978973701</v>
      </c>
      <c r="X1003" s="39">
        <v>2799915.7978973701</v>
      </c>
      <c r="Y1003" s="39">
        <v>2799915.7978973701</v>
      </c>
      <c r="Z1003" s="39">
        <v>2799915.7978973701</v>
      </c>
      <c r="AA1003" s="39">
        <v>2799915.7978973701</v>
      </c>
      <c r="AB1003" s="39">
        <v>2799915.7978973701</v>
      </c>
      <c r="AC1003" s="39">
        <v>2799915.7978973701</v>
      </c>
      <c r="AD1003" s="39">
        <v>2799915.7978973701</v>
      </c>
    </row>
    <row r="1004" spans="1:30" hidden="1" outlineLevel="1">
      <c r="A1004" s="40" t="s">
        <v>214</v>
      </c>
      <c r="B1004" s="39">
        <v>106708.830116354</v>
      </c>
      <c r="C1004" s="39">
        <v>106708.830116354</v>
      </c>
      <c r="D1004" s="39">
        <v>106708.830116354</v>
      </c>
      <c r="E1004" s="39">
        <v>106708.830116354</v>
      </c>
      <c r="F1004" s="39">
        <v>106708.830116354</v>
      </c>
      <c r="G1004" s="39">
        <v>106708.830116354</v>
      </c>
      <c r="H1004" s="39">
        <v>106708.830116354</v>
      </c>
      <c r="I1004" s="39">
        <v>106708.830116354</v>
      </c>
      <c r="J1004" s="39">
        <v>106708.830116354</v>
      </c>
      <c r="K1004" s="39">
        <v>106708.830116354</v>
      </c>
      <c r="L1004" s="39">
        <v>106708.830116354</v>
      </c>
      <c r="M1004" s="39">
        <v>106708.830116354</v>
      </c>
      <c r="N1004" s="39">
        <v>106708.830116354</v>
      </c>
      <c r="O1004" s="39">
        <v>106708.830116354</v>
      </c>
      <c r="P1004" s="39">
        <v>106708.830116354</v>
      </c>
      <c r="Q1004" s="39">
        <v>106708.830116354</v>
      </c>
      <c r="R1004" s="39">
        <v>106708.830116354</v>
      </c>
      <c r="S1004" s="39">
        <v>106708.830116354</v>
      </c>
      <c r="T1004" s="39">
        <v>106708.830116354</v>
      </c>
      <c r="U1004" s="39">
        <v>106708.830116354</v>
      </c>
      <c r="V1004" s="39">
        <v>106708.830116354</v>
      </c>
      <c r="W1004" s="39">
        <v>106708.830116354</v>
      </c>
      <c r="X1004" s="39">
        <v>106708.830116354</v>
      </c>
      <c r="Y1004" s="39">
        <v>106708.830116354</v>
      </c>
      <c r="Z1004" s="39">
        <v>106708.830116354</v>
      </c>
      <c r="AA1004" s="39">
        <v>106708.830116354</v>
      </c>
      <c r="AB1004" s="39">
        <v>106708.830116354</v>
      </c>
      <c r="AC1004" s="39">
        <v>106708.830116354</v>
      </c>
      <c r="AD1004" s="39">
        <v>106708.830116354</v>
      </c>
    </row>
    <row r="1005" spans="1:30" hidden="1" outlineLevel="1">
      <c r="A1005" s="40" t="s">
        <v>215</v>
      </c>
      <c r="B1005" s="39">
        <v>1534268.09568353</v>
      </c>
      <c r="C1005" s="39">
        <v>1534268.09568353</v>
      </c>
      <c r="D1005" s="39">
        <v>1534268.09568353</v>
      </c>
      <c r="E1005" s="39">
        <v>1534268.09568353</v>
      </c>
      <c r="F1005" s="39">
        <v>1534268.09568353</v>
      </c>
      <c r="G1005" s="39">
        <v>1534268.09568353</v>
      </c>
      <c r="H1005" s="39">
        <v>1534268.09568353</v>
      </c>
      <c r="I1005" s="39">
        <v>1534268.09568353</v>
      </c>
      <c r="J1005" s="39">
        <v>1534268.09568353</v>
      </c>
      <c r="K1005" s="39">
        <v>1534268.09568353</v>
      </c>
      <c r="L1005" s="39">
        <v>1534268.09568353</v>
      </c>
      <c r="M1005" s="39">
        <v>1534268.09568353</v>
      </c>
      <c r="N1005" s="39">
        <v>1534268.09568353</v>
      </c>
      <c r="O1005" s="39">
        <v>1534268.09568353</v>
      </c>
      <c r="P1005" s="39">
        <v>1534268.09568353</v>
      </c>
      <c r="Q1005" s="39">
        <v>1534268.09568353</v>
      </c>
      <c r="R1005" s="39">
        <v>1534268.09568353</v>
      </c>
      <c r="S1005" s="39">
        <v>1534268.09568353</v>
      </c>
      <c r="T1005" s="39">
        <v>1534268.09568353</v>
      </c>
      <c r="U1005" s="39">
        <v>1534268.09568353</v>
      </c>
      <c r="V1005" s="39">
        <v>1534268.09568353</v>
      </c>
      <c r="W1005" s="39">
        <v>1534268.09568353</v>
      </c>
      <c r="X1005" s="39">
        <v>1534268.09568353</v>
      </c>
      <c r="Y1005" s="39">
        <v>1534268.09568353</v>
      </c>
      <c r="Z1005" s="39">
        <v>1534268.09568353</v>
      </c>
      <c r="AA1005" s="39">
        <v>1534268.09568353</v>
      </c>
      <c r="AB1005" s="39">
        <v>1534268.09568353</v>
      </c>
      <c r="AC1005" s="39">
        <v>1534268.09568353</v>
      </c>
      <c r="AD1005" s="39">
        <v>1534268.09568353</v>
      </c>
    </row>
    <row r="1006" spans="1:30" hidden="1" outlineLevel="1">
      <c r="A1006" s="40" t="s">
        <v>216</v>
      </c>
      <c r="B1006" s="39">
        <v>6272597.8361686198</v>
      </c>
      <c r="C1006" s="39">
        <v>6272597.8361686198</v>
      </c>
      <c r="D1006" s="39">
        <v>6272597.8361686198</v>
      </c>
      <c r="E1006" s="39">
        <v>6272597.8361686198</v>
      </c>
      <c r="F1006" s="39">
        <v>6272597.8361686198</v>
      </c>
      <c r="G1006" s="39">
        <v>6272597.8361686198</v>
      </c>
      <c r="H1006" s="39">
        <v>6272597.8361686198</v>
      </c>
      <c r="I1006" s="39">
        <v>6272597.8361686198</v>
      </c>
      <c r="J1006" s="39">
        <v>6272597.8361686198</v>
      </c>
      <c r="K1006" s="39">
        <v>6272597.8361686198</v>
      </c>
      <c r="L1006" s="39">
        <v>6272597.8361686198</v>
      </c>
      <c r="M1006" s="39">
        <v>6272597.8361686198</v>
      </c>
      <c r="N1006" s="39">
        <v>6272597.8361686198</v>
      </c>
      <c r="O1006" s="39">
        <v>6272597.8361686198</v>
      </c>
      <c r="P1006" s="39">
        <v>6272597.8361686198</v>
      </c>
      <c r="Q1006" s="39">
        <v>6272597.8361686198</v>
      </c>
      <c r="R1006" s="39">
        <v>6272597.8361686198</v>
      </c>
      <c r="S1006" s="39">
        <v>6272597.8361686198</v>
      </c>
      <c r="T1006" s="39">
        <v>6272597.8361686198</v>
      </c>
      <c r="U1006" s="39">
        <v>6272597.8361686198</v>
      </c>
      <c r="V1006" s="39">
        <v>6272597.8361686198</v>
      </c>
      <c r="W1006" s="39">
        <v>6272597.8361686198</v>
      </c>
      <c r="X1006" s="39">
        <v>6272597.8361686198</v>
      </c>
      <c r="Y1006" s="39">
        <v>6272597.8361686198</v>
      </c>
      <c r="Z1006" s="39">
        <v>6272597.8361686198</v>
      </c>
      <c r="AA1006" s="39">
        <v>6272597.8361686198</v>
      </c>
      <c r="AB1006" s="39">
        <v>6272597.8361686198</v>
      </c>
      <c r="AC1006" s="39">
        <v>6272597.8361686198</v>
      </c>
      <c r="AD1006" s="39">
        <v>6272597.8361686198</v>
      </c>
    </row>
    <row r="1007" spans="1:30" hidden="1" outlineLevel="1">
      <c r="A1007" s="40" t="s">
        <v>217</v>
      </c>
      <c r="B1007" s="39">
        <v>73657.491610280296</v>
      </c>
      <c r="C1007" s="39">
        <v>73657.491610280296</v>
      </c>
      <c r="D1007" s="39">
        <v>73657.491610280296</v>
      </c>
      <c r="E1007" s="39">
        <v>73657.491610280296</v>
      </c>
      <c r="F1007" s="39">
        <v>73657.491610280296</v>
      </c>
      <c r="G1007" s="39">
        <v>73657.491610280296</v>
      </c>
      <c r="H1007" s="39">
        <v>73657.491610280296</v>
      </c>
      <c r="I1007" s="39">
        <v>73657.491610280296</v>
      </c>
      <c r="J1007" s="39">
        <v>73657.491610280296</v>
      </c>
      <c r="K1007" s="39">
        <v>73657.491610280296</v>
      </c>
      <c r="L1007" s="39">
        <v>73657.491610280296</v>
      </c>
      <c r="M1007" s="39">
        <v>73657.491610280296</v>
      </c>
      <c r="N1007" s="39">
        <v>73657.491610280296</v>
      </c>
      <c r="O1007" s="39">
        <v>73657.491610280296</v>
      </c>
      <c r="P1007" s="39">
        <v>73657.491610280296</v>
      </c>
      <c r="Q1007" s="39">
        <v>73657.491610280296</v>
      </c>
      <c r="R1007" s="39">
        <v>73657.491610280296</v>
      </c>
      <c r="S1007" s="39">
        <v>73657.491610280296</v>
      </c>
      <c r="T1007" s="39">
        <v>73657.491610280296</v>
      </c>
      <c r="U1007" s="39">
        <v>73657.491610280296</v>
      </c>
      <c r="V1007" s="39">
        <v>73657.491610280296</v>
      </c>
      <c r="W1007" s="39">
        <v>73657.491610280296</v>
      </c>
      <c r="X1007" s="39">
        <v>73657.491610280296</v>
      </c>
      <c r="Y1007" s="39">
        <v>73657.491610280296</v>
      </c>
      <c r="Z1007" s="39">
        <v>73657.491610280296</v>
      </c>
      <c r="AA1007" s="39">
        <v>73657.491610280296</v>
      </c>
      <c r="AB1007" s="39">
        <v>73657.491610280296</v>
      </c>
      <c r="AC1007" s="39">
        <v>73657.491610280296</v>
      </c>
      <c r="AD1007" s="39">
        <v>73657.491610280296</v>
      </c>
    </row>
    <row r="1008" spans="1:30" hidden="1" outlineLevel="1">
      <c r="A1008" s="40" t="s">
        <v>218</v>
      </c>
      <c r="B1008" s="39">
        <v>27138179.373369001</v>
      </c>
      <c r="C1008" s="39">
        <v>27138179.373369001</v>
      </c>
      <c r="D1008" s="39">
        <v>27138179.373369001</v>
      </c>
      <c r="E1008" s="39">
        <v>27138179.373369001</v>
      </c>
      <c r="F1008" s="39">
        <v>27138179.373369001</v>
      </c>
      <c r="G1008" s="39">
        <v>27138179.373369001</v>
      </c>
      <c r="H1008" s="39">
        <v>27138179.373369001</v>
      </c>
      <c r="I1008" s="39">
        <v>27138179.373369001</v>
      </c>
      <c r="J1008" s="39">
        <v>27138179.373369001</v>
      </c>
      <c r="K1008" s="39">
        <v>27138179.373369001</v>
      </c>
      <c r="L1008" s="39">
        <v>27138179.373369001</v>
      </c>
      <c r="M1008" s="39">
        <v>27138179.373369001</v>
      </c>
      <c r="N1008" s="39">
        <v>27138179.373369001</v>
      </c>
      <c r="O1008" s="39">
        <v>27138179.373369001</v>
      </c>
      <c r="P1008" s="39">
        <v>27138179.373369001</v>
      </c>
      <c r="Q1008" s="39">
        <v>27138179.373369001</v>
      </c>
      <c r="R1008" s="39">
        <v>27138179.373369001</v>
      </c>
      <c r="S1008" s="39">
        <v>27138179.373369001</v>
      </c>
      <c r="T1008" s="39">
        <v>27138179.373369001</v>
      </c>
      <c r="U1008" s="39">
        <v>27138179.373369001</v>
      </c>
      <c r="V1008" s="39">
        <v>27138179.373369001</v>
      </c>
      <c r="W1008" s="39">
        <v>27138179.373369001</v>
      </c>
      <c r="X1008" s="39">
        <v>27138179.373369001</v>
      </c>
      <c r="Y1008" s="39">
        <v>27138179.373369001</v>
      </c>
      <c r="Z1008" s="39">
        <v>27138179.373369001</v>
      </c>
      <c r="AA1008" s="39">
        <v>27138179.373369001</v>
      </c>
      <c r="AB1008" s="39">
        <v>27138179.373369001</v>
      </c>
      <c r="AC1008" s="39">
        <v>27138179.373369001</v>
      </c>
      <c r="AD1008" s="39">
        <v>27138179.373369001</v>
      </c>
    </row>
    <row r="1009" spans="1:30" hidden="1" outlineLevel="1">
      <c r="A1009" s="40" t="s">
        <v>219</v>
      </c>
      <c r="B1009" s="39">
        <v>11032836.212890301</v>
      </c>
      <c r="C1009" s="39">
        <v>11032836.212890301</v>
      </c>
      <c r="D1009" s="39">
        <v>11032836.212890301</v>
      </c>
      <c r="E1009" s="39">
        <v>11032836.212890301</v>
      </c>
      <c r="F1009" s="39">
        <v>11032836.212890301</v>
      </c>
      <c r="G1009" s="39">
        <v>11032836.212890301</v>
      </c>
      <c r="H1009" s="39">
        <v>11032836.212890301</v>
      </c>
      <c r="I1009" s="39">
        <v>11032836.212890301</v>
      </c>
      <c r="J1009" s="39">
        <v>11032836.212890301</v>
      </c>
      <c r="K1009" s="39">
        <v>11032836.212890301</v>
      </c>
      <c r="L1009" s="39">
        <v>11032836.212890301</v>
      </c>
      <c r="M1009" s="39">
        <v>11032836.212890301</v>
      </c>
      <c r="N1009" s="39">
        <v>11032836.212890301</v>
      </c>
      <c r="O1009" s="39">
        <v>11032836.212890301</v>
      </c>
      <c r="P1009" s="39">
        <v>11032836.212890301</v>
      </c>
      <c r="Q1009" s="39">
        <v>11032836.212890301</v>
      </c>
      <c r="R1009" s="39">
        <v>11032836.212890301</v>
      </c>
      <c r="S1009" s="39">
        <v>11032836.212890301</v>
      </c>
      <c r="T1009" s="39">
        <v>11032836.212890301</v>
      </c>
      <c r="U1009" s="39">
        <v>11032836.212890301</v>
      </c>
      <c r="V1009" s="39">
        <v>11032836.212890301</v>
      </c>
      <c r="W1009" s="39">
        <v>11032836.212890301</v>
      </c>
      <c r="X1009" s="39">
        <v>11032836.212890301</v>
      </c>
      <c r="Y1009" s="39">
        <v>11032836.212890301</v>
      </c>
      <c r="Z1009" s="39">
        <v>11032836.212890301</v>
      </c>
      <c r="AA1009" s="39">
        <v>11032836.212890301</v>
      </c>
      <c r="AB1009" s="39">
        <v>11032836.212890301</v>
      </c>
      <c r="AC1009" s="39">
        <v>11032836.212890301</v>
      </c>
      <c r="AD1009" s="39">
        <v>11032836.212890301</v>
      </c>
    </row>
    <row r="1010" spans="1:30" hidden="1" outlineLevel="1">
      <c r="A1010" s="40" t="s">
        <v>220</v>
      </c>
      <c r="B1010" s="39">
        <v>2624158.75434714</v>
      </c>
      <c r="C1010" s="39">
        <v>2624158.75434714</v>
      </c>
      <c r="D1010" s="39">
        <v>2624158.75434714</v>
      </c>
      <c r="E1010" s="39">
        <v>2624158.75434714</v>
      </c>
      <c r="F1010" s="39">
        <v>2624158.75434714</v>
      </c>
      <c r="G1010" s="39">
        <v>2624158.75434714</v>
      </c>
      <c r="H1010" s="39">
        <v>2624158.75434714</v>
      </c>
      <c r="I1010" s="39">
        <v>2624158.75434714</v>
      </c>
      <c r="J1010" s="39">
        <v>2624158.75434714</v>
      </c>
      <c r="K1010" s="39">
        <v>2624158.75434714</v>
      </c>
      <c r="L1010" s="39">
        <v>2624158.75434714</v>
      </c>
      <c r="M1010" s="39">
        <v>2624158.75434714</v>
      </c>
      <c r="N1010" s="39">
        <v>2624158.75434714</v>
      </c>
      <c r="O1010" s="39">
        <v>2624158.75434714</v>
      </c>
      <c r="P1010" s="39">
        <v>2624158.75434714</v>
      </c>
      <c r="Q1010" s="39">
        <v>2624158.75434714</v>
      </c>
      <c r="R1010" s="39">
        <v>2624158.75434714</v>
      </c>
      <c r="S1010" s="39">
        <v>2624158.75434714</v>
      </c>
      <c r="T1010" s="39">
        <v>2624158.75434714</v>
      </c>
      <c r="U1010" s="39">
        <v>2624158.75434714</v>
      </c>
      <c r="V1010" s="39">
        <v>2624158.75434714</v>
      </c>
      <c r="W1010" s="39">
        <v>2624158.75434714</v>
      </c>
      <c r="X1010" s="39">
        <v>2624158.75434714</v>
      </c>
      <c r="Y1010" s="39">
        <v>2624158.75434714</v>
      </c>
      <c r="Z1010" s="39">
        <v>2624158.75434714</v>
      </c>
      <c r="AA1010" s="39">
        <v>2624158.75434714</v>
      </c>
      <c r="AB1010" s="39">
        <v>2624158.75434714</v>
      </c>
      <c r="AC1010" s="39">
        <v>2624158.75434714</v>
      </c>
      <c r="AD1010" s="39">
        <v>2624158.75434714</v>
      </c>
    </row>
    <row r="1011" spans="1:30" hidden="1" outlineLevel="1">
      <c r="A1011" s="40" t="s">
        <v>221</v>
      </c>
      <c r="B1011" s="39">
        <v>175958.159456158</v>
      </c>
      <c r="C1011" s="39">
        <v>175958.159456158</v>
      </c>
      <c r="D1011" s="39">
        <v>175958.159456158</v>
      </c>
      <c r="E1011" s="39">
        <v>175958.159456158</v>
      </c>
      <c r="F1011" s="39">
        <v>175958.159456158</v>
      </c>
      <c r="G1011" s="39">
        <v>175958.159456158</v>
      </c>
      <c r="H1011" s="39">
        <v>175958.159456158</v>
      </c>
      <c r="I1011" s="39">
        <v>175958.159456158</v>
      </c>
      <c r="J1011" s="39">
        <v>175958.159456158</v>
      </c>
      <c r="K1011" s="39">
        <v>175958.159456158</v>
      </c>
      <c r="L1011" s="39">
        <v>175958.159456158</v>
      </c>
      <c r="M1011" s="39">
        <v>175958.159456158</v>
      </c>
      <c r="N1011" s="39">
        <v>175958.159456158</v>
      </c>
      <c r="O1011" s="39">
        <v>175958.159456158</v>
      </c>
      <c r="P1011" s="39">
        <v>175958.159456158</v>
      </c>
      <c r="Q1011" s="39">
        <v>175958.159456158</v>
      </c>
      <c r="R1011" s="39">
        <v>175958.159456158</v>
      </c>
      <c r="S1011" s="39">
        <v>175958.159456158</v>
      </c>
      <c r="T1011" s="39">
        <v>175958.159456158</v>
      </c>
      <c r="U1011" s="39">
        <v>175958.159456158</v>
      </c>
      <c r="V1011" s="39">
        <v>175958.159456158</v>
      </c>
      <c r="W1011" s="39">
        <v>175958.159456158</v>
      </c>
      <c r="X1011" s="39">
        <v>175958.159456158</v>
      </c>
      <c r="Y1011" s="39">
        <v>175958.159456158</v>
      </c>
      <c r="Z1011" s="39">
        <v>175958.159456158</v>
      </c>
      <c r="AA1011" s="39">
        <v>175958.159456158</v>
      </c>
      <c r="AB1011" s="39">
        <v>175958.159456158</v>
      </c>
      <c r="AC1011" s="39">
        <v>175958.159456158</v>
      </c>
      <c r="AD1011" s="39">
        <v>175958.159456158</v>
      </c>
    </row>
    <row r="1012" spans="1:30" hidden="1" outlineLevel="1">
      <c r="A1012" s="40" t="s">
        <v>222</v>
      </c>
      <c r="B1012" s="39">
        <v>93644.141619485206</v>
      </c>
      <c r="C1012" s="39">
        <v>93644.141619485206</v>
      </c>
      <c r="D1012" s="39">
        <v>93644.141619485206</v>
      </c>
      <c r="E1012" s="39">
        <v>93644.141619485206</v>
      </c>
      <c r="F1012" s="39">
        <v>93644.141619485206</v>
      </c>
      <c r="G1012" s="39">
        <v>93644.141619485206</v>
      </c>
      <c r="H1012" s="39">
        <v>93644.141619485206</v>
      </c>
      <c r="I1012" s="39">
        <v>93644.141619485206</v>
      </c>
      <c r="J1012" s="39">
        <v>93644.141619485206</v>
      </c>
      <c r="K1012" s="39">
        <v>93644.141619485206</v>
      </c>
      <c r="L1012" s="39">
        <v>93644.141619485206</v>
      </c>
      <c r="M1012" s="39">
        <v>93644.141619485206</v>
      </c>
      <c r="N1012" s="39">
        <v>93644.141619485206</v>
      </c>
      <c r="O1012" s="39">
        <v>93644.141619485206</v>
      </c>
      <c r="P1012" s="39">
        <v>93644.141619485206</v>
      </c>
      <c r="Q1012" s="39">
        <v>93644.141619485206</v>
      </c>
      <c r="R1012" s="39">
        <v>93644.141619485206</v>
      </c>
      <c r="S1012" s="39">
        <v>93644.141619485206</v>
      </c>
      <c r="T1012" s="39">
        <v>93644.141619485206</v>
      </c>
      <c r="U1012" s="39">
        <v>93644.141619485206</v>
      </c>
      <c r="V1012" s="39">
        <v>93644.141619485206</v>
      </c>
      <c r="W1012" s="39">
        <v>93644.141619485206</v>
      </c>
      <c r="X1012" s="39">
        <v>93644.141619485206</v>
      </c>
      <c r="Y1012" s="39">
        <v>93644.141619485206</v>
      </c>
      <c r="Z1012" s="39">
        <v>93644.141619485206</v>
      </c>
      <c r="AA1012" s="39">
        <v>93644.141619485206</v>
      </c>
      <c r="AB1012" s="39">
        <v>93644.141619485206</v>
      </c>
      <c r="AC1012" s="39">
        <v>93644.141619485206</v>
      </c>
      <c r="AD1012" s="39">
        <v>93644.141619485206</v>
      </c>
    </row>
    <row r="1013" spans="1:30" hidden="1" outlineLevel="1">
      <c r="A1013" s="40" t="s">
        <v>223</v>
      </c>
      <c r="B1013" s="39">
        <v>102660.600984538</v>
      </c>
      <c r="C1013" s="39">
        <v>102660.600984538</v>
      </c>
      <c r="D1013" s="39">
        <v>102660.600984538</v>
      </c>
      <c r="E1013" s="39">
        <v>102660.600984538</v>
      </c>
      <c r="F1013" s="39">
        <v>102660.600984538</v>
      </c>
      <c r="G1013" s="39">
        <v>102660.600984538</v>
      </c>
      <c r="H1013" s="39">
        <v>102660.600984538</v>
      </c>
      <c r="I1013" s="39">
        <v>102660.600984538</v>
      </c>
      <c r="J1013" s="39">
        <v>102660.600984538</v>
      </c>
      <c r="K1013" s="39">
        <v>102660.600984538</v>
      </c>
      <c r="L1013" s="39">
        <v>102660.600984538</v>
      </c>
      <c r="M1013" s="39">
        <v>102660.600984538</v>
      </c>
      <c r="N1013" s="39">
        <v>102660.600984538</v>
      </c>
      <c r="O1013" s="39">
        <v>102660.600984538</v>
      </c>
      <c r="P1013" s="39">
        <v>102660.600984538</v>
      </c>
      <c r="Q1013" s="39">
        <v>102660.600984538</v>
      </c>
      <c r="R1013" s="39">
        <v>102660.600984538</v>
      </c>
      <c r="S1013" s="39">
        <v>102660.600984538</v>
      </c>
      <c r="T1013" s="39">
        <v>102660.600984538</v>
      </c>
      <c r="U1013" s="39">
        <v>102660.600984538</v>
      </c>
      <c r="V1013" s="39">
        <v>102660.600984538</v>
      </c>
      <c r="W1013" s="39">
        <v>102660.600984538</v>
      </c>
      <c r="X1013" s="39">
        <v>102660.600984538</v>
      </c>
      <c r="Y1013" s="39">
        <v>102660.600984538</v>
      </c>
      <c r="Z1013" s="39">
        <v>102660.600984538</v>
      </c>
      <c r="AA1013" s="39">
        <v>102660.600984538</v>
      </c>
      <c r="AB1013" s="39">
        <v>102660.600984538</v>
      </c>
      <c r="AC1013" s="39">
        <v>102660.600984538</v>
      </c>
      <c r="AD1013" s="39">
        <v>102660.600984538</v>
      </c>
    </row>
    <row r="1014" spans="1:30" hidden="1" outlineLevel="1">
      <c r="A1014" s="40" t="s">
        <v>224</v>
      </c>
      <c r="B1014" s="39">
        <v>11081.5635796488</v>
      </c>
      <c r="C1014" s="39">
        <v>11081.5635796488</v>
      </c>
      <c r="D1014" s="39">
        <v>11081.5635796488</v>
      </c>
      <c r="E1014" s="39">
        <v>11081.5635796488</v>
      </c>
      <c r="F1014" s="39">
        <v>11081.5635796488</v>
      </c>
      <c r="G1014" s="39">
        <v>11081.5635796488</v>
      </c>
      <c r="H1014" s="39">
        <v>11081.5635796488</v>
      </c>
      <c r="I1014" s="39">
        <v>11081.5635796488</v>
      </c>
      <c r="J1014" s="39">
        <v>11081.5635796488</v>
      </c>
      <c r="K1014" s="39">
        <v>11081.5635796488</v>
      </c>
      <c r="L1014" s="39">
        <v>11081.5635796488</v>
      </c>
      <c r="M1014" s="39">
        <v>11081.5635796488</v>
      </c>
      <c r="N1014" s="39">
        <v>11081.5635796488</v>
      </c>
      <c r="O1014" s="39">
        <v>11081.5635796488</v>
      </c>
      <c r="P1014" s="39">
        <v>11081.5635796488</v>
      </c>
      <c r="Q1014" s="39">
        <v>11081.5635796488</v>
      </c>
      <c r="R1014" s="39">
        <v>11081.5635796488</v>
      </c>
      <c r="S1014" s="39">
        <v>11081.5635796488</v>
      </c>
      <c r="T1014" s="39">
        <v>11081.5635796488</v>
      </c>
      <c r="U1014" s="39">
        <v>11081.5635796488</v>
      </c>
      <c r="V1014" s="39">
        <v>11081.5635796488</v>
      </c>
      <c r="W1014" s="39">
        <v>11081.5635796488</v>
      </c>
      <c r="X1014" s="39">
        <v>11081.5635796488</v>
      </c>
      <c r="Y1014" s="39">
        <v>11081.5635796488</v>
      </c>
      <c r="Z1014" s="39">
        <v>11081.5635796488</v>
      </c>
      <c r="AA1014" s="39">
        <v>11081.5635796488</v>
      </c>
      <c r="AB1014" s="39">
        <v>11081.5635796488</v>
      </c>
      <c r="AC1014" s="39">
        <v>11081.5635796488</v>
      </c>
      <c r="AD1014" s="39">
        <v>11081.5635796488</v>
      </c>
    </row>
    <row r="1015" spans="1:30" hidden="1" outlineLevel="1">
      <c r="A1015" s="40" t="s">
        <v>225</v>
      </c>
      <c r="B1015" s="39">
        <v>59911568.106844597</v>
      </c>
      <c r="C1015" s="39">
        <v>59911568.106844597</v>
      </c>
      <c r="D1015" s="39">
        <v>59911568.106844597</v>
      </c>
      <c r="E1015" s="39">
        <v>59911568.106844597</v>
      </c>
      <c r="F1015" s="39">
        <v>59911568.106844597</v>
      </c>
      <c r="G1015" s="39">
        <v>59911568.106844597</v>
      </c>
      <c r="H1015" s="39">
        <v>59911568.106844597</v>
      </c>
      <c r="I1015" s="39">
        <v>59911568.106844597</v>
      </c>
      <c r="J1015" s="39">
        <v>59911568.106844597</v>
      </c>
      <c r="K1015" s="39">
        <v>59911568.106844597</v>
      </c>
      <c r="L1015" s="39">
        <v>59911568.106844597</v>
      </c>
      <c r="M1015" s="39">
        <v>59911568.106844597</v>
      </c>
      <c r="N1015" s="39">
        <v>59911568.106844597</v>
      </c>
      <c r="O1015" s="39">
        <v>59911568.106844597</v>
      </c>
      <c r="P1015" s="39">
        <v>59911568.106844597</v>
      </c>
      <c r="Q1015" s="39">
        <v>59911568.106844597</v>
      </c>
      <c r="R1015" s="39">
        <v>59911568.106844597</v>
      </c>
      <c r="S1015" s="39">
        <v>59911568.106844597</v>
      </c>
      <c r="T1015" s="39">
        <v>59911568.106844597</v>
      </c>
      <c r="U1015" s="39">
        <v>59911568.106844597</v>
      </c>
      <c r="V1015" s="39">
        <v>59911568.106844597</v>
      </c>
      <c r="W1015" s="39">
        <v>59911568.106844597</v>
      </c>
      <c r="X1015" s="39">
        <v>59911568.106844597</v>
      </c>
      <c r="Y1015" s="39">
        <v>59911568.106844597</v>
      </c>
      <c r="Z1015" s="39">
        <v>59911568.106844597</v>
      </c>
      <c r="AA1015" s="39">
        <v>59911568.106844597</v>
      </c>
      <c r="AB1015" s="39">
        <v>59911568.106844597</v>
      </c>
      <c r="AC1015" s="39">
        <v>59911568.106844597</v>
      </c>
      <c r="AD1015" s="39">
        <v>59911568.106844597</v>
      </c>
    </row>
    <row r="1016" spans="1:30" hidden="1" outlineLevel="1">
      <c r="A1016" s="40" t="s">
        <v>226</v>
      </c>
      <c r="B1016" s="39">
        <v>588312.13839051197</v>
      </c>
      <c r="C1016" s="39">
        <v>588312.13839051197</v>
      </c>
      <c r="D1016" s="39">
        <v>588312.13839051197</v>
      </c>
      <c r="E1016" s="39">
        <v>588312.13839051197</v>
      </c>
      <c r="F1016" s="39">
        <v>588312.13839051197</v>
      </c>
      <c r="G1016" s="39">
        <v>588312.13839051197</v>
      </c>
      <c r="H1016" s="39">
        <v>588312.13839051197</v>
      </c>
      <c r="I1016" s="39">
        <v>588312.13839051197</v>
      </c>
      <c r="J1016" s="39">
        <v>588312.13839051197</v>
      </c>
      <c r="K1016" s="39">
        <v>588312.13839051197</v>
      </c>
      <c r="L1016" s="39">
        <v>588312.13839051197</v>
      </c>
      <c r="M1016" s="39">
        <v>588312.13839051197</v>
      </c>
      <c r="N1016" s="39">
        <v>588312.13839051197</v>
      </c>
      <c r="O1016" s="39">
        <v>588312.13839051197</v>
      </c>
      <c r="P1016" s="39">
        <v>588312.13839051197</v>
      </c>
      <c r="Q1016" s="39">
        <v>588312.13839051197</v>
      </c>
      <c r="R1016" s="39">
        <v>588312.13839051197</v>
      </c>
      <c r="S1016" s="39">
        <v>588312.13839051197</v>
      </c>
      <c r="T1016" s="39">
        <v>588312.13839051197</v>
      </c>
      <c r="U1016" s="39">
        <v>588312.13839051197</v>
      </c>
      <c r="V1016" s="39">
        <v>588312.13839051197</v>
      </c>
      <c r="W1016" s="39">
        <v>588312.13839051197</v>
      </c>
      <c r="X1016" s="39">
        <v>588312.13839051197</v>
      </c>
      <c r="Y1016" s="39">
        <v>588312.13839051197</v>
      </c>
      <c r="Z1016" s="39">
        <v>588312.13839051197</v>
      </c>
      <c r="AA1016" s="39">
        <v>588312.13839051197</v>
      </c>
      <c r="AB1016" s="39">
        <v>588312.13839051197</v>
      </c>
      <c r="AC1016" s="39">
        <v>588312.13839051197</v>
      </c>
      <c r="AD1016" s="39">
        <v>588312.13839051197</v>
      </c>
    </row>
    <row r="1017" spans="1:30" hidden="1" outlineLevel="1">
      <c r="A1017" s="40" t="s">
        <v>227</v>
      </c>
      <c r="B1017" s="39">
        <v>34355.7857475407</v>
      </c>
      <c r="C1017" s="39">
        <v>34355.7857475407</v>
      </c>
      <c r="D1017" s="39">
        <v>34355.7857475407</v>
      </c>
      <c r="E1017" s="39">
        <v>34355.7857475407</v>
      </c>
      <c r="F1017" s="39">
        <v>34355.7857475407</v>
      </c>
      <c r="G1017" s="39">
        <v>34355.7857475407</v>
      </c>
      <c r="H1017" s="39">
        <v>34355.7857475407</v>
      </c>
      <c r="I1017" s="39">
        <v>34355.7857475407</v>
      </c>
      <c r="J1017" s="39">
        <v>34355.7857475407</v>
      </c>
      <c r="K1017" s="39">
        <v>34355.7857475407</v>
      </c>
      <c r="L1017" s="39">
        <v>34355.7857475407</v>
      </c>
      <c r="M1017" s="39">
        <v>34355.7857475407</v>
      </c>
      <c r="N1017" s="39">
        <v>34355.7857475407</v>
      </c>
      <c r="O1017" s="39">
        <v>34355.7857475407</v>
      </c>
      <c r="P1017" s="39">
        <v>34355.7857475407</v>
      </c>
      <c r="Q1017" s="39">
        <v>34355.7857475407</v>
      </c>
      <c r="R1017" s="39">
        <v>34355.7857475407</v>
      </c>
      <c r="S1017" s="39">
        <v>34355.7857475407</v>
      </c>
      <c r="T1017" s="39">
        <v>34355.7857475407</v>
      </c>
      <c r="U1017" s="39">
        <v>34355.7857475407</v>
      </c>
      <c r="V1017" s="39">
        <v>34355.7857475407</v>
      </c>
      <c r="W1017" s="39">
        <v>34355.7857475407</v>
      </c>
      <c r="X1017" s="39">
        <v>34355.7857475407</v>
      </c>
      <c r="Y1017" s="39">
        <v>34355.7857475407</v>
      </c>
      <c r="Z1017" s="39">
        <v>34355.7857475407</v>
      </c>
      <c r="AA1017" s="39">
        <v>34355.7857475407</v>
      </c>
      <c r="AB1017" s="39">
        <v>34355.7857475407</v>
      </c>
      <c r="AC1017" s="39">
        <v>34355.7857475407</v>
      </c>
      <c r="AD1017" s="39">
        <v>34355.7857475407</v>
      </c>
    </row>
    <row r="1018" spans="1:30" hidden="1" outlineLevel="1">
      <c r="A1018" s="40" t="s">
        <v>228</v>
      </c>
      <c r="B1018" s="39">
        <v>12173.5818583405</v>
      </c>
      <c r="C1018" s="39">
        <v>12173.5818583405</v>
      </c>
      <c r="D1018" s="39">
        <v>12173.5818583405</v>
      </c>
      <c r="E1018" s="39">
        <v>12173.5818583405</v>
      </c>
      <c r="F1018" s="39">
        <v>12173.5818583405</v>
      </c>
      <c r="G1018" s="39">
        <v>12173.5818583405</v>
      </c>
      <c r="H1018" s="39">
        <v>12173.5818583405</v>
      </c>
      <c r="I1018" s="39">
        <v>12173.5818583405</v>
      </c>
      <c r="J1018" s="39">
        <v>12173.5818583405</v>
      </c>
      <c r="K1018" s="39">
        <v>12173.5818583405</v>
      </c>
      <c r="L1018" s="39">
        <v>12173.5818583405</v>
      </c>
      <c r="M1018" s="39">
        <v>12173.5818583405</v>
      </c>
      <c r="N1018" s="39">
        <v>12173.5818583405</v>
      </c>
      <c r="O1018" s="39">
        <v>12173.5818583405</v>
      </c>
      <c r="P1018" s="39">
        <v>12173.5818583405</v>
      </c>
      <c r="Q1018" s="39">
        <v>12173.5818583405</v>
      </c>
      <c r="R1018" s="39">
        <v>12173.5818583405</v>
      </c>
      <c r="S1018" s="39">
        <v>12173.5818583405</v>
      </c>
      <c r="T1018" s="39">
        <v>12173.5818583405</v>
      </c>
      <c r="U1018" s="39">
        <v>12173.5818583405</v>
      </c>
      <c r="V1018" s="39">
        <v>12173.5818583405</v>
      </c>
      <c r="W1018" s="39">
        <v>12173.5818583405</v>
      </c>
      <c r="X1018" s="39">
        <v>12173.5818583405</v>
      </c>
      <c r="Y1018" s="39">
        <v>12173.5818583405</v>
      </c>
      <c r="Z1018" s="39">
        <v>12173.5818583405</v>
      </c>
      <c r="AA1018" s="39">
        <v>12173.5818583405</v>
      </c>
      <c r="AB1018" s="39">
        <v>12173.5818583405</v>
      </c>
      <c r="AC1018" s="39">
        <v>12173.5818583405</v>
      </c>
      <c r="AD1018" s="39">
        <v>12173.5818583405</v>
      </c>
    </row>
    <row r="1019" spans="1:30" hidden="1" outlineLevel="1">
      <c r="A1019" s="40" t="s">
        <v>229</v>
      </c>
      <c r="B1019" s="39">
        <v>91192.810317378695</v>
      </c>
      <c r="C1019" s="39">
        <v>91192.810317378695</v>
      </c>
      <c r="D1019" s="39">
        <v>91192.810317378695</v>
      </c>
      <c r="E1019" s="39">
        <v>91192.810317378695</v>
      </c>
      <c r="F1019" s="39">
        <v>91192.810317378695</v>
      </c>
      <c r="G1019" s="39">
        <v>91192.810317378695</v>
      </c>
      <c r="H1019" s="39">
        <v>91192.810317378695</v>
      </c>
      <c r="I1019" s="39">
        <v>91192.810317378695</v>
      </c>
      <c r="J1019" s="39">
        <v>91192.810317378695</v>
      </c>
      <c r="K1019" s="39">
        <v>91192.810317378695</v>
      </c>
      <c r="L1019" s="39">
        <v>91192.810317378695</v>
      </c>
      <c r="M1019" s="39">
        <v>91192.810317378695</v>
      </c>
      <c r="N1019" s="39">
        <v>91192.810317378695</v>
      </c>
      <c r="O1019" s="39">
        <v>91192.810317378695</v>
      </c>
      <c r="P1019" s="39">
        <v>91192.810317378695</v>
      </c>
      <c r="Q1019" s="39">
        <v>91192.810317378695</v>
      </c>
      <c r="R1019" s="39">
        <v>91192.810317378695</v>
      </c>
      <c r="S1019" s="39">
        <v>91192.810317378695</v>
      </c>
      <c r="T1019" s="39">
        <v>91192.810317378695</v>
      </c>
      <c r="U1019" s="39">
        <v>91192.810317378695</v>
      </c>
      <c r="V1019" s="39">
        <v>91192.810317378695</v>
      </c>
      <c r="W1019" s="39">
        <v>91192.810317378695</v>
      </c>
      <c r="X1019" s="39">
        <v>91192.810317378695</v>
      </c>
      <c r="Y1019" s="39">
        <v>91192.810317378695</v>
      </c>
      <c r="Z1019" s="39">
        <v>91192.810317378695</v>
      </c>
      <c r="AA1019" s="39">
        <v>91192.810317378695</v>
      </c>
      <c r="AB1019" s="39">
        <v>91192.810317378695</v>
      </c>
      <c r="AC1019" s="39">
        <v>91192.810317378695</v>
      </c>
      <c r="AD1019" s="39">
        <v>91192.810317378695</v>
      </c>
    </row>
    <row r="1020" spans="1:30" hidden="1" outlineLevel="1">
      <c r="A1020" s="40" t="s">
        <v>509</v>
      </c>
      <c r="B1020" s="39">
        <v>2976.9081039778598</v>
      </c>
      <c r="C1020" s="39">
        <v>2976.9081039778598</v>
      </c>
      <c r="D1020" s="39">
        <v>2976.9081039778598</v>
      </c>
      <c r="E1020" s="39">
        <v>2976.9081039778598</v>
      </c>
      <c r="F1020" s="39">
        <v>2976.9081039778598</v>
      </c>
      <c r="G1020" s="39">
        <v>2976.9081039778598</v>
      </c>
      <c r="H1020" s="39">
        <v>2976.9081039778598</v>
      </c>
      <c r="I1020" s="39">
        <v>2976.9081039778598</v>
      </c>
      <c r="J1020" s="39">
        <v>2976.9081039778598</v>
      </c>
      <c r="K1020" s="39">
        <v>2976.9081039778598</v>
      </c>
      <c r="L1020" s="39">
        <v>2976.9081039778598</v>
      </c>
      <c r="M1020" s="39">
        <v>2976.9081039778598</v>
      </c>
      <c r="N1020" s="39">
        <v>2976.9081039778598</v>
      </c>
      <c r="O1020" s="39">
        <v>2976.9081039778598</v>
      </c>
      <c r="P1020" s="39">
        <v>2976.9081039778598</v>
      </c>
      <c r="Q1020" s="39">
        <v>2976.9081039778598</v>
      </c>
      <c r="R1020" s="39">
        <v>2976.9081039778598</v>
      </c>
      <c r="S1020" s="39">
        <v>2976.9081039778598</v>
      </c>
      <c r="T1020" s="39">
        <v>2976.9081039778598</v>
      </c>
      <c r="U1020" s="39">
        <v>2976.9081039778598</v>
      </c>
      <c r="V1020" s="39">
        <v>2976.9081039778598</v>
      </c>
      <c r="W1020" s="39">
        <v>2976.9081039778598</v>
      </c>
      <c r="X1020" s="39">
        <v>2976.9081039778598</v>
      </c>
      <c r="Y1020" s="39">
        <v>2976.9081039778598</v>
      </c>
      <c r="Z1020" s="39">
        <v>2976.9081039778598</v>
      </c>
      <c r="AA1020" s="39">
        <v>2976.9081039778598</v>
      </c>
      <c r="AB1020" s="39">
        <v>2976.9081039778598</v>
      </c>
      <c r="AC1020" s="39">
        <v>2976.9081039778598</v>
      </c>
      <c r="AD1020" s="39">
        <v>2976.9081039778598</v>
      </c>
    </row>
    <row r="1021" spans="1:30" hidden="1" outlineLevel="1">
      <c r="A1021" s="40" t="s">
        <v>230</v>
      </c>
      <c r="B1021" s="39">
        <v>828021.09876985895</v>
      </c>
      <c r="C1021" s="39">
        <v>828021.09876985895</v>
      </c>
      <c r="D1021" s="39">
        <v>828021.09876985895</v>
      </c>
      <c r="E1021" s="39">
        <v>828021.09876985895</v>
      </c>
      <c r="F1021" s="39">
        <v>828021.09876985895</v>
      </c>
      <c r="G1021" s="39">
        <v>828021.09876985895</v>
      </c>
      <c r="H1021" s="39">
        <v>828021.09876985895</v>
      </c>
      <c r="I1021" s="39">
        <v>828021.09876985895</v>
      </c>
      <c r="J1021" s="39">
        <v>828021.09876985895</v>
      </c>
      <c r="K1021" s="39">
        <v>828021.09876985895</v>
      </c>
      <c r="L1021" s="39">
        <v>828021.09876985895</v>
      </c>
      <c r="M1021" s="39">
        <v>828021.09876985895</v>
      </c>
      <c r="N1021" s="39">
        <v>828021.09876985895</v>
      </c>
      <c r="O1021" s="39">
        <v>828021.09876985895</v>
      </c>
      <c r="P1021" s="39">
        <v>828021.09876985895</v>
      </c>
      <c r="Q1021" s="39">
        <v>828021.09876985895</v>
      </c>
      <c r="R1021" s="39">
        <v>828021.09876985895</v>
      </c>
      <c r="S1021" s="39">
        <v>828021.09876985895</v>
      </c>
      <c r="T1021" s="39">
        <v>828021.09876985895</v>
      </c>
      <c r="U1021" s="39">
        <v>828021.09876985895</v>
      </c>
      <c r="V1021" s="39">
        <v>828021.09876985895</v>
      </c>
      <c r="W1021" s="39">
        <v>828021.09876985895</v>
      </c>
      <c r="X1021" s="39">
        <v>828021.09876985895</v>
      </c>
      <c r="Y1021" s="39">
        <v>828021.09876985895</v>
      </c>
      <c r="Z1021" s="39">
        <v>828021.09876985895</v>
      </c>
      <c r="AA1021" s="39">
        <v>828021.09876985895</v>
      </c>
      <c r="AB1021" s="39">
        <v>828021.09876985895</v>
      </c>
      <c r="AC1021" s="39">
        <v>828021.09876985895</v>
      </c>
      <c r="AD1021" s="39">
        <v>828021.09876985895</v>
      </c>
    </row>
    <row r="1022" spans="1:30" hidden="1" outlineLevel="1">
      <c r="A1022" s="40" t="s">
        <v>231</v>
      </c>
      <c r="B1022" s="39">
        <v>1121088.4408374799</v>
      </c>
      <c r="C1022" s="39">
        <v>1121088.4408374799</v>
      </c>
      <c r="D1022" s="39">
        <v>1121088.4408374799</v>
      </c>
      <c r="E1022" s="39">
        <v>1121088.4408374799</v>
      </c>
      <c r="F1022" s="39">
        <v>1121088.4408374799</v>
      </c>
      <c r="G1022" s="39">
        <v>1121088.4408374799</v>
      </c>
      <c r="H1022" s="39">
        <v>1121088.4408374799</v>
      </c>
      <c r="I1022" s="39">
        <v>1121088.4408374799</v>
      </c>
      <c r="J1022" s="39">
        <v>1121088.4408374799</v>
      </c>
      <c r="K1022" s="39">
        <v>1121088.4408374799</v>
      </c>
      <c r="L1022" s="39">
        <v>1121088.4408374799</v>
      </c>
      <c r="M1022" s="39">
        <v>1121088.4408374799</v>
      </c>
      <c r="N1022" s="39">
        <v>1121088.4408374799</v>
      </c>
      <c r="O1022" s="39">
        <v>1121088.4408374799</v>
      </c>
      <c r="P1022" s="39">
        <v>1121088.4408374799</v>
      </c>
      <c r="Q1022" s="39">
        <v>1121088.4408374799</v>
      </c>
      <c r="R1022" s="39">
        <v>1121088.4408374799</v>
      </c>
      <c r="S1022" s="39">
        <v>1121088.4408374799</v>
      </c>
      <c r="T1022" s="39">
        <v>1121088.4408374799</v>
      </c>
      <c r="U1022" s="39">
        <v>1121088.4408374799</v>
      </c>
      <c r="V1022" s="39">
        <v>1121088.4408374799</v>
      </c>
      <c r="W1022" s="39">
        <v>1121088.4408374799</v>
      </c>
      <c r="X1022" s="39">
        <v>1121088.4408374799</v>
      </c>
      <c r="Y1022" s="39">
        <v>1121088.4408374799</v>
      </c>
      <c r="Z1022" s="39">
        <v>1121088.4408374799</v>
      </c>
      <c r="AA1022" s="39">
        <v>1121088.4408374799</v>
      </c>
      <c r="AB1022" s="39">
        <v>1121088.4408374799</v>
      </c>
      <c r="AC1022" s="39">
        <v>1121088.4408374799</v>
      </c>
      <c r="AD1022" s="39">
        <v>1121088.4408374799</v>
      </c>
    </row>
    <row r="1023" spans="1:30" hidden="1" outlineLevel="1">
      <c r="A1023" s="40" t="s">
        <v>232</v>
      </c>
      <c r="B1023" s="39">
        <v>4093660.6373299402</v>
      </c>
      <c r="C1023" s="39">
        <v>4093660.6373299402</v>
      </c>
      <c r="D1023" s="39">
        <v>4093660.6373299402</v>
      </c>
      <c r="E1023" s="39">
        <v>4093660.6373299402</v>
      </c>
      <c r="F1023" s="39">
        <v>4093660.6373299402</v>
      </c>
      <c r="G1023" s="39">
        <v>4093660.6373299402</v>
      </c>
      <c r="H1023" s="39">
        <v>4093660.6373299402</v>
      </c>
      <c r="I1023" s="39">
        <v>4093660.6373299402</v>
      </c>
      <c r="J1023" s="39">
        <v>4093660.6373299402</v>
      </c>
      <c r="K1023" s="39">
        <v>4093660.6373299402</v>
      </c>
      <c r="L1023" s="39">
        <v>4093660.6373299402</v>
      </c>
      <c r="M1023" s="39">
        <v>4093660.6373299402</v>
      </c>
      <c r="N1023" s="39">
        <v>4093660.6373299402</v>
      </c>
      <c r="O1023" s="39">
        <v>4093660.6373299402</v>
      </c>
      <c r="P1023" s="39">
        <v>4093660.6373299402</v>
      </c>
      <c r="Q1023" s="39">
        <v>4093660.6373299402</v>
      </c>
      <c r="R1023" s="39">
        <v>4093660.6373299402</v>
      </c>
      <c r="S1023" s="39">
        <v>4093660.6373299402</v>
      </c>
      <c r="T1023" s="39">
        <v>4093660.6373299402</v>
      </c>
      <c r="U1023" s="39">
        <v>4093660.6373299402</v>
      </c>
      <c r="V1023" s="39">
        <v>4093660.6373299402</v>
      </c>
      <c r="W1023" s="39">
        <v>4093660.6373299402</v>
      </c>
      <c r="X1023" s="39">
        <v>4093660.6373299402</v>
      </c>
      <c r="Y1023" s="39">
        <v>4093660.6373299402</v>
      </c>
      <c r="Z1023" s="39">
        <v>4093660.6373299402</v>
      </c>
      <c r="AA1023" s="39">
        <v>4093660.6373299402</v>
      </c>
      <c r="AB1023" s="39">
        <v>4093660.6373299402</v>
      </c>
      <c r="AC1023" s="39">
        <v>4093660.6373299402</v>
      </c>
      <c r="AD1023" s="39">
        <v>4093660.6373299402</v>
      </c>
    </row>
    <row r="1024" spans="1:30" hidden="1" outlineLevel="1">
      <c r="A1024" s="40" t="s">
        <v>510</v>
      </c>
      <c r="B1024" s="39">
        <v>4555.2212091458596</v>
      </c>
      <c r="C1024" s="39">
        <v>4555.2212091458596</v>
      </c>
      <c r="D1024" s="39">
        <v>4555.2212091458596</v>
      </c>
      <c r="E1024" s="39">
        <v>4555.2212091458596</v>
      </c>
      <c r="F1024" s="39">
        <v>4555.2212091458596</v>
      </c>
      <c r="G1024" s="39">
        <v>4555.2212091458596</v>
      </c>
      <c r="H1024" s="39">
        <v>4555.2212091458596</v>
      </c>
      <c r="I1024" s="39">
        <v>4555.2212091458596</v>
      </c>
      <c r="J1024" s="39">
        <v>4555.2212091458596</v>
      </c>
      <c r="K1024" s="39">
        <v>4555.2212091458596</v>
      </c>
      <c r="L1024" s="39">
        <v>4555.2212091458596</v>
      </c>
      <c r="M1024" s="39">
        <v>4555.2212091458596</v>
      </c>
      <c r="N1024" s="39">
        <v>4555.2212091458596</v>
      </c>
      <c r="O1024" s="39">
        <v>4555.2212091458596</v>
      </c>
      <c r="P1024" s="39">
        <v>4555.2212091458596</v>
      </c>
      <c r="Q1024" s="39">
        <v>4555.2212091458596</v>
      </c>
      <c r="R1024" s="39">
        <v>4555.2212091458596</v>
      </c>
      <c r="S1024" s="39">
        <v>4555.2212091458596</v>
      </c>
      <c r="T1024" s="39">
        <v>4555.2212091458596</v>
      </c>
      <c r="U1024" s="39">
        <v>4555.2212091458596</v>
      </c>
      <c r="V1024" s="39">
        <v>4555.2212091458596</v>
      </c>
      <c r="W1024" s="39">
        <v>4555.2212091458596</v>
      </c>
      <c r="X1024" s="39">
        <v>4555.2212091458596</v>
      </c>
      <c r="Y1024" s="39">
        <v>4555.2212091458596</v>
      </c>
      <c r="Z1024" s="39">
        <v>4555.2212091458596</v>
      </c>
      <c r="AA1024" s="39">
        <v>4555.2212091458596</v>
      </c>
      <c r="AB1024" s="39">
        <v>4555.2212091458596</v>
      </c>
      <c r="AC1024" s="39">
        <v>4555.2212091458596</v>
      </c>
      <c r="AD1024" s="39">
        <v>4555.2212091458596</v>
      </c>
    </row>
    <row r="1025" spans="1:30" hidden="1" outlineLevel="1">
      <c r="A1025" s="40" t="s">
        <v>233</v>
      </c>
      <c r="B1025" s="39">
        <v>19436.708641962301</v>
      </c>
      <c r="C1025" s="39">
        <v>19436.708641962301</v>
      </c>
      <c r="D1025" s="39">
        <v>19436.708641962301</v>
      </c>
      <c r="E1025" s="39">
        <v>19436.708641962301</v>
      </c>
      <c r="F1025" s="39">
        <v>19436.708641962301</v>
      </c>
      <c r="G1025" s="39">
        <v>19436.708641962301</v>
      </c>
      <c r="H1025" s="39">
        <v>19436.708641962301</v>
      </c>
      <c r="I1025" s="39">
        <v>19436.708641962301</v>
      </c>
      <c r="J1025" s="39">
        <v>19436.708641962301</v>
      </c>
      <c r="K1025" s="39">
        <v>19436.708641962301</v>
      </c>
      <c r="L1025" s="39">
        <v>19436.708641962301</v>
      </c>
      <c r="M1025" s="39">
        <v>19436.708641962301</v>
      </c>
      <c r="N1025" s="39">
        <v>19436.708641962301</v>
      </c>
      <c r="O1025" s="39">
        <v>19436.708641962301</v>
      </c>
      <c r="P1025" s="39">
        <v>19436.708641962301</v>
      </c>
      <c r="Q1025" s="39">
        <v>19436.708641962301</v>
      </c>
      <c r="R1025" s="39">
        <v>19436.708641962301</v>
      </c>
      <c r="S1025" s="39">
        <v>19436.708641962301</v>
      </c>
      <c r="T1025" s="39">
        <v>19436.708641962301</v>
      </c>
      <c r="U1025" s="39">
        <v>19436.708641962301</v>
      </c>
      <c r="V1025" s="39">
        <v>19436.708641962301</v>
      </c>
      <c r="W1025" s="39">
        <v>19436.708641962301</v>
      </c>
      <c r="X1025" s="39">
        <v>19436.708641962301</v>
      </c>
      <c r="Y1025" s="39">
        <v>19436.708641962301</v>
      </c>
      <c r="Z1025" s="39">
        <v>19436.708641962301</v>
      </c>
      <c r="AA1025" s="39">
        <v>19436.708641962301</v>
      </c>
      <c r="AB1025" s="39">
        <v>19436.708641962301</v>
      </c>
      <c r="AC1025" s="39">
        <v>19436.708641962301</v>
      </c>
      <c r="AD1025" s="39">
        <v>19436.708641962301</v>
      </c>
    </row>
    <row r="1026" spans="1:30" hidden="1" outlineLevel="1">
      <c r="A1026" s="40" t="s">
        <v>234</v>
      </c>
      <c r="B1026" s="39">
        <v>19282.468964456199</v>
      </c>
      <c r="C1026" s="39">
        <v>19282.468964456199</v>
      </c>
      <c r="D1026" s="39">
        <v>19282.468964456199</v>
      </c>
      <c r="E1026" s="39">
        <v>19282.468964456199</v>
      </c>
      <c r="F1026" s="39">
        <v>19282.468964456199</v>
      </c>
      <c r="G1026" s="39">
        <v>19282.468964456199</v>
      </c>
      <c r="H1026" s="39">
        <v>19282.468964456199</v>
      </c>
      <c r="I1026" s="39">
        <v>19282.468964456199</v>
      </c>
      <c r="J1026" s="39">
        <v>19282.468964456199</v>
      </c>
      <c r="K1026" s="39">
        <v>19282.468964456199</v>
      </c>
      <c r="L1026" s="39">
        <v>19282.468964456199</v>
      </c>
      <c r="M1026" s="39">
        <v>19282.468964456199</v>
      </c>
      <c r="N1026" s="39">
        <v>19282.468964456199</v>
      </c>
      <c r="O1026" s="39">
        <v>19282.468964456199</v>
      </c>
      <c r="P1026" s="39">
        <v>19282.468964456199</v>
      </c>
      <c r="Q1026" s="39">
        <v>19282.468964456199</v>
      </c>
      <c r="R1026" s="39">
        <v>19282.468964456199</v>
      </c>
      <c r="S1026" s="39">
        <v>19282.468964456199</v>
      </c>
      <c r="T1026" s="39">
        <v>19282.468964456199</v>
      </c>
      <c r="U1026" s="39">
        <v>19282.468964456199</v>
      </c>
      <c r="V1026" s="39">
        <v>19282.468964456199</v>
      </c>
      <c r="W1026" s="39">
        <v>19282.468964456199</v>
      </c>
      <c r="X1026" s="39">
        <v>19282.468964456199</v>
      </c>
      <c r="Y1026" s="39">
        <v>19282.468964456199</v>
      </c>
      <c r="Z1026" s="39">
        <v>19282.468964456199</v>
      </c>
      <c r="AA1026" s="39">
        <v>19282.468964456199</v>
      </c>
      <c r="AB1026" s="39">
        <v>19282.468964456199</v>
      </c>
      <c r="AC1026" s="39">
        <v>19282.468964456199</v>
      </c>
      <c r="AD1026" s="39">
        <v>19282.468964456199</v>
      </c>
    </row>
    <row r="1027" spans="1:30" hidden="1" outlineLevel="1">
      <c r="A1027" s="40" t="s">
        <v>235</v>
      </c>
      <c r="B1027" s="39">
        <v>170.85731993822</v>
      </c>
      <c r="C1027" s="39">
        <v>170.85731993822</v>
      </c>
      <c r="D1027" s="39">
        <v>170.85731993822</v>
      </c>
      <c r="E1027" s="39">
        <v>170.85731993822</v>
      </c>
      <c r="F1027" s="39">
        <v>170.85731993822</v>
      </c>
      <c r="G1027" s="39">
        <v>170.85731993822</v>
      </c>
      <c r="H1027" s="39">
        <v>170.85731993822</v>
      </c>
      <c r="I1027" s="39">
        <v>170.85731993822</v>
      </c>
      <c r="J1027" s="39">
        <v>170.85731993822</v>
      </c>
      <c r="K1027" s="39">
        <v>170.85731993822</v>
      </c>
      <c r="L1027" s="39">
        <v>170.85731993822</v>
      </c>
      <c r="M1027" s="39">
        <v>170.85731993822</v>
      </c>
      <c r="N1027" s="39">
        <v>170.85731993822</v>
      </c>
      <c r="O1027" s="39">
        <v>170.85731993822</v>
      </c>
      <c r="P1027" s="39">
        <v>170.85731993822</v>
      </c>
      <c r="Q1027" s="39">
        <v>170.85731993822</v>
      </c>
      <c r="R1027" s="39">
        <v>170.85731993822</v>
      </c>
      <c r="S1027" s="39">
        <v>170.85731993822</v>
      </c>
      <c r="T1027" s="39">
        <v>170.85731993822</v>
      </c>
      <c r="U1027" s="39">
        <v>170.85731993822</v>
      </c>
      <c r="V1027" s="39">
        <v>170.85731993822</v>
      </c>
      <c r="W1027" s="39">
        <v>170.85731993822</v>
      </c>
      <c r="X1027" s="39">
        <v>170.85731993822</v>
      </c>
      <c r="Y1027" s="39">
        <v>170.85731993822</v>
      </c>
      <c r="Z1027" s="39">
        <v>170.85731993822</v>
      </c>
      <c r="AA1027" s="39">
        <v>170.85731993822</v>
      </c>
      <c r="AB1027" s="39">
        <v>170.85731993822</v>
      </c>
      <c r="AC1027" s="39">
        <v>170.85731993822</v>
      </c>
      <c r="AD1027" s="39">
        <v>170.85731993822</v>
      </c>
    </row>
    <row r="1028" spans="1:30" hidden="1" outlineLevel="1">
      <c r="A1028" s="40" t="s">
        <v>236</v>
      </c>
      <c r="B1028" s="39">
        <v>154.585194229818</v>
      </c>
      <c r="C1028" s="39">
        <v>154.585194229818</v>
      </c>
      <c r="D1028" s="39">
        <v>154.585194229818</v>
      </c>
      <c r="E1028" s="39">
        <v>154.585194229818</v>
      </c>
      <c r="F1028" s="39">
        <v>154.585194229818</v>
      </c>
      <c r="G1028" s="39">
        <v>154.585194229818</v>
      </c>
      <c r="H1028" s="39">
        <v>154.585194229818</v>
      </c>
      <c r="I1028" s="39">
        <v>154.585194229818</v>
      </c>
      <c r="J1028" s="39">
        <v>154.585194229818</v>
      </c>
      <c r="K1028" s="39">
        <v>154.585194229818</v>
      </c>
      <c r="L1028" s="39">
        <v>154.585194229818</v>
      </c>
      <c r="M1028" s="39">
        <v>154.585194229818</v>
      </c>
      <c r="N1028" s="39">
        <v>154.585194229818</v>
      </c>
      <c r="O1028" s="39">
        <v>154.585194229818</v>
      </c>
      <c r="P1028" s="39">
        <v>154.585194229818</v>
      </c>
      <c r="Q1028" s="39">
        <v>154.585194229818</v>
      </c>
      <c r="R1028" s="39">
        <v>154.585194229818</v>
      </c>
      <c r="S1028" s="39">
        <v>154.585194229818</v>
      </c>
      <c r="T1028" s="39">
        <v>154.585194229818</v>
      </c>
      <c r="U1028" s="39">
        <v>154.585194229818</v>
      </c>
      <c r="V1028" s="39">
        <v>154.585194229818</v>
      </c>
      <c r="W1028" s="39">
        <v>154.585194229818</v>
      </c>
      <c r="X1028" s="39">
        <v>154.585194229818</v>
      </c>
      <c r="Y1028" s="39">
        <v>154.585194229818</v>
      </c>
      <c r="Z1028" s="39">
        <v>154.585194229818</v>
      </c>
      <c r="AA1028" s="39">
        <v>154.585194229818</v>
      </c>
      <c r="AB1028" s="39">
        <v>154.585194229818</v>
      </c>
      <c r="AC1028" s="39">
        <v>154.585194229818</v>
      </c>
      <c r="AD1028" s="39">
        <v>154.585194229818</v>
      </c>
    </row>
    <row r="1029" spans="1:30" collapsed="1">
      <c r="A1029" s="40" t="s">
        <v>605</v>
      </c>
      <c r="B1029" s="39">
        <v>118692616.207251</v>
      </c>
      <c r="C1029" s="39">
        <v>118692616.207251</v>
      </c>
      <c r="D1029" s="39">
        <v>118692616.207251</v>
      </c>
      <c r="E1029" s="39">
        <v>118692616.207251</v>
      </c>
      <c r="F1029" s="39">
        <v>118692616.207251</v>
      </c>
      <c r="G1029" s="39">
        <v>118692616.207251</v>
      </c>
      <c r="H1029" s="39">
        <v>118692616.207251</v>
      </c>
      <c r="I1029" s="39">
        <v>118692616.207251</v>
      </c>
      <c r="J1029" s="39">
        <v>118692616.207251</v>
      </c>
      <c r="K1029" s="39">
        <v>118692616.207251</v>
      </c>
      <c r="L1029" s="39">
        <v>118692616.207251</v>
      </c>
      <c r="M1029" s="39">
        <v>118692616.207251</v>
      </c>
      <c r="N1029" s="39">
        <v>118692616.207251</v>
      </c>
      <c r="O1029" s="39">
        <v>118692616.207251</v>
      </c>
      <c r="P1029" s="39">
        <v>118692616.207251</v>
      </c>
      <c r="Q1029" s="39">
        <v>118692616.207251</v>
      </c>
      <c r="R1029" s="39">
        <v>118692616.207251</v>
      </c>
      <c r="S1029" s="39">
        <v>118692616.207251</v>
      </c>
      <c r="T1029" s="39">
        <v>118692616.207251</v>
      </c>
      <c r="U1029" s="39">
        <v>118692616.207251</v>
      </c>
      <c r="V1029" s="39">
        <v>118692616.207251</v>
      </c>
      <c r="W1029" s="39">
        <v>118692616.207251</v>
      </c>
      <c r="X1029" s="39">
        <v>118692616.207251</v>
      </c>
      <c r="Y1029" s="39">
        <v>118692616.207251</v>
      </c>
      <c r="Z1029" s="39">
        <v>118692616.207251</v>
      </c>
      <c r="AA1029" s="39">
        <v>118692616.207251</v>
      </c>
      <c r="AB1029" s="39">
        <v>118692616.207251</v>
      </c>
      <c r="AC1029" s="39">
        <v>118692616.207251</v>
      </c>
      <c r="AD1029" s="39">
        <v>118692616.207251</v>
      </c>
    </row>
    <row r="1030" spans="1:30">
      <c r="A1030" s="40" t="s">
        <v>606</v>
      </c>
    </row>
    <row r="1031" spans="1:30" s="45" customFormat="1">
      <c r="A1031" s="49" t="s">
        <v>607</v>
      </c>
      <c r="B1031" s="50">
        <v>2.4865315330349601E-2</v>
      </c>
      <c r="C1031" s="50">
        <v>9.4765303705505305E-4</v>
      </c>
      <c r="D1031" s="50">
        <v>1.3625431175150001E-2</v>
      </c>
      <c r="E1031" s="50">
        <v>5.5705290585498501E-2</v>
      </c>
      <c r="F1031" s="50">
        <v>6.5413279810328396E-4</v>
      </c>
      <c r="G1031" s="50">
        <v>0.24100702889606801</v>
      </c>
      <c r="H1031" s="50">
        <v>9.7979714828436301E-2</v>
      </c>
      <c r="I1031" s="50">
        <v>2.3304463281624301E-2</v>
      </c>
      <c r="J1031" s="50">
        <v>1.56263810615696E-3</v>
      </c>
      <c r="K1031" s="50">
        <v>8.3162897682745296E-4</v>
      </c>
      <c r="L1031" s="50">
        <v>9.1170177953234005E-4</v>
      </c>
      <c r="M1031" s="50">
        <v>9.8412449748742594E-5</v>
      </c>
      <c r="N1031" s="50">
        <v>0.53205886906710798</v>
      </c>
      <c r="O1031" s="50">
        <v>5.2246452713820297E-3</v>
      </c>
      <c r="P1031" s="50">
        <v>3.05104691603959E-4</v>
      </c>
      <c r="Q1031" s="50">
        <v>1.08110376688747E-4</v>
      </c>
      <c r="R1031" s="50">
        <v>8.0985934866513204E-4</v>
      </c>
      <c r="S1031" s="50">
        <v>4.8887148982854501E-4</v>
      </c>
      <c r="T1031" s="50">
        <v>0.13597863757506801</v>
      </c>
      <c r="U1031" s="50">
        <v>0</v>
      </c>
      <c r="V1031" s="50">
        <v>0</v>
      </c>
      <c r="W1031" s="50">
        <v>0.184106514933877</v>
      </c>
      <c r="X1031" s="50">
        <v>0.67226595673201295</v>
      </c>
      <c r="Y1031" s="50">
        <v>7.4806399836059004E-4</v>
      </c>
      <c r="Z1031" s="50">
        <v>3.1919200658100501E-3</v>
      </c>
      <c r="AA1031" s="50">
        <v>3.1665906373227102E-3</v>
      </c>
      <c r="AB1031" s="50">
        <v>2.8058398052226602E-5</v>
      </c>
      <c r="AC1031" s="50">
        <v>2.5386169666300199E-5</v>
      </c>
      <c r="AD1031" s="50">
        <v>0</v>
      </c>
    </row>
    <row r="1032" spans="1:30">
      <c r="A1032" s="40" t="s">
        <v>608</v>
      </c>
      <c r="B1032" s="39">
        <v>2.35896375643821E-2</v>
      </c>
      <c r="C1032" s="39">
        <v>8.9903511714686595E-4</v>
      </c>
      <c r="D1032" s="39">
        <v>1.29263988334751E-2</v>
      </c>
      <c r="E1032" s="39">
        <v>5.2847414073474298E-2</v>
      </c>
      <c r="F1032" s="39">
        <v>6.2057349449324802E-4</v>
      </c>
      <c r="G1032" s="39">
        <v>0.22864252419866099</v>
      </c>
      <c r="H1032" s="39">
        <v>9.2953012288697401E-2</v>
      </c>
      <c r="I1032" s="39">
        <v>2.21088626925624E-2</v>
      </c>
      <c r="J1032" s="39">
        <v>1.48246929824947E-3</v>
      </c>
      <c r="K1032" s="39">
        <v>7.8896349757739698E-4</v>
      </c>
      <c r="L1032" s="39">
        <v>8.6492828505254596E-4</v>
      </c>
      <c r="M1032" s="39">
        <v>9.3363546391959706E-5</v>
      </c>
      <c r="N1032" s="39">
        <v>0.50476238557444497</v>
      </c>
      <c r="O1032" s="39">
        <v>4.9566026699019404E-3</v>
      </c>
      <c r="P1032" s="39">
        <v>2.8945175231078602E-4</v>
      </c>
      <c r="Q1032" s="39">
        <v>1.02563935713439E-4</v>
      </c>
      <c r="R1032" s="39">
        <v>7.6831072758683499E-4</v>
      </c>
      <c r="S1032" s="39">
        <v>2.50808196760935E-5</v>
      </c>
      <c r="T1032" s="39">
        <v>6.97618036596339E-3</v>
      </c>
      <c r="U1032" s="39">
        <v>0</v>
      </c>
      <c r="V1032" s="39">
        <v>0</v>
      </c>
      <c r="W1032" s="39">
        <v>9.4453090399484203E-3</v>
      </c>
      <c r="X1032" s="39">
        <v>3.4489598158169398E-2</v>
      </c>
      <c r="Y1032" s="39">
        <v>3.8378303172556901E-5</v>
      </c>
      <c r="Z1032" s="39">
        <v>1.6375667891609501E-4</v>
      </c>
      <c r="AA1032" s="39">
        <v>1.6245719051964199E-4</v>
      </c>
      <c r="AB1032" s="39">
        <v>1.43949409321201E-6</v>
      </c>
      <c r="AC1032" s="39">
        <v>1.3023994176680099E-6</v>
      </c>
      <c r="AD1032" s="39">
        <v>0</v>
      </c>
    </row>
    <row r="1033" spans="1:30">
      <c r="A1033" s="40" t="s">
        <v>609</v>
      </c>
    </row>
    <row r="1034" spans="1:30">
      <c r="A1034" s="43" t="s">
        <v>610</v>
      </c>
    </row>
    <row r="1035" spans="1:30">
      <c r="A1035" s="43" t="s">
        <v>611</v>
      </c>
      <c r="B1035" s="46">
        <v>0</v>
      </c>
      <c r="C1035" s="46">
        <v>0</v>
      </c>
      <c r="D1035" s="46">
        <v>0</v>
      </c>
      <c r="E1035" s="46">
        <v>880334.49010000005</v>
      </c>
      <c r="F1035" s="46">
        <v>0</v>
      </c>
      <c r="G1035" s="46">
        <v>839608.11190000002</v>
      </c>
      <c r="H1035" s="46">
        <v>45918.077299999997</v>
      </c>
      <c r="I1035" s="46">
        <v>0</v>
      </c>
      <c r="J1035" s="46">
        <v>0</v>
      </c>
      <c r="K1035" s="46">
        <v>0</v>
      </c>
      <c r="L1035" s="46">
        <v>59119.768499999998</v>
      </c>
      <c r="M1035" s="46">
        <v>0</v>
      </c>
      <c r="N1035" s="46">
        <v>7679105.1037999997</v>
      </c>
      <c r="O1035" s="46">
        <v>248631.12830000001</v>
      </c>
      <c r="P1035" s="46">
        <v>0</v>
      </c>
      <c r="Q1035" s="46">
        <v>0</v>
      </c>
      <c r="R1035" s="46">
        <v>0</v>
      </c>
      <c r="S1035" s="46">
        <v>0</v>
      </c>
      <c r="T1035" s="46">
        <v>0</v>
      </c>
      <c r="U1035" s="46">
        <v>0</v>
      </c>
      <c r="V1035" s="46">
        <v>0</v>
      </c>
      <c r="W1035" s="46">
        <v>0</v>
      </c>
      <c r="X1035" s="46">
        <v>0</v>
      </c>
      <c r="Y1035" s="46">
        <v>0</v>
      </c>
      <c r="Z1035" s="46">
        <v>0</v>
      </c>
      <c r="AA1035" s="46">
        <v>0</v>
      </c>
      <c r="AB1035" s="46">
        <v>0</v>
      </c>
      <c r="AC1035" s="46">
        <v>0</v>
      </c>
      <c r="AD1035" s="46">
        <v>0</v>
      </c>
    </row>
    <row r="1036" spans="1:30" hidden="1" outlineLevel="1">
      <c r="A1036" s="40" t="s">
        <v>216</v>
      </c>
      <c r="B1036" s="39">
        <v>880334.49010000005</v>
      </c>
      <c r="C1036" s="39">
        <v>880334.49010000005</v>
      </c>
      <c r="D1036" s="39">
        <v>880334.49010000005</v>
      </c>
      <c r="E1036" s="39">
        <v>880334.49010000005</v>
      </c>
      <c r="F1036" s="39">
        <v>880334.49010000005</v>
      </c>
      <c r="G1036" s="39">
        <v>880334.49010000005</v>
      </c>
      <c r="H1036" s="39">
        <v>880334.49010000005</v>
      </c>
      <c r="I1036" s="39">
        <v>880334.49010000005</v>
      </c>
      <c r="J1036" s="39">
        <v>880334.49010000005</v>
      </c>
      <c r="K1036" s="39">
        <v>880334.49010000005</v>
      </c>
      <c r="L1036" s="39">
        <v>880334.49010000005</v>
      </c>
      <c r="M1036" s="39">
        <v>880334.49010000005</v>
      </c>
      <c r="N1036" s="39">
        <v>880334.49010000005</v>
      </c>
      <c r="O1036" s="39">
        <v>880334.49010000005</v>
      </c>
      <c r="P1036" s="39">
        <v>880334.49010000005</v>
      </c>
      <c r="Q1036" s="39">
        <v>880334.49010000005</v>
      </c>
      <c r="R1036" s="39">
        <v>880334.49010000005</v>
      </c>
    </row>
    <row r="1037" spans="1:30" hidden="1" outlineLevel="1">
      <c r="A1037" s="40" t="s">
        <v>218</v>
      </c>
      <c r="B1037" s="39">
        <v>839608.11190000002</v>
      </c>
      <c r="C1037" s="39">
        <v>839608.11190000002</v>
      </c>
      <c r="D1037" s="39">
        <v>839608.11190000002</v>
      </c>
      <c r="E1037" s="39">
        <v>839608.11190000002</v>
      </c>
      <c r="F1037" s="39">
        <v>839608.11190000002</v>
      </c>
      <c r="G1037" s="39">
        <v>839608.11190000002</v>
      </c>
      <c r="H1037" s="39">
        <v>839608.11190000002</v>
      </c>
      <c r="I1037" s="39">
        <v>839608.11190000002</v>
      </c>
      <c r="J1037" s="39">
        <v>839608.11190000002</v>
      </c>
      <c r="K1037" s="39">
        <v>839608.11190000002</v>
      </c>
      <c r="L1037" s="39">
        <v>839608.11190000002</v>
      </c>
      <c r="M1037" s="39">
        <v>839608.11190000002</v>
      </c>
      <c r="N1037" s="39">
        <v>839608.11190000002</v>
      </c>
      <c r="O1037" s="39">
        <v>839608.11190000002</v>
      </c>
      <c r="P1037" s="39">
        <v>839608.11190000002</v>
      </c>
      <c r="Q1037" s="39">
        <v>839608.11190000002</v>
      </c>
      <c r="R1037" s="39">
        <v>839608.11190000002</v>
      </c>
    </row>
    <row r="1038" spans="1:30" hidden="1" outlineLevel="1">
      <c r="A1038" s="40" t="s">
        <v>219</v>
      </c>
      <c r="B1038" s="39">
        <v>45918.077299999997</v>
      </c>
      <c r="C1038" s="39">
        <v>45918.077299999997</v>
      </c>
      <c r="D1038" s="39">
        <v>45918.077299999997</v>
      </c>
      <c r="E1038" s="39">
        <v>45918.077299999997</v>
      </c>
      <c r="F1038" s="39">
        <v>45918.077299999997</v>
      </c>
      <c r="G1038" s="39">
        <v>45918.077299999997</v>
      </c>
      <c r="H1038" s="39">
        <v>45918.077299999997</v>
      </c>
      <c r="I1038" s="39">
        <v>45918.077299999997</v>
      </c>
      <c r="J1038" s="39">
        <v>45918.077299999997</v>
      </c>
      <c r="K1038" s="39">
        <v>45918.077299999997</v>
      </c>
      <c r="L1038" s="39">
        <v>45918.077299999997</v>
      </c>
      <c r="M1038" s="39">
        <v>45918.077299999997</v>
      </c>
      <c r="N1038" s="39">
        <v>45918.077299999997</v>
      </c>
      <c r="O1038" s="39">
        <v>45918.077299999997</v>
      </c>
      <c r="P1038" s="39">
        <v>45918.077299999997</v>
      </c>
      <c r="Q1038" s="39">
        <v>45918.077299999997</v>
      </c>
      <c r="R1038" s="39">
        <v>45918.077299999997</v>
      </c>
    </row>
    <row r="1039" spans="1:30" hidden="1" outlineLevel="1">
      <c r="A1039" s="40" t="s">
        <v>223</v>
      </c>
      <c r="B1039" s="39">
        <v>59119.768499999998</v>
      </c>
      <c r="C1039" s="39">
        <v>59119.768499999998</v>
      </c>
      <c r="D1039" s="39">
        <v>59119.768499999998</v>
      </c>
      <c r="E1039" s="39">
        <v>59119.768499999998</v>
      </c>
      <c r="F1039" s="39">
        <v>59119.768499999998</v>
      </c>
      <c r="G1039" s="39">
        <v>59119.768499999998</v>
      </c>
      <c r="H1039" s="39">
        <v>59119.768499999998</v>
      </c>
      <c r="I1039" s="39">
        <v>59119.768499999998</v>
      </c>
      <c r="J1039" s="39">
        <v>59119.768499999998</v>
      </c>
      <c r="K1039" s="39">
        <v>59119.768499999998</v>
      </c>
      <c r="L1039" s="39">
        <v>59119.768499999998</v>
      </c>
      <c r="M1039" s="39">
        <v>59119.768499999998</v>
      </c>
      <c r="N1039" s="39">
        <v>59119.768499999998</v>
      </c>
      <c r="O1039" s="39">
        <v>59119.768499999998</v>
      </c>
      <c r="P1039" s="39">
        <v>59119.768499999998</v>
      </c>
      <c r="Q1039" s="39">
        <v>59119.768499999998</v>
      </c>
      <c r="R1039" s="39">
        <v>59119.768499999998</v>
      </c>
    </row>
    <row r="1040" spans="1:30" hidden="1" outlineLevel="1">
      <c r="A1040" s="40" t="s">
        <v>225</v>
      </c>
      <c r="B1040" s="39">
        <v>7679105.1037999997</v>
      </c>
      <c r="C1040" s="39">
        <v>7679105.1037999997</v>
      </c>
      <c r="D1040" s="39">
        <v>7679105.1037999997</v>
      </c>
      <c r="E1040" s="39">
        <v>7679105.1037999997</v>
      </c>
      <c r="F1040" s="39">
        <v>7679105.1037999997</v>
      </c>
      <c r="G1040" s="39">
        <v>7679105.1037999997</v>
      </c>
      <c r="H1040" s="39">
        <v>7679105.1037999997</v>
      </c>
      <c r="I1040" s="39">
        <v>7679105.1037999997</v>
      </c>
      <c r="J1040" s="39">
        <v>7679105.1037999997</v>
      </c>
      <c r="K1040" s="39">
        <v>7679105.1037999997</v>
      </c>
      <c r="L1040" s="39">
        <v>7679105.1037999997</v>
      </c>
      <c r="M1040" s="39">
        <v>7679105.1037999997</v>
      </c>
      <c r="N1040" s="39">
        <v>7679105.1037999997</v>
      </c>
      <c r="O1040" s="39">
        <v>7679105.1037999997</v>
      </c>
      <c r="P1040" s="39">
        <v>7679105.1037999997</v>
      </c>
      <c r="Q1040" s="39">
        <v>7679105.1037999997</v>
      </c>
      <c r="R1040" s="39">
        <v>7679105.1037999997</v>
      </c>
    </row>
    <row r="1041" spans="1:30" hidden="1" outlineLevel="1">
      <c r="A1041" s="40" t="s">
        <v>226</v>
      </c>
      <c r="B1041" s="39">
        <v>248631.12830000001</v>
      </c>
      <c r="C1041" s="39">
        <v>248631.12830000001</v>
      </c>
      <c r="D1041" s="39">
        <v>248631.12830000001</v>
      </c>
      <c r="E1041" s="39">
        <v>248631.12830000001</v>
      </c>
      <c r="F1041" s="39">
        <v>248631.12830000001</v>
      </c>
      <c r="G1041" s="39">
        <v>248631.12830000001</v>
      </c>
      <c r="H1041" s="39">
        <v>248631.12830000001</v>
      </c>
      <c r="I1041" s="39">
        <v>248631.12830000001</v>
      </c>
      <c r="J1041" s="39">
        <v>248631.12830000001</v>
      </c>
      <c r="K1041" s="39">
        <v>248631.12830000001</v>
      </c>
      <c r="L1041" s="39">
        <v>248631.12830000001</v>
      </c>
      <c r="M1041" s="39">
        <v>248631.12830000001</v>
      </c>
      <c r="N1041" s="39">
        <v>248631.12830000001</v>
      </c>
      <c r="O1041" s="39">
        <v>248631.12830000001</v>
      </c>
      <c r="P1041" s="39">
        <v>248631.12830000001</v>
      </c>
      <c r="Q1041" s="39">
        <v>248631.12830000001</v>
      </c>
      <c r="R1041" s="39">
        <v>248631.12830000001</v>
      </c>
    </row>
    <row r="1042" spans="1:30" collapsed="1">
      <c r="A1042" s="40" t="s">
        <v>612</v>
      </c>
      <c r="B1042" s="39">
        <v>9752716.6798999999</v>
      </c>
      <c r="C1042" s="39">
        <v>9752716.6798999999</v>
      </c>
      <c r="D1042" s="39">
        <v>9752716.6798999999</v>
      </c>
      <c r="E1042" s="39">
        <v>9752716.6798999999</v>
      </c>
      <c r="F1042" s="39">
        <v>9752716.6798999999</v>
      </c>
      <c r="G1042" s="39">
        <v>9752716.6798999999</v>
      </c>
      <c r="H1042" s="39">
        <v>9752716.6798999999</v>
      </c>
      <c r="I1042" s="39">
        <v>9752716.6798999999</v>
      </c>
      <c r="J1042" s="39">
        <v>9752716.6798999999</v>
      </c>
      <c r="K1042" s="39">
        <v>9752716.6798999999</v>
      </c>
      <c r="L1042" s="39">
        <v>9752716.6798999999</v>
      </c>
      <c r="M1042" s="39">
        <v>9752716.6798999999</v>
      </c>
      <c r="N1042" s="39">
        <v>9752716.6798999999</v>
      </c>
      <c r="O1042" s="39">
        <v>9752716.6798999999</v>
      </c>
      <c r="P1042" s="39">
        <v>9752716.6798999999</v>
      </c>
      <c r="Q1042" s="39">
        <v>9752716.6798999999</v>
      </c>
      <c r="R1042" s="39">
        <v>9752716.6798999999</v>
      </c>
      <c r="S1042" s="39">
        <v>0</v>
      </c>
      <c r="T1042" s="39">
        <v>0</v>
      </c>
      <c r="U1042" s="39">
        <v>0</v>
      </c>
      <c r="V1042" s="39">
        <v>0</v>
      </c>
      <c r="W1042" s="39">
        <v>0</v>
      </c>
      <c r="X1042" s="39">
        <v>0</v>
      </c>
      <c r="Y1042" s="39">
        <v>0</v>
      </c>
      <c r="Z1042" s="39">
        <v>0</v>
      </c>
      <c r="AA1042" s="39">
        <v>0</v>
      </c>
      <c r="AB1042" s="39">
        <v>0</v>
      </c>
      <c r="AC1042" s="39">
        <v>0</v>
      </c>
      <c r="AD1042" s="39">
        <v>0</v>
      </c>
    </row>
    <row r="1043" spans="1:30">
      <c r="A1043" s="40" t="s">
        <v>613</v>
      </c>
    </row>
    <row r="1044" spans="1:30" s="45" customFormat="1">
      <c r="A1044" s="49" t="s">
        <v>614</v>
      </c>
      <c r="B1044" s="50">
        <v>0</v>
      </c>
      <c r="C1044" s="50">
        <v>0</v>
      </c>
      <c r="D1044" s="50">
        <v>0</v>
      </c>
      <c r="E1044" s="50">
        <v>9.0265565892459196E-2</v>
      </c>
      <c r="F1044" s="50">
        <v>0</v>
      </c>
      <c r="G1044" s="50">
        <v>8.60896650089715E-2</v>
      </c>
      <c r="H1044" s="50">
        <v>4.7082345162999997E-3</v>
      </c>
      <c r="I1044" s="50">
        <v>0</v>
      </c>
      <c r="J1044" s="50">
        <v>0</v>
      </c>
      <c r="K1044" s="50">
        <v>0</v>
      </c>
      <c r="L1044" s="50">
        <v>6.0618769559710097E-3</v>
      </c>
      <c r="M1044" s="50">
        <v>0</v>
      </c>
      <c r="N1044" s="50">
        <v>0.78738113244142105</v>
      </c>
      <c r="O1044" s="50">
        <v>2.5493525184876902E-2</v>
      </c>
      <c r="P1044" s="50">
        <v>0</v>
      </c>
      <c r="Q1044" s="50">
        <v>0</v>
      </c>
      <c r="R1044" s="50">
        <v>0</v>
      </c>
      <c r="S1044" s="50">
        <v>0</v>
      </c>
      <c r="T1044" s="50">
        <v>0</v>
      </c>
      <c r="U1044" s="50">
        <v>0</v>
      </c>
      <c r="V1044" s="50">
        <v>0</v>
      </c>
      <c r="W1044" s="50">
        <v>0</v>
      </c>
      <c r="X1044" s="50">
        <v>0</v>
      </c>
      <c r="Y1044" s="50">
        <v>0</v>
      </c>
      <c r="Z1044" s="50">
        <v>0</v>
      </c>
      <c r="AA1044" s="50">
        <v>0</v>
      </c>
      <c r="AB1044" s="50">
        <v>0</v>
      </c>
      <c r="AC1044" s="50">
        <v>0</v>
      </c>
      <c r="AD1044" s="50">
        <v>0</v>
      </c>
    </row>
    <row r="1045" spans="1:30">
      <c r="A1045" s="40" t="s">
        <v>615</v>
      </c>
      <c r="B1045" s="39">
        <v>0</v>
      </c>
      <c r="C1045" s="39">
        <v>0</v>
      </c>
      <c r="D1045" s="39">
        <v>0</v>
      </c>
      <c r="E1045" s="39">
        <v>9.0265565892459196E-2</v>
      </c>
      <c r="F1045" s="39">
        <v>0</v>
      </c>
      <c r="G1045" s="39">
        <v>8.60896650089715E-2</v>
      </c>
      <c r="H1045" s="39">
        <v>4.7082345162999997E-3</v>
      </c>
      <c r="I1045" s="39">
        <v>0</v>
      </c>
      <c r="J1045" s="39">
        <v>0</v>
      </c>
      <c r="K1045" s="39">
        <v>0</v>
      </c>
      <c r="L1045" s="39">
        <v>6.0618769559710097E-3</v>
      </c>
      <c r="M1045" s="39">
        <v>0</v>
      </c>
      <c r="N1045" s="39">
        <v>0.78738113244142105</v>
      </c>
      <c r="O1045" s="39">
        <v>2.5493525184876902E-2</v>
      </c>
      <c r="P1045" s="39">
        <v>0</v>
      </c>
      <c r="Q1045" s="39">
        <v>0</v>
      </c>
      <c r="R1045" s="39">
        <v>0</v>
      </c>
      <c r="S1045" s="39">
        <v>0</v>
      </c>
      <c r="T1045" s="39">
        <v>0</v>
      </c>
      <c r="U1045" s="39">
        <v>0</v>
      </c>
      <c r="V1045" s="39">
        <v>0</v>
      </c>
      <c r="W1045" s="39">
        <v>0</v>
      </c>
      <c r="X1045" s="39">
        <v>0</v>
      </c>
      <c r="Y1045" s="39">
        <v>0</v>
      </c>
      <c r="Z1045" s="39">
        <v>0</v>
      </c>
      <c r="AA1045" s="39">
        <v>0</v>
      </c>
      <c r="AB1045" s="39">
        <v>0</v>
      </c>
      <c r="AC1045" s="39">
        <v>0</v>
      </c>
      <c r="AD1045" s="39">
        <v>0</v>
      </c>
    </row>
    <row r="1046" spans="1:30">
      <c r="A1046" s="40" t="s">
        <v>616</v>
      </c>
    </row>
    <row r="1047" spans="1:30">
      <c r="A1047" s="43" t="s">
        <v>617</v>
      </c>
    </row>
    <row r="1048" spans="1:30">
      <c r="A1048" s="40" t="s">
        <v>618</v>
      </c>
      <c r="B1048" s="39">
        <v>1</v>
      </c>
      <c r="C1048" s="39">
        <v>1</v>
      </c>
      <c r="D1048" s="39">
        <v>1</v>
      </c>
      <c r="E1048" s="39">
        <v>1</v>
      </c>
      <c r="F1048" s="39">
        <v>1</v>
      </c>
      <c r="G1048" s="39">
        <v>1</v>
      </c>
      <c r="H1048" s="39">
        <v>1</v>
      </c>
      <c r="I1048" s="39">
        <v>1</v>
      </c>
      <c r="J1048" s="39">
        <v>1</v>
      </c>
      <c r="K1048" s="39">
        <v>1</v>
      </c>
      <c r="L1048" s="39">
        <v>1</v>
      </c>
      <c r="M1048" s="39">
        <v>1</v>
      </c>
      <c r="N1048" s="39">
        <v>1</v>
      </c>
      <c r="O1048" s="39">
        <v>1</v>
      </c>
      <c r="P1048" s="39">
        <v>1</v>
      </c>
      <c r="Q1048" s="39">
        <v>1</v>
      </c>
      <c r="R1048" s="39">
        <v>1</v>
      </c>
      <c r="S1048" s="39">
        <v>0</v>
      </c>
      <c r="T1048" s="39">
        <v>0</v>
      </c>
      <c r="U1048" s="39">
        <v>0</v>
      </c>
      <c r="V1048" s="39">
        <v>0</v>
      </c>
      <c r="W1048" s="39">
        <v>0</v>
      </c>
      <c r="X1048" s="39">
        <v>0</v>
      </c>
      <c r="Y1048" s="39">
        <v>0</v>
      </c>
      <c r="Z1048" s="39">
        <v>0</v>
      </c>
      <c r="AA1048" s="39">
        <v>0</v>
      </c>
      <c r="AB1048" s="39">
        <v>0</v>
      </c>
      <c r="AC1048" s="39">
        <v>0</v>
      </c>
      <c r="AD1048" s="39">
        <v>0</v>
      </c>
    </row>
    <row r="1049" spans="1:30">
      <c r="A1049" s="40" t="s">
        <v>619</v>
      </c>
    </row>
    <row r="1050" spans="1:30">
      <c r="A1050" s="40" t="s">
        <v>620</v>
      </c>
      <c r="B1050" s="39">
        <v>2691593.784</v>
      </c>
      <c r="C1050" s="39">
        <v>101789.064</v>
      </c>
      <c r="D1050" s="39">
        <v>1508609.875</v>
      </c>
      <c r="E1050" s="39">
        <v>5981722.5099999998</v>
      </c>
      <c r="F1050" s="39">
        <v>70241.817999999897</v>
      </c>
      <c r="G1050" s="39">
        <v>25881286.249000002</v>
      </c>
      <c r="H1050" s="39">
        <v>10529674.1619999</v>
      </c>
      <c r="I1050" s="39">
        <v>2520476.7549999999</v>
      </c>
      <c r="J1050" s="39">
        <v>173015.53599999999</v>
      </c>
      <c r="K1050" s="39">
        <v>91208.296000000002</v>
      </c>
      <c r="L1050" s="39">
        <v>97899.983999999895</v>
      </c>
      <c r="M1050" s="39">
        <v>10793.3129999999</v>
      </c>
      <c r="N1050" s="39">
        <v>57133325.762999997</v>
      </c>
      <c r="O1050" s="39">
        <v>561030.701</v>
      </c>
      <c r="P1050" s="39">
        <v>32762.625999999898</v>
      </c>
      <c r="Q1050" s="39">
        <v>11856.925999999999</v>
      </c>
      <c r="R1050" s="39">
        <v>89667.754000000001</v>
      </c>
      <c r="S1050" s="39">
        <v>2927.1239982525699</v>
      </c>
      <c r="T1050" s="39">
        <v>814173.74826923304</v>
      </c>
      <c r="U1050" s="39">
        <v>0</v>
      </c>
      <c r="V1050" s="39">
        <v>0</v>
      </c>
      <c r="W1050" s="39">
        <v>1102340</v>
      </c>
      <c r="X1050" s="39">
        <v>4025200.602</v>
      </c>
      <c r="Y1050" s="39">
        <v>4479.0422992308404</v>
      </c>
      <c r="Z1050" s="39">
        <v>19111.660261500001</v>
      </c>
      <c r="AA1050" s="39">
        <v>18960</v>
      </c>
      <c r="AB1050" s="39">
        <v>168</v>
      </c>
      <c r="AC1050" s="39">
        <v>152</v>
      </c>
      <c r="AD1050" s="39">
        <v>0</v>
      </c>
    </row>
    <row r="1051" spans="1:30">
      <c r="A1051" s="40" t="s">
        <v>621</v>
      </c>
      <c r="B1051" s="39">
        <v>0</v>
      </c>
      <c r="C1051" s="39">
        <v>0</v>
      </c>
      <c r="D1051" s="39">
        <v>0</v>
      </c>
      <c r="E1051" s="39">
        <v>0</v>
      </c>
      <c r="F1051" s="39">
        <v>0</v>
      </c>
      <c r="G1051" s="39">
        <v>0</v>
      </c>
      <c r="H1051" s="39">
        <v>0</v>
      </c>
      <c r="I1051" s="39">
        <v>0</v>
      </c>
      <c r="J1051" s="39">
        <v>0</v>
      </c>
      <c r="K1051" s="39">
        <v>0</v>
      </c>
      <c r="L1051" s="39">
        <v>0</v>
      </c>
      <c r="M1051" s="39">
        <v>0</v>
      </c>
      <c r="N1051" s="39">
        <v>0</v>
      </c>
      <c r="O1051" s="39">
        <v>0</v>
      </c>
      <c r="P1051" s="39">
        <v>0</v>
      </c>
      <c r="Q1051" s="39">
        <v>0</v>
      </c>
      <c r="R1051" s="39">
        <v>0</v>
      </c>
      <c r="S1051" s="39">
        <v>0</v>
      </c>
      <c r="T1051" s="39">
        <v>0</v>
      </c>
      <c r="U1051" s="39">
        <v>0</v>
      </c>
      <c r="V1051" s="39">
        <v>0</v>
      </c>
      <c r="W1051" s="39">
        <v>0</v>
      </c>
      <c r="X1051" s="39">
        <v>0</v>
      </c>
      <c r="Y1051" s="39">
        <v>0</v>
      </c>
      <c r="Z1051" s="39">
        <v>0</v>
      </c>
      <c r="AA1051" s="39">
        <v>0</v>
      </c>
      <c r="AB1051" s="39">
        <v>0</v>
      </c>
      <c r="AC1051" s="39">
        <v>0</v>
      </c>
      <c r="AD1051" s="39">
        <v>0</v>
      </c>
    </row>
    <row r="1052" spans="1:30">
      <c r="A1052" s="40" t="s">
        <v>622</v>
      </c>
      <c r="B1052" s="39">
        <v>2691593.784</v>
      </c>
      <c r="C1052" s="39">
        <v>101789.064</v>
      </c>
      <c r="D1052" s="39">
        <v>1508609.875</v>
      </c>
      <c r="E1052" s="39">
        <v>5981722.5099999998</v>
      </c>
      <c r="F1052" s="39">
        <v>70241.817999999897</v>
      </c>
      <c r="G1052" s="39">
        <v>25881286.249000002</v>
      </c>
      <c r="H1052" s="39">
        <v>10529674.1619999</v>
      </c>
      <c r="I1052" s="39">
        <v>2520476.7549999999</v>
      </c>
      <c r="J1052" s="39">
        <v>173015.53599999999</v>
      </c>
      <c r="K1052" s="39">
        <v>91208.296000000002</v>
      </c>
      <c r="L1052" s="39">
        <v>97899.983999999895</v>
      </c>
      <c r="M1052" s="39">
        <v>10793.3129999999</v>
      </c>
      <c r="N1052" s="39">
        <v>57133325.762999997</v>
      </c>
      <c r="O1052" s="39">
        <v>561030.701</v>
      </c>
      <c r="P1052" s="39">
        <v>32762.625999999898</v>
      </c>
      <c r="Q1052" s="39">
        <v>11856.925999999999</v>
      </c>
      <c r="R1052" s="39">
        <v>89667.754000000001</v>
      </c>
      <c r="S1052" s="39">
        <v>2927.1239982525699</v>
      </c>
      <c r="T1052" s="39">
        <v>814173.74826923304</v>
      </c>
      <c r="U1052" s="39">
        <v>0</v>
      </c>
      <c r="V1052" s="39">
        <v>0</v>
      </c>
      <c r="W1052" s="39">
        <v>1102340</v>
      </c>
      <c r="X1052" s="39">
        <v>4025200.602</v>
      </c>
      <c r="Y1052" s="39">
        <v>4479.0422992308404</v>
      </c>
      <c r="Z1052" s="39">
        <v>19111.660261500001</v>
      </c>
      <c r="AA1052" s="39">
        <v>18960</v>
      </c>
      <c r="AB1052" s="39">
        <v>168</v>
      </c>
      <c r="AC1052" s="39">
        <v>152</v>
      </c>
      <c r="AD1052" s="39">
        <v>0</v>
      </c>
    </row>
    <row r="1053" spans="1:30">
      <c r="A1053" s="40" t="s">
        <v>623</v>
      </c>
      <c r="B1053" s="39">
        <v>0</v>
      </c>
      <c r="C1053" s="39">
        <v>0</v>
      </c>
      <c r="D1053" s="39">
        <v>0</v>
      </c>
      <c r="E1053" s="39">
        <v>0</v>
      </c>
      <c r="F1053" s="39">
        <v>0</v>
      </c>
      <c r="G1053" s="39">
        <v>0</v>
      </c>
      <c r="H1053" s="39">
        <v>0</v>
      </c>
      <c r="I1053" s="39">
        <v>0</v>
      </c>
      <c r="J1053" s="39">
        <v>0</v>
      </c>
      <c r="K1053" s="39">
        <v>0</v>
      </c>
      <c r="L1053" s="39">
        <v>0</v>
      </c>
      <c r="M1053" s="39">
        <v>0</v>
      </c>
      <c r="N1053" s="39">
        <v>0</v>
      </c>
      <c r="O1053" s="39">
        <v>0</v>
      </c>
      <c r="P1053" s="39">
        <v>0</v>
      </c>
      <c r="Q1053" s="39">
        <v>0</v>
      </c>
      <c r="R1053" s="39">
        <v>0</v>
      </c>
      <c r="S1053" s="39">
        <v>-2927.1239982525699</v>
      </c>
      <c r="T1053" s="39">
        <v>-814173.74826923304</v>
      </c>
      <c r="U1053" s="39">
        <v>0</v>
      </c>
      <c r="V1053" s="39">
        <v>0</v>
      </c>
      <c r="W1053" s="39">
        <v>-1102340</v>
      </c>
      <c r="X1053" s="39">
        <v>-4025200.602</v>
      </c>
      <c r="Y1053" s="39">
        <v>-4479.0422992308404</v>
      </c>
      <c r="Z1053" s="39">
        <v>-19111.660261500001</v>
      </c>
      <c r="AA1053" s="39">
        <v>-18960</v>
      </c>
      <c r="AB1053" s="39">
        <v>-168</v>
      </c>
      <c r="AC1053" s="39">
        <v>-152</v>
      </c>
      <c r="AD1053" s="39">
        <v>0</v>
      </c>
    </row>
    <row r="1054" spans="1:30">
      <c r="A1054" s="43" t="s">
        <v>624</v>
      </c>
      <c r="B1054" s="46">
        <v>2691593.784</v>
      </c>
      <c r="C1054" s="46">
        <v>101789.064</v>
      </c>
      <c r="D1054" s="46">
        <v>1508609.875</v>
      </c>
      <c r="E1054" s="46">
        <v>5981722.5099999998</v>
      </c>
      <c r="F1054" s="46">
        <v>70241.817999999897</v>
      </c>
      <c r="G1054" s="46">
        <v>25881286.249000002</v>
      </c>
      <c r="H1054" s="46">
        <v>10529674.1619999</v>
      </c>
      <c r="I1054" s="46">
        <v>2520476.7549999999</v>
      </c>
      <c r="J1054" s="46">
        <v>173015.53599999999</v>
      </c>
      <c r="K1054" s="46">
        <v>91208.296000000002</v>
      </c>
      <c r="L1054" s="46">
        <v>97899.983999999895</v>
      </c>
      <c r="M1054" s="46">
        <v>10793.3129999999</v>
      </c>
      <c r="N1054" s="46">
        <v>57133325.762999997</v>
      </c>
      <c r="O1054" s="46">
        <v>561030.701</v>
      </c>
      <c r="P1054" s="46">
        <v>32762.625999999898</v>
      </c>
      <c r="Q1054" s="46">
        <v>11856.925999999999</v>
      </c>
      <c r="R1054" s="46">
        <v>89667.754000000001</v>
      </c>
      <c r="S1054" s="46">
        <v>0</v>
      </c>
      <c r="T1054" s="46">
        <v>0</v>
      </c>
      <c r="U1054" s="46">
        <v>0</v>
      </c>
      <c r="V1054" s="46">
        <v>0</v>
      </c>
      <c r="W1054" s="46">
        <v>0</v>
      </c>
      <c r="X1054" s="46">
        <v>0</v>
      </c>
      <c r="Y1054" s="46">
        <v>0</v>
      </c>
      <c r="Z1054" s="46">
        <v>0</v>
      </c>
      <c r="AA1054" s="46">
        <v>0</v>
      </c>
      <c r="AB1054" s="46">
        <v>0</v>
      </c>
      <c r="AC1054" s="46">
        <v>0</v>
      </c>
      <c r="AD1054" s="46">
        <v>0</v>
      </c>
    </row>
    <row r="1055" spans="1:30" hidden="1" outlineLevel="1">
      <c r="A1055" s="40" t="s">
        <v>213</v>
      </c>
      <c r="B1055" s="39">
        <v>2691593.784</v>
      </c>
      <c r="C1055" s="39">
        <v>2691593.784</v>
      </c>
      <c r="D1055" s="39">
        <v>2691593.784</v>
      </c>
      <c r="E1055" s="39">
        <v>2691593.784</v>
      </c>
      <c r="F1055" s="39">
        <v>2691593.784</v>
      </c>
      <c r="G1055" s="39">
        <v>2691593.784</v>
      </c>
      <c r="H1055" s="39">
        <v>2691593.784</v>
      </c>
      <c r="I1055" s="39">
        <v>2691593.784</v>
      </c>
      <c r="J1055" s="39">
        <v>2691593.784</v>
      </c>
      <c r="K1055" s="39">
        <v>2691593.784</v>
      </c>
      <c r="L1055" s="39">
        <v>2691593.784</v>
      </c>
      <c r="M1055" s="39">
        <v>2691593.784</v>
      </c>
      <c r="N1055" s="39">
        <v>2691593.784</v>
      </c>
      <c r="O1055" s="39">
        <v>2691593.784</v>
      </c>
      <c r="P1055" s="39">
        <v>2691593.784</v>
      </c>
      <c r="Q1055" s="39">
        <v>2691593.784</v>
      </c>
      <c r="R1055" s="39">
        <v>2691593.784</v>
      </c>
    </row>
    <row r="1056" spans="1:30" hidden="1" outlineLevel="1">
      <c r="A1056" s="40" t="s">
        <v>214</v>
      </c>
      <c r="B1056" s="39">
        <v>101789.064</v>
      </c>
      <c r="C1056" s="39">
        <v>101789.064</v>
      </c>
      <c r="D1056" s="39">
        <v>101789.064</v>
      </c>
      <c r="E1056" s="39">
        <v>101789.064</v>
      </c>
      <c r="F1056" s="39">
        <v>101789.064</v>
      </c>
      <c r="G1056" s="39">
        <v>101789.064</v>
      </c>
      <c r="H1056" s="39">
        <v>101789.064</v>
      </c>
      <c r="I1056" s="39">
        <v>101789.064</v>
      </c>
      <c r="J1056" s="39">
        <v>101789.064</v>
      </c>
      <c r="K1056" s="39">
        <v>101789.064</v>
      </c>
      <c r="L1056" s="39">
        <v>101789.064</v>
      </c>
      <c r="M1056" s="39">
        <v>101789.064</v>
      </c>
      <c r="N1056" s="39">
        <v>101789.064</v>
      </c>
      <c r="O1056" s="39">
        <v>101789.064</v>
      </c>
      <c r="P1056" s="39">
        <v>101789.064</v>
      </c>
      <c r="Q1056" s="39">
        <v>101789.064</v>
      </c>
      <c r="R1056" s="39">
        <v>101789.064</v>
      </c>
    </row>
    <row r="1057" spans="1:30" hidden="1" outlineLevel="1">
      <c r="A1057" s="40" t="s">
        <v>215</v>
      </c>
      <c r="B1057" s="39">
        <v>1508609.875</v>
      </c>
      <c r="C1057" s="39">
        <v>1508609.875</v>
      </c>
      <c r="D1057" s="39">
        <v>1508609.875</v>
      </c>
      <c r="E1057" s="39">
        <v>1508609.875</v>
      </c>
      <c r="F1057" s="39">
        <v>1508609.875</v>
      </c>
      <c r="G1057" s="39">
        <v>1508609.875</v>
      </c>
      <c r="H1057" s="39">
        <v>1508609.875</v>
      </c>
      <c r="I1057" s="39">
        <v>1508609.875</v>
      </c>
      <c r="J1057" s="39">
        <v>1508609.875</v>
      </c>
      <c r="K1057" s="39">
        <v>1508609.875</v>
      </c>
      <c r="L1057" s="39">
        <v>1508609.875</v>
      </c>
      <c r="M1057" s="39">
        <v>1508609.875</v>
      </c>
      <c r="N1057" s="39">
        <v>1508609.875</v>
      </c>
      <c r="O1057" s="39">
        <v>1508609.875</v>
      </c>
      <c r="P1057" s="39">
        <v>1508609.875</v>
      </c>
      <c r="Q1057" s="39">
        <v>1508609.875</v>
      </c>
      <c r="R1057" s="39">
        <v>1508609.875</v>
      </c>
    </row>
    <row r="1058" spans="1:30" hidden="1" outlineLevel="1">
      <c r="A1058" s="40" t="s">
        <v>216</v>
      </c>
      <c r="B1058" s="39">
        <v>5981722.5099999998</v>
      </c>
      <c r="C1058" s="39">
        <v>5981722.5099999998</v>
      </c>
      <c r="D1058" s="39">
        <v>5981722.5099999998</v>
      </c>
      <c r="E1058" s="39">
        <v>5981722.5099999998</v>
      </c>
      <c r="F1058" s="39">
        <v>5981722.5099999998</v>
      </c>
      <c r="G1058" s="39">
        <v>5981722.5099999998</v>
      </c>
      <c r="H1058" s="39">
        <v>5981722.5099999998</v>
      </c>
      <c r="I1058" s="39">
        <v>5981722.5099999998</v>
      </c>
      <c r="J1058" s="39">
        <v>5981722.5099999998</v>
      </c>
      <c r="K1058" s="39">
        <v>5981722.5099999998</v>
      </c>
      <c r="L1058" s="39">
        <v>5981722.5099999998</v>
      </c>
      <c r="M1058" s="39">
        <v>5981722.5099999998</v>
      </c>
      <c r="N1058" s="39">
        <v>5981722.5099999998</v>
      </c>
      <c r="O1058" s="39">
        <v>5981722.5099999998</v>
      </c>
      <c r="P1058" s="39">
        <v>5981722.5099999998</v>
      </c>
      <c r="Q1058" s="39">
        <v>5981722.5099999998</v>
      </c>
      <c r="R1058" s="39">
        <v>5981722.5099999998</v>
      </c>
    </row>
    <row r="1059" spans="1:30" hidden="1" outlineLevel="1">
      <c r="A1059" s="40" t="s">
        <v>217</v>
      </c>
      <c r="B1059" s="39">
        <v>70241.817999999897</v>
      </c>
      <c r="C1059" s="39">
        <v>70241.817999999897</v>
      </c>
      <c r="D1059" s="39">
        <v>70241.817999999897</v>
      </c>
      <c r="E1059" s="39">
        <v>70241.817999999897</v>
      </c>
      <c r="F1059" s="39">
        <v>70241.817999999897</v>
      </c>
      <c r="G1059" s="39">
        <v>70241.817999999897</v>
      </c>
      <c r="H1059" s="39">
        <v>70241.817999999897</v>
      </c>
      <c r="I1059" s="39">
        <v>70241.817999999897</v>
      </c>
      <c r="J1059" s="39">
        <v>70241.817999999897</v>
      </c>
      <c r="K1059" s="39">
        <v>70241.817999999897</v>
      </c>
      <c r="L1059" s="39">
        <v>70241.817999999897</v>
      </c>
      <c r="M1059" s="39">
        <v>70241.817999999897</v>
      </c>
      <c r="N1059" s="39">
        <v>70241.817999999897</v>
      </c>
      <c r="O1059" s="39">
        <v>70241.817999999897</v>
      </c>
      <c r="P1059" s="39">
        <v>70241.817999999897</v>
      </c>
      <c r="Q1059" s="39">
        <v>70241.817999999897</v>
      </c>
      <c r="R1059" s="39">
        <v>70241.817999999897</v>
      </c>
    </row>
    <row r="1060" spans="1:30" hidden="1" outlineLevel="1">
      <c r="A1060" s="40" t="s">
        <v>218</v>
      </c>
      <c r="B1060" s="39">
        <v>25881286.249000002</v>
      </c>
      <c r="C1060" s="39">
        <v>25881286.249000002</v>
      </c>
      <c r="D1060" s="39">
        <v>25881286.249000002</v>
      </c>
      <c r="E1060" s="39">
        <v>25881286.249000002</v>
      </c>
      <c r="F1060" s="39">
        <v>25881286.249000002</v>
      </c>
      <c r="G1060" s="39">
        <v>25881286.249000002</v>
      </c>
      <c r="H1060" s="39">
        <v>25881286.249000002</v>
      </c>
      <c r="I1060" s="39">
        <v>25881286.249000002</v>
      </c>
      <c r="J1060" s="39">
        <v>25881286.249000002</v>
      </c>
      <c r="K1060" s="39">
        <v>25881286.249000002</v>
      </c>
      <c r="L1060" s="39">
        <v>25881286.249000002</v>
      </c>
      <c r="M1060" s="39">
        <v>25881286.249000002</v>
      </c>
      <c r="N1060" s="39">
        <v>25881286.249000002</v>
      </c>
      <c r="O1060" s="39">
        <v>25881286.249000002</v>
      </c>
      <c r="P1060" s="39">
        <v>25881286.249000002</v>
      </c>
      <c r="Q1060" s="39">
        <v>25881286.249000002</v>
      </c>
      <c r="R1060" s="39">
        <v>25881286.249000002</v>
      </c>
    </row>
    <row r="1061" spans="1:30" hidden="1" outlineLevel="1">
      <c r="A1061" s="40" t="s">
        <v>219</v>
      </c>
      <c r="B1061" s="39">
        <v>10529674.1619999</v>
      </c>
      <c r="C1061" s="39">
        <v>10529674.1619999</v>
      </c>
      <c r="D1061" s="39">
        <v>10529674.1619999</v>
      </c>
      <c r="E1061" s="39">
        <v>10529674.1619999</v>
      </c>
      <c r="F1061" s="39">
        <v>10529674.1619999</v>
      </c>
      <c r="G1061" s="39">
        <v>10529674.1619999</v>
      </c>
      <c r="H1061" s="39">
        <v>10529674.1619999</v>
      </c>
      <c r="I1061" s="39">
        <v>10529674.1619999</v>
      </c>
      <c r="J1061" s="39">
        <v>10529674.1619999</v>
      </c>
      <c r="K1061" s="39">
        <v>10529674.1619999</v>
      </c>
      <c r="L1061" s="39">
        <v>10529674.1619999</v>
      </c>
      <c r="M1061" s="39">
        <v>10529674.1619999</v>
      </c>
      <c r="N1061" s="39">
        <v>10529674.1619999</v>
      </c>
      <c r="O1061" s="39">
        <v>10529674.1619999</v>
      </c>
      <c r="P1061" s="39">
        <v>10529674.1619999</v>
      </c>
      <c r="Q1061" s="39">
        <v>10529674.1619999</v>
      </c>
      <c r="R1061" s="39">
        <v>10529674.1619999</v>
      </c>
    </row>
    <row r="1062" spans="1:30" hidden="1" outlineLevel="1">
      <c r="A1062" s="40" t="s">
        <v>220</v>
      </c>
      <c r="B1062" s="39">
        <v>2520476.7549999999</v>
      </c>
      <c r="C1062" s="39">
        <v>2520476.7549999999</v>
      </c>
      <c r="D1062" s="39">
        <v>2520476.7549999999</v>
      </c>
      <c r="E1062" s="39">
        <v>2520476.7549999999</v>
      </c>
      <c r="F1062" s="39">
        <v>2520476.7549999999</v>
      </c>
      <c r="G1062" s="39">
        <v>2520476.7549999999</v>
      </c>
      <c r="H1062" s="39">
        <v>2520476.7549999999</v>
      </c>
      <c r="I1062" s="39">
        <v>2520476.7549999999</v>
      </c>
      <c r="J1062" s="39">
        <v>2520476.7549999999</v>
      </c>
      <c r="K1062" s="39">
        <v>2520476.7549999999</v>
      </c>
      <c r="L1062" s="39">
        <v>2520476.7549999999</v>
      </c>
      <c r="M1062" s="39">
        <v>2520476.7549999999</v>
      </c>
      <c r="N1062" s="39">
        <v>2520476.7549999999</v>
      </c>
      <c r="O1062" s="39">
        <v>2520476.7549999999</v>
      </c>
      <c r="P1062" s="39">
        <v>2520476.7549999999</v>
      </c>
      <c r="Q1062" s="39">
        <v>2520476.7549999999</v>
      </c>
      <c r="R1062" s="39">
        <v>2520476.7549999999</v>
      </c>
    </row>
    <row r="1063" spans="1:30" hidden="1" outlineLevel="1">
      <c r="A1063" s="40" t="s">
        <v>221</v>
      </c>
      <c r="B1063" s="39">
        <v>173015.53599999999</v>
      </c>
      <c r="C1063" s="39">
        <v>173015.53599999999</v>
      </c>
      <c r="D1063" s="39">
        <v>173015.53599999999</v>
      </c>
      <c r="E1063" s="39">
        <v>173015.53599999999</v>
      </c>
      <c r="F1063" s="39">
        <v>173015.53599999999</v>
      </c>
      <c r="G1063" s="39">
        <v>173015.53599999999</v>
      </c>
      <c r="H1063" s="39">
        <v>173015.53599999999</v>
      </c>
      <c r="I1063" s="39">
        <v>173015.53599999999</v>
      </c>
      <c r="J1063" s="39">
        <v>173015.53599999999</v>
      </c>
      <c r="K1063" s="39">
        <v>173015.53599999999</v>
      </c>
      <c r="L1063" s="39">
        <v>173015.53599999999</v>
      </c>
      <c r="M1063" s="39">
        <v>173015.53599999999</v>
      </c>
      <c r="N1063" s="39">
        <v>173015.53599999999</v>
      </c>
      <c r="O1063" s="39">
        <v>173015.53599999999</v>
      </c>
      <c r="P1063" s="39">
        <v>173015.53599999999</v>
      </c>
      <c r="Q1063" s="39">
        <v>173015.53599999999</v>
      </c>
      <c r="R1063" s="39">
        <v>173015.53599999999</v>
      </c>
    </row>
    <row r="1064" spans="1:30" hidden="1" outlineLevel="1">
      <c r="A1064" s="40" t="s">
        <v>222</v>
      </c>
      <c r="B1064" s="39">
        <v>91208.296000000002</v>
      </c>
      <c r="C1064" s="39">
        <v>91208.296000000002</v>
      </c>
      <c r="D1064" s="39">
        <v>91208.296000000002</v>
      </c>
      <c r="E1064" s="39">
        <v>91208.296000000002</v>
      </c>
      <c r="F1064" s="39">
        <v>91208.296000000002</v>
      </c>
      <c r="G1064" s="39">
        <v>91208.296000000002</v>
      </c>
      <c r="H1064" s="39">
        <v>91208.296000000002</v>
      </c>
      <c r="I1064" s="39">
        <v>91208.296000000002</v>
      </c>
      <c r="J1064" s="39">
        <v>91208.296000000002</v>
      </c>
      <c r="K1064" s="39">
        <v>91208.296000000002</v>
      </c>
      <c r="L1064" s="39">
        <v>91208.296000000002</v>
      </c>
      <c r="M1064" s="39">
        <v>91208.296000000002</v>
      </c>
      <c r="N1064" s="39">
        <v>91208.296000000002</v>
      </c>
      <c r="O1064" s="39">
        <v>91208.296000000002</v>
      </c>
      <c r="P1064" s="39">
        <v>91208.296000000002</v>
      </c>
      <c r="Q1064" s="39">
        <v>91208.296000000002</v>
      </c>
      <c r="R1064" s="39">
        <v>91208.296000000002</v>
      </c>
    </row>
    <row r="1065" spans="1:30" hidden="1" outlineLevel="1">
      <c r="A1065" s="40" t="s">
        <v>223</v>
      </c>
      <c r="B1065" s="39">
        <v>97899.983999999895</v>
      </c>
      <c r="C1065" s="39">
        <v>97899.983999999895</v>
      </c>
      <c r="D1065" s="39">
        <v>97899.983999999895</v>
      </c>
      <c r="E1065" s="39">
        <v>97899.983999999895</v>
      </c>
      <c r="F1065" s="39">
        <v>97899.983999999895</v>
      </c>
      <c r="G1065" s="39">
        <v>97899.983999999895</v>
      </c>
      <c r="H1065" s="39">
        <v>97899.983999999895</v>
      </c>
      <c r="I1065" s="39">
        <v>97899.983999999895</v>
      </c>
      <c r="J1065" s="39">
        <v>97899.983999999895</v>
      </c>
      <c r="K1065" s="39">
        <v>97899.983999999895</v>
      </c>
      <c r="L1065" s="39">
        <v>97899.983999999895</v>
      </c>
      <c r="M1065" s="39">
        <v>97899.983999999895</v>
      </c>
      <c r="N1065" s="39">
        <v>97899.983999999895</v>
      </c>
      <c r="O1065" s="39">
        <v>97899.983999999895</v>
      </c>
      <c r="P1065" s="39">
        <v>97899.983999999895</v>
      </c>
      <c r="Q1065" s="39">
        <v>97899.983999999895</v>
      </c>
      <c r="R1065" s="39">
        <v>97899.983999999895</v>
      </c>
    </row>
    <row r="1066" spans="1:30" hidden="1" outlineLevel="1">
      <c r="A1066" s="40" t="s">
        <v>224</v>
      </c>
      <c r="B1066" s="39">
        <v>10793.3129999999</v>
      </c>
      <c r="C1066" s="39">
        <v>10793.3129999999</v>
      </c>
      <c r="D1066" s="39">
        <v>10793.3129999999</v>
      </c>
      <c r="E1066" s="39">
        <v>10793.3129999999</v>
      </c>
      <c r="F1066" s="39">
        <v>10793.3129999999</v>
      </c>
      <c r="G1066" s="39">
        <v>10793.3129999999</v>
      </c>
      <c r="H1066" s="39">
        <v>10793.3129999999</v>
      </c>
      <c r="I1066" s="39">
        <v>10793.3129999999</v>
      </c>
      <c r="J1066" s="39">
        <v>10793.3129999999</v>
      </c>
      <c r="K1066" s="39">
        <v>10793.3129999999</v>
      </c>
      <c r="L1066" s="39">
        <v>10793.3129999999</v>
      </c>
      <c r="M1066" s="39">
        <v>10793.3129999999</v>
      </c>
      <c r="N1066" s="39">
        <v>10793.3129999999</v>
      </c>
      <c r="O1066" s="39">
        <v>10793.3129999999</v>
      </c>
      <c r="P1066" s="39">
        <v>10793.3129999999</v>
      </c>
      <c r="Q1066" s="39">
        <v>10793.3129999999</v>
      </c>
      <c r="R1066" s="39">
        <v>10793.3129999999</v>
      </c>
    </row>
    <row r="1067" spans="1:30" hidden="1" outlineLevel="1">
      <c r="A1067" s="40" t="s">
        <v>225</v>
      </c>
      <c r="B1067" s="39">
        <v>57133325.762999997</v>
      </c>
      <c r="C1067" s="39">
        <v>57133325.762999997</v>
      </c>
      <c r="D1067" s="39">
        <v>57133325.762999997</v>
      </c>
      <c r="E1067" s="39">
        <v>57133325.762999997</v>
      </c>
      <c r="F1067" s="39">
        <v>57133325.762999997</v>
      </c>
      <c r="G1067" s="39">
        <v>57133325.762999997</v>
      </c>
      <c r="H1067" s="39">
        <v>57133325.762999997</v>
      </c>
      <c r="I1067" s="39">
        <v>57133325.762999997</v>
      </c>
      <c r="J1067" s="39">
        <v>57133325.762999997</v>
      </c>
      <c r="K1067" s="39">
        <v>57133325.762999997</v>
      </c>
      <c r="L1067" s="39">
        <v>57133325.762999997</v>
      </c>
      <c r="M1067" s="39">
        <v>57133325.762999997</v>
      </c>
      <c r="N1067" s="39">
        <v>57133325.762999997</v>
      </c>
      <c r="O1067" s="39">
        <v>57133325.762999997</v>
      </c>
      <c r="P1067" s="39">
        <v>57133325.762999997</v>
      </c>
      <c r="Q1067" s="39">
        <v>57133325.762999997</v>
      </c>
      <c r="R1067" s="39">
        <v>57133325.762999997</v>
      </c>
    </row>
    <row r="1068" spans="1:30" hidden="1" outlineLevel="1">
      <c r="A1068" s="40" t="s">
        <v>226</v>
      </c>
      <c r="B1068" s="39">
        <v>561030.701</v>
      </c>
      <c r="C1068" s="39">
        <v>561030.701</v>
      </c>
      <c r="D1068" s="39">
        <v>561030.701</v>
      </c>
      <c r="E1068" s="39">
        <v>561030.701</v>
      </c>
      <c r="F1068" s="39">
        <v>561030.701</v>
      </c>
      <c r="G1068" s="39">
        <v>561030.701</v>
      </c>
      <c r="H1068" s="39">
        <v>561030.701</v>
      </c>
      <c r="I1068" s="39">
        <v>561030.701</v>
      </c>
      <c r="J1068" s="39">
        <v>561030.701</v>
      </c>
      <c r="K1068" s="39">
        <v>561030.701</v>
      </c>
      <c r="L1068" s="39">
        <v>561030.701</v>
      </c>
      <c r="M1068" s="39">
        <v>561030.701</v>
      </c>
      <c r="N1068" s="39">
        <v>561030.701</v>
      </c>
      <c r="O1068" s="39">
        <v>561030.701</v>
      </c>
      <c r="P1068" s="39">
        <v>561030.701</v>
      </c>
      <c r="Q1068" s="39">
        <v>561030.701</v>
      </c>
      <c r="R1068" s="39">
        <v>561030.701</v>
      </c>
    </row>
    <row r="1069" spans="1:30" hidden="1" outlineLevel="1">
      <c r="A1069" s="40" t="s">
        <v>227</v>
      </c>
      <c r="B1069" s="39">
        <v>32762.625999999898</v>
      </c>
      <c r="C1069" s="39">
        <v>32762.625999999898</v>
      </c>
      <c r="D1069" s="39">
        <v>32762.625999999898</v>
      </c>
      <c r="E1069" s="39">
        <v>32762.625999999898</v>
      </c>
      <c r="F1069" s="39">
        <v>32762.625999999898</v>
      </c>
      <c r="G1069" s="39">
        <v>32762.625999999898</v>
      </c>
      <c r="H1069" s="39">
        <v>32762.625999999898</v>
      </c>
      <c r="I1069" s="39">
        <v>32762.625999999898</v>
      </c>
      <c r="J1069" s="39">
        <v>32762.625999999898</v>
      </c>
      <c r="K1069" s="39">
        <v>32762.625999999898</v>
      </c>
      <c r="L1069" s="39">
        <v>32762.625999999898</v>
      </c>
      <c r="M1069" s="39">
        <v>32762.625999999898</v>
      </c>
      <c r="N1069" s="39">
        <v>32762.625999999898</v>
      </c>
      <c r="O1069" s="39">
        <v>32762.625999999898</v>
      </c>
      <c r="P1069" s="39">
        <v>32762.625999999898</v>
      </c>
      <c r="Q1069" s="39">
        <v>32762.625999999898</v>
      </c>
      <c r="R1069" s="39">
        <v>32762.625999999898</v>
      </c>
    </row>
    <row r="1070" spans="1:30" hidden="1" outlineLevel="1">
      <c r="A1070" s="40" t="s">
        <v>228</v>
      </c>
      <c r="B1070" s="39">
        <v>11856.925999999999</v>
      </c>
      <c r="C1070" s="39">
        <v>11856.925999999999</v>
      </c>
      <c r="D1070" s="39">
        <v>11856.925999999999</v>
      </c>
      <c r="E1070" s="39">
        <v>11856.925999999999</v>
      </c>
      <c r="F1070" s="39">
        <v>11856.925999999999</v>
      </c>
      <c r="G1070" s="39">
        <v>11856.925999999999</v>
      </c>
      <c r="H1070" s="39">
        <v>11856.925999999999</v>
      </c>
      <c r="I1070" s="39">
        <v>11856.925999999999</v>
      </c>
      <c r="J1070" s="39">
        <v>11856.925999999999</v>
      </c>
      <c r="K1070" s="39">
        <v>11856.925999999999</v>
      </c>
      <c r="L1070" s="39">
        <v>11856.925999999999</v>
      </c>
      <c r="M1070" s="39">
        <v>11856.925999999999</v>
      </c>
      <c r="N1070" s="39">
        <v>11856.925999999999</v>
      </c>
      <c r="O1070" s="39">
        <v>11856.925999999999</v>
      </c>
      <c r="P1070" s="39">
        <v>11856.925999999999</v>
      </c>
      <c r="Q1070" s="39">
        <v>11856.925999999999</v>
      </c>
      <c r="R1070" s="39">
        <v>11856.925999999999</v>
      </c>
    </row>
    <row r="1071" spans="1:30" hidden="1" outlineLevel="1">
      <c r="A1071" s="40" t="s">
        <v>229</v>
      </c>
      <c r="B1071" s="39">
        <v>89667.754000000001</v>
      </c>
      <c r="C1071" s="39">
        <v>89667.754000000001</v>
      </c>
      <c r="D1071" s="39">
        <v>89667.754000000001</v>
      </c>
      <c r="E1071" s="39">
        <v>89667.754000000001</v>
      </c>
      <c r="F1071" s="39">
        <v>89667.754000000001</v>
      </c>
      <c r="G1071" s="39">
        <v>89667.754000000001</v>
      </c>
      <c r="H1071" s="39">
        <v>89667.754000000001</v>
      </c>
      <c r="I1071" s="39">
        <v>89667.754000000001</v>
      </c>
      <c r="J1071" s="39">
        <v>89667.754000000001</v>
      </c>
      <c r="K1071" s="39">
        <v>89667.754000000001</v>
      </c>
      <c r="L1071" s="39">
        <v>89667.754000000001</v>
      </c>
      <c r="M1071" s="39">
        <v>89667.754000000001</v>
      </c>
      <c r="N1071" s="39">
        <v>89667.754000000001</v>
      </c>
      <c r="O1071" s="39">
        <v>89667.754000000001</v>
      </c>
      <c r="P1071" s="39">
        <v>89667.754000000001</v>
      </c>
      <c r="Q1071" s="39">
        <v>89667.754000000001</v>
      </c>
      <c r="R1071" s="39">
        <v>89667.754000000001</v>
      </c>
    </row>
    <row r="1072" spans="1:30" collapsed="1">
      <c r="A1072" s="40" t="s">
        <v>625</v>
      </c>
      <c r="B1072" s="39">
        <v>107486955.116</v>
      </c>
      <c r="C1072" s="39">
        <v>107486955.116</v>
      </c>
      <c r="D1072" s="39">
        <v>107486955.116</v>
      </c>
      <c r="E1072" s="39">
        <v>107486955.116</v>
      </c>
      <c r="F1072" s="39">
        <v>107486955.116</v>
      </c>
      <c r="G1072" s="39">
        <v>107486955.116</v>
      </c>
      <c r="H1072" s="39">
        <v>107486955.116</v>
      </c>
      <c r="I1072" s="39">
        <v>107486955.116</v>
      </c>
      <c r="J1072" s="39">
        <v>107486955.116</v>
      </c>
      <c r="K1072" s="39">
        <v>107486955.116</v>
      </c>
      <c r="L1072" s="39">
        <v>107486955.116</v>
      </c>
      <c r="M1072" s="39">
        <v>107486955.116</v>
      </c>
      <c r="N1072" s="39">
        <v>107486955.116</v>
      </c>
      <c r="O1072" s="39">
        <v>107486955.116</v>
      </c>
      <c r="P1072" s="39">
        <v>107486955.116</v>
      </c>
      <c r="Q1072" s="39">
        <v>107486955.116</v>
      </c>
      <c r="R1072" s="39">
        <v>107486955.116</v>
      </c>
      <c r="S1072" s="39">
        <v>0</v>
      </c>
      <c r="T1072" s="39">
        <v>0</v>
      </c>
      <c r="U1072" s="39">
        <v>0</v>
      </c>
      <c r="V1072" s="39">
        <v>0</v>
      </c>
      <c r="W1072" s="39">
        <v>0</v>
      </c>
      <c r="X1072" s="39">
        <v>0</v>
      </c>
      <c r="Y1072" s="39">
        <v>0</v>
      </c>
      <c r="Z1072" s="39">
        <v>0</v>
      </c>
      <c r="AA1072" s="39">
        <v>0</v>
      </c>
      <c r="AB1072" s="39">
        <v>0</v>
      </c>
      <c r="AC1072" s="39">
        <v>0</v>
      </c>
      <c r="AD1072" s="39">
        <v>0</v>
      </c>
    </row>
    <row r="1073" spans="1:30">
      <c r="A1073" s="40" t="s">
        <v>626</v>
      </c>
    </row>
    <row r="1074" spans="1:30" s="45" customFormat="1">
      <c r="A1074" s="49" t="s">
        <v>627</v>
      </c>
      <c r="B1074" s="50">
        <v>2.5041120395449101E-2</v>
      </c>
      <c r="C1074" s="50">
        <v>9.4698992905836005E-4</v>
      </c>
      <c r="D1074" s="50">
        <v>1.4035283382731399E-2</v>
      </c>
      <c r="E1074" s="50">
        <v>5.5650683411252198E-2</v>
      </c>
      <c r="F1074" s="50">
        <v>6.5349156020090896E-4</v>
      </c>
      <c r="G1074" s="50">
        <v>0.24078536991832</v>
      </c>
      <c r="H1074" s="50">
        <v>9.7962344831857603E-2</v>
      </c>
      <c r="I1074" s="50">
        <v>2.3449140896026802E-2</v>
      </c>
      <c r="J1074" s="50">
        <v>1.6096421729807199E-3</v>
      </c>
      <c r="K1074" s="50">
        <v>8.4855223502766403E-4</v>
      </c>
      <c r="L1074" s="50">
        <v>9.1080805009636904E-4</v>
      </c>
      <c r="M1074" s="50">
        <v>1.00415096774783E-4</v>
      </c>
      <c r="N1074" s="50">
        <v>0.53153729865490795</v>
      </c>
      <c r="O1074" s="50">
        <v>5.2195236193502302E-3</v>
      </c>
      <c r="P1074" s="50">
        <v>3.0480560142989E-4</v>
      </c>
      <c r="Q1074" s="50">
        <v>1.1031037196284799E-4</v>
      </c>
      <c r="R1074" s="50">
        <v>8.3421987257179702E-4</v>
      </c>
      <c r="S1074" s="50">
        <v>0</v>
      </c>
      <c r="T1074" s="50">
        <v>0</v>
      </c>
      <c r="U1074" s="50">
        <v>0</v>
      </c>
      <c r="V1074" s="50">
        <v>0</v>
      </c>
      <c r="W1074" s="50">
        <v>0</v>
      </c>
      <c r="X1074" s="50">
        <v>0</v>
      </c>
      <c r="Y1074" s="50">
        <v>0</v>
      </c>
      <c r="Z1074" s="50">
        <v>0</v>
      </c>
      <c r="AA1074" s="50">
        <v>0</v>
      </c>
      <c r="AB1074" s="50">
        <v>0</v>
      </c>
      <c r="AC1074" s="50">
        <v>0</v>
      </c>
      <c r="AD1074" s="50">
        <v>0</v>
      </c>
    </row>
    <row r="1075" spans="1:30">
      <c r="A1075" s="40" t="s">
        <v>628</v>
      </c>
      <c r="B1075" s="39">
        <v>2.5041120395449101E-2</v>
      </c>
      <c r="C1075" s="39">
        <v>9.4698992905836005E-4</v>
      </c>
      <c r="D1075" s="39">
        <v>1.4035283382731399E-2</v>
      </c>
      <c r="E1075" s="39">
        <v>5.5650683411252198E-2</v>
      </c>
      <c r="F1075" s="39">
        <v>6.5349156020090896E-4</v>
      </c>
      <c r="G1075" s="39">
        <v>0.24078536991832</v>
      </c>
      <c r="H1075" s="39">
        <v>9.7962344831857603E-2</v>
      </c>
      <c r="I1075" s="39">
        <v>2.3449140896026802E-2</v>
      </c>
      <c r="J1075" s="39">
        <v>1.6096421729807199E-3</v>
      </c>
      <c r="K1075" s="39">
        <v>8.4855223502766403E-4</v>
      </c>
      <c r="L1075" s="39">
        <v>9.1080805009636904E-4</v>
      </c>
      <c r="M1075" s="39">
        <v>1.00415096774783E-4</v>
      </c>
      <c r="N1075" s="39">
        <v>0.53153729865490795</v>
      </c>
      <c r="O1075" s="39">
        <v>5.2195236193502302E-3</v>
      </c>
      <c r="P1075" s="39">
        <v>3.0480560142989E-4</v>
      </c>
      <c r="Q1075" s="39">
        <v>1.1031037196284799E-4</v>
      </c>
      <c r="R1075" s="39">
        <v>8.3421987257179702E-4</v>
      </c>
      <c r="S1075" s="39">
        <v>0</v>
      </c>
      <c r="T1075" s="39">
        <v>0</v>
      </c>
      <c r="U1075" s="39">
        <v>0</v>
      </c>
      <c r="V1075" s="39">
        <v>0</v>
      </c>
      <c r="W1075" s="39">
        <v>0</v>
      </c>
      <c r="X1075" s="39">
        <v>0</v>
      </c>
      <c r="Y1075" s="39">
        <v>0</v>
      </c>
      <c r="Z1075" s="39">
        <v>0</v>
      </c>
      <c r="AA1075" s="39">
        <v>0</v>
      </c>
      <c r="AB1075" s="39">
        <v>0</v>
      </c>
      <c r="AC1075" s="39">
        <v>0</v>
      </c>
      <c r="AD1075" s="39">
        <v>0</v>
      </c>
    </row>
    <row r="1076" spans="1:30">
      <c r="A1076" s="40" t="s">
        <v>629</v>
      </c>
    </row>
    <row r="1077" spans="1:30">
      <c r="A1077" s="43" t="s">
        <v>630</v>
      </c>
    </row>
    <row r="1078" spans="1:30">
      <c r="A1078" s="40" t="s">
        <v>631</v>
      </c>
      <c r="B1078" s="39">
        <v>1</v>
      </c>
      <c r="C1078" s="39">
        <v>1</v>
      </c>
      <c r="D1078" s="39">
        <v>1</v>
      </c>
      <c r="E1078" s="39">
        <v>1</v>
      </c>
      <c r="F1078" s="39">
        <v>1</v>
      </c>
      <c r="G1078" s="39">
        <v>1</v>
      </c>
      <c r="H1078" s="39">
        <v>1</v>
      </c>
      <c r="I1078" s="39">
        <v>1</v>
      </c>
      <c r="J1078" s="39">
        <v>1</v>
      </c>
      <c r="K1078" s="39">
        <v>1</v>
      </c>
      <c r="L1078" s="39">
        <v>1</v>
      </c>
      <c r="M1078" s="39">
        <v>1</v>
      </c>
      <c r="N1078" s="39">
        <v>1</v>
      </c>
      <c r="O1078" s="39">
        <v>1</v>
      </c>
      <c r="P1078" s="39">
        <v>1</v>
      </c>
      <c r="Q1078" s="39">
        <v>1</v>
      </c>
      <c r="R1078" s="39">
        <v>1</v>
      </c>
      <c r="S1078" s="39">
        <v>0</v>
      </c>
      <c r="T1078" s="39">
        <v>0</v>
      </c>
      <c r="U1078" s="39">
        <v>0</v>
      </c>
      <c r="V1078" s="39">
        <v>0</v>
      </c>
      <c r="W1078" s="39">
        <v>0</v>
      </c>
      <c r="X1078" s="39">
        <v>0</v>
      </c>
      <c r="Y1078" s="39">
        <v>0</v>
      </c>
      <c r="Z1078" s="39">
        <v>0</v>
      </c>
      <c r="AA1078" s="39">
        <v>0</v>
      </c>
      <c r="AB1078" s="39">
        <v>0</v>
      </c>
      <c r="AC1078" s="39">
        <v>0</v>
      </c>
      <c r="AD1078" s="39">
        <v>0</v>
      </c>
    </row>
    <row r="1079" spans="1:30">
      <c r="A1079" s="40" t="s">
        <v>632</v>
      </c>
    </row>
    <row r="1080" spans="1:30">
      <c r="A1080" s="40" t="s">
        <v>633</v>
      </c>
      <c r="B1080" s="39">
        <v>2691593.784</v>
      </c>
      <c r="C1080" s="39">
        <v>101789.064</v>
      </c>
      <c r="D1080" s="39">
        <v>1508609.875</v>
      </c>
      <c r="E1080" s="39">
        <v>5981722.5099999998</v>
      </c>
      <c r="F1080" s="39">
        <v>70241.817999999897</v>
      </c>
      <c r="G1080" s="39">
        <v>25881286.249000002</v>
      </c>
      <c r="H1080" s="39">
        <v>10529674.1619999</v>
      </c>
      <c r="I1080" s="39">
        <v>2520476.7549999999</v>
      </c>
      <c r="J1080" s="39">
        <v>173015.53599999999</v>
      </c>
      <c r="K1080" s="39">
        <v>91208.296000000002</v>
      </c>
      <c r="L1080" s="39">
        <v>97899.983999999895</v>
      </c>
      <c r="M1080" s="39">
        <v>10793.3129999999</v>
      </c>
      <c r="N1080" s="39">
        <v>57133325.762999997</v>
      </c>
      <c r="O1080" s="39">
        <v>561030.701</v>
      </c>
      <c r="P1080" s="39">
        <v>32762.625999999898</v>
      </c>
      <c r="Q1080" s="39">
        <v>11856.925999999999</v>
      </c>
      <c r="R1080" s="39">
        <v>89667.754000000001</v>
      </c>
      <c r="S1080" s="39">
        <v>2927.1239982525699</v>
      </c>
      <c r="T1080" s="39">
        <v>814173.74826923304</v>
      </c>
      <c r="U1080" s="39">
        <v>0</v>
      </c>
      <c r="V1080" s="39">
        <v>0</v>
      </c>
      <c r="W1080" s="39">
        <v>1102340</v>
      </c>
      <c r="X1080" s="39">
        <v>4025200.602</v>
      </c>
      <c r="Y1080" s="39">
        <v>4479.0422992308404</v>
      </c>
      <c r="Z1080" s="39">
        <v>19111.660261500001</v>
      </c>
      <c r="AA1080" s="39">
        <v>18960</v>
      </c>
      <c r="AB1080" s="39">
        <v>168</v>
      </c>
      <c r="AC1080" s="39">
        <v>152</v>
      </c>
      <c r="AD1080" s="39">
        <v>0</v>
      </c>
    </row>
    <row r="1081" spans="1:30">
      <c r="A1081" s="40" t="s">
        <v>634</v>
      </c>
      <c r="B1081" s="39">
        <v>0</v>
      </c>
      <c r="C1081" s="39">
        <v>0</v>
      </c>
      <c r="D1081" s="39">
        <v>0</v>
      </c>
      <c r="E1081" s="39">
        <v>0</v>
      </c>
      <c r="F1081" s="39">
        <v>0</v>
      </c>
      <c r="G1081" s="39">
        <v>0</v>
      </c>
      <c r="H1081" s="39">
        <v>0</v>
      </c>
      <c r="I1081" s="39">
        <v>0</v>
      </c>
      <c r="J1081" s="39">
        <v>0</v>
      </c>
      <c r="K1081" s="39">
        <v>0</v>
      </c>
      <c r="L1081" s="39">
        <v>0</v>
      </c>
      <c r="M1081" s="39">
        <v>0</v>
      </c>
      <c r="N1081" s="39">
        <v>0</v>
      </c>
      <c r="O1081" s="39">
        <v>0</v>
      </c>
      <c r="P1081" s="39">
        <v>0</v>
      </c>
      <c r="Q1081" s="39">
        <v>0</v>
      </c>
      <c r="R1081" s="39">
        <v>0</v>
      </c>
      <c r="S1081" s="39">
        <v>0</v>
      </c>
      <c r="T1081" s="39">
        <v>0</v>
      </c>
      <c r="U1081" s="39">
        <v>0</v>
      </c>
      <c r="V1081" s="39">
        <v>0</v>
      </c>
      <c r="W1081" s="39">
        <v>0</v>
      </c>
      <c r="X1081" s="39">
        <v>0</v>
      </c>
      <c r="Y1081" s="39">
        <v>0</v>
      </c>
      <c r="Z1081" s="39">
        <v>0</v>
      </c>
      <c r="AA1081" s="39">
        <v>0</v>
      </c>
      <c r="AB1081" s="39">
        <v>0</v>
      </c>
      <c r="AC1081" s="39">
        <v>0</v>
      </c>
      <c r="AD1081" s="39">
        <v>0</v>
      </c>
    </row>
    <row r="1082" spans="1:30">
      <c r="A1082" s="40" t="s">
        <v>635</v>
      </c>
      <c r="B1082" s="39">
        <v>2691593.784</v>
      </c>
      <c r="C1082" s="39">
        <v>101789.064</v>
      </c>
      <c r="D1082" s="39">
        <v>1508609.875</v>
      </c>
      <c r="E1082" s="39">
        <v>5981722.5099999998</v>
      </c>
      <c r="F1082" s="39">
        <v>70241.817999999897</v>
      </c>
      <c r="G1082" s="39">
        <v>25881286.249000002</v>
      </c>
      <c r="H1082" s="39">
        <v>10529674.1619999</v>
      </c>
      <c r="I1082" s="39">
        <v>2520476.7549999999</v>
      </c>
      <c r="J1082" s="39">
        <v>173015.53599999999</v>
      </c>
      <c r="K1082" s="39">
        <v>91208.296000000002</v>
      </c>
      <c r="L1082" s="39">
        <v>97899.983999999895</v>
      </c>
      <c r="M1082" s="39">
        <v>10793.3129999999</v>
      </c>
      <c r="N1082" s="39">
        <v>57133325.762999997</v>
      </c>
      <c r="O1082" s="39">
        <v>561030.701</v>
      </c>
      <c r="P1082" s="39">
        <v>32762.625999999898</v>
      </c>
      <c r="Q1082" s="39">
        <v>11856.925999999999</v>
      </c>
      <c r="R1082" s="39">
        <v>89667.754000000001</v>
      </c>
      <c r="S1082" s="39">
        <v>2927.1239982525699</v>
      </c>
      <c r="T1082" s="39">
        <v>814173.74826923304</v>
      </c>
      <c r="U1082" s="39">
        <v>0</v>
      </c>
      <c r="V1082" s="39">
        <v>0</v>
      </c>
      <c r="W1082" s="39">
        <v>1102340</v>
      </c>
      <c r="X1082" s="39">
        <v>4025200.602</v>
      </c>
      <c r="Y1082" s="39">
        <v>4479.0422992308404</v>
      </c>
      <c r="Z1082" s="39">
        <v>19111.660261500001</v>
      </c>
      <c r="AA1082" s="39">
        <v>18960</v>
      </c>
      <c r="AB1082" s="39">
        <v>168</v>
      </c>
      <c r="AC1082" s="39">
        <v>152</v>
      </c>
      <c r="AD1082" s="39">
        <v>0</v>
      </c>
    </row>
    <row r="1083" spans="1:30" s="45" customFormat="1">
      <c r="A1083" s="44" t="s">
        <v>636</v>
      </c>
      <c r="B1083" s="45">
        <v>0</v>
      </c>
      <c r="C1083" s="45">
        <v>0</v>
      </c>
      <c r="D1083" s="45">
        <v>1</v>
      </c>
      <c r="E1083" s="45">
        <v>0</v>
      </c>
      <c r="F1083" s="45">
        <v>0</v>
      </c>
      <c r="G1083" s="45">
        <v>0</v>
      </c>
      <c r="H1083" s="45">
        <v>0</v>
      </c>
      <c r="I1083" s="45">
        <v>0</v>
      </c>
      <c r="J1083" s="45">
        <v>1</v>
      </c>
      <c r="K1083" s="45">
        <v>0</v>
      </c>
      <c r="L1083" s="45">
        <v>0</v>
      </c>
      <c r="M1083" s="45">
        <v>0</v>
      </c>
      <c r="N1083" s="45">
        <v>0</v>
      </c>
      <c r="O1083" s="45">
        <v>0</v>
      </c>
      <c r="P1083" s="45">
        <v>0</v>
      </c>
      <c r="Q1083" s="45">
        <v>0</v>
      </c>
      <c r="R1083" s="45">
        <v>1</v>
      </c>
      <c r="S1083" s="45">
        <v>1</v>
      </c>
      <c r="T1083" s="45">
        <v>1</v>
      </c>
      <c r="U1083" s="45">
        <v>1</v>
      </c>
      <c r="V1083" s="45">
        <v>1</v>
      </c>
      <c r="W1083" s="45">
        <v>1</v>
      </c>
      <c r="X1083" s="45">
        <v>1</v>
      </c>
      <c r="Y1083" s="45">
        <v>1</v>
      </c>
      <c r="Z1083" s="45">
        <v>1</v>
      </c>
      <c r="AA1083" s="45">
        <v>1</v>
      </c>
      <c r="AB1083" s="45">
        <v>1</v>
      </c>
      <c r="AC1083" s="45">
        <v>1</v>
      </c>
      <c r="AD1083" s="45">
        <v>1</v>
      </c>
    </row>
    <row r="1084" spans="1:30" s="45" customFormat="1">
      <c r="A1084" s="44" t="s">
        <v>637</v>
      </c>
      <c r="B1084" s="45">
        <v>1.01700785677512</v>
      </c>
      <c r="C1084" s="45">
        <v>1.01700785677512</v>
      </c>
      <c r="D1084" s="45">
        <v>1.01700785677512</v>
      </c>
      <c r="E1084" s="45">
        <v>1.01700785677512</v>
      </c>
      <c r="F1084" s="45">
        <v>1.01700785677512</v>
      </c>
      <c r="G1084" s="45">
        <v>1.01700785677512</v>
      </c>
      <c r="H1084" s="45">
        <v>1.01700785677512</v>
      </c>
      <c r="I1084" s="45">
        <v>1.01700785677512</v>
      </c>
      <c r="J1084" s="45">
        <v>1.01700785677512</v>
      </c>
      <c r="K1084" s="45">
        <v>1.01700785677512</v>
      </c>
      <c r="L1084" s="45">
        <v>1.01700785677512</v>
      </c>
      <c r="M1084" s="45">
        <v>1.01700785677512</v>
      </c>
      <c r="N1084" s="45">
        <v>1.01700785677512</v>
      </c>
      <c r="O1084" s="45">
        <v>1.01700785677512</v>
      </c>
      <c r="P1084" s="45">
        <v>1.01700785677512</v>
      </c>
      <c r="Q1084" s="45">
        <v>1.01700785677512</v>
      </c>
      <c r="R1084" s="45">
        <v>1.01700785677512</v>
      </c>
      <c r="S1084" s="45">
        <v>1.01700785677512</v>
      </c>
      <c r="T1084" s="45">
        <v>1.01700785677512</v>
      </c>
      <c r="U1084" s="45">
        <v>1.01700785677512</v>
      </c>
      <c r="V1084" s="45">
        <v>1.01700785677512</v>
      </c>
      <c r="W1084" s="45">
        <v>1.01700785677512</v>
      </c>
      <c r="X1084" s="45">
        <v>1.01700785677512</v>
      </c>
      <c r="Y1084" s="45">
        <v>1.01700785677512</v>
      </c>
      <c r="Z1084" s="45">
        <v>1.01700785677512</v>
      </c>
      <c r="AA1084" s="45">
        <v>1.01700785677512</v>
      </c>
      <c r="AB1084" s="45">
        <v>1.01700785677512</v>
      </c>
      <c r="AC1084" s="45">
        <v>1.01700785677512</v>
      </c>
      <c r="AD1084" s="45">
        <v>1.01700785677512</v>
      </c>
    </row>
    <row r="1085" spans="1:30">
      <c r="A1085" s="40" t="s">
        <v>638</v>
      </c>
      <c r="B1085" s="39">
        <v>0</v>
      </c>
      <c r="C1085" s="39">
        <v>0</v>
      </c>
      <c r="D1085" s="39">
        <v>1534268.09568353</v>
      </c>
      <c r="E1085" s="39">
        <v>0</v>
      </c>
      <c r="F1085" s="39">
        <v>0</v>
      </c>
      <c r="G1085" s="39">
        <v>0</v>
      </c>
      <c r="H1085" s="39">
        <v>0</v>
      </c>
      <c r="I1085" s="39">
        <v>0</v>
      </c>
      <c r="J1085" s="39">
        <v>175958.159456158</v>
      </c>
      <c r="K1085" s="39">
        <v>0</v>
      </c>
      <c r="L1085" s="39">
        <v>0</v>
      </c>
      <c r="M1085" s="39">
        <v>0</v>
      </c>
      <c r="N1085" s="39">
        <v>0</v>
      </c>
      <c r="O1085" s="39">
        <v>0</v>
      </c>
      <c r="P1085" s="39">
        <v>0</v>
      </c>
      <c r="Q1085" s="39">
        <v>0</v>
      </c>
      <c r="R1085" s="39">
        <v>91192.810317378695</v>
      </c>
      <c r="S1085" s="39">
        <v>0</v>
      </c>
      <c r="T1085" s="39">
        <v>0</v>
      </c>
      <c r="U1085" s="39">
        <v>0</v>
      </c>
      <c r="V1085" s="39">
        <v>0</v>
      </c>
      <c r="W1085" s="39">
        <v>0</v>
      </c>
      <c r="X1085" s="39">
        <v>0</v>
      </c>
      <c r="Y1085" s="39">
        <v>0</v>
      </c>
      <c r="Z1085" s="39">
        <v>0</v>
      </c>
      <c r="AA1085" s="39">
        <v>0</v>
      </c>
      <c r="AB1085" s="39">
        <v>0</v>
      </c>
      <c r="AC1085" s="39">
        <v>0</v>
      </c>
      <c r="AD1085" s="39">
        <v>0</v>
      </c>
    </row>
    <row r="1086" spans="1:30">
      <c r="A1086" s="40" t="s">
        <v>639</v>
      </c>
    </row>
    <row r="1087" spans="1:30">
      <c r="A1087" s="40" t="s">
        <v>640</v>
      </c>
      <c r="B1087" s="39">
        <v>2691593.784</v>
      </c>
      <c r="C1087" s="39">
        <v>101789.064</v>
      </c>
      <c r="D1087" s="39">
        <v>1508609.875</v>
      </c>
      <c r="E1087" s="39">
        <v>5981722.5099999998</v>
      </c>
      <c r="F1087" s="39">
        <v>70241.817999999897</v>
      </c>
      <c r="G1087" s="39">
        <v>25881286.249000002</v>
      </c>
      <c r="H1087" s="39">
        <v>10529674.1619999</v>
      </c>
      <c r="I1087" s="39">
        <v>2520476.7549999999</v>
      </c>
      <c r="J1087" s="39">
        <v>173015.53599999999</v>
      </c>
      <c r="K1087" s="39">
        <v>91208.296000000002</v>
      </c>
      <c r="L1087" s="39">
        <v>97899.983999999895</v>
      </c>
      <c r="M1087" s="39">
        <v>10793.3129999999</v>
      </c>
      <c r="N1087" s="39">
        <v>57133325.762999997</v>
      </c>
      <c r="O1087" s="39">
        <v>561030.701</v>
      </c>
      <c r="P1087" s="39">
        <v>32762.625999999898</v>
      </c>
      <c r="Q1087" s="39">
        <v>11856.925999999999</v>
      </c>
      <c r="R1087" s="39">
        <v>89667.754000000001</v>
      </c>
      <c r="S1087" s="39">
        <v>2927.1239982525699</v>
      </c>
      <c r="T1087" s="39">
        <v>814173.74826923304</v>
      </c>
      <c r="U1087" s="39">
        <v>0</v>
      </c>
      <c r="V1087" s="39">
        <v>0</v>
      </c>
      <c r="W1087" s="39">
        <v>1102340</v>
      </c>
      <c r="X1087" s="39">
        <v>4025200.602</v>
      </c>
      <c r="Y1087" s="39">
        <v>4479.0422992308404</v>
      </c>
      <c r="Z1087" s="39">
        <v>19111.660261500001</v>
      </c>
      <c r="AA1087" s="39">
        <v>18960</v>
      </c>
      <c r="AB1087" s="39">
        <v>168</v>
      </c>
      <c r="AC1087" s="39">
        <v>152</v>
      </c>
      <c r="AD1087" s="39">
        <v>0</v>
      </c>
    </row>
    <row r="1088" spans="1:30">
      <c r="A1088" s="40" t="s">
        <v>641</v>
      </c>
      <c r="B1088" s="39">
        <v>0</v>
      </c>
      <c r="C1088" s="39">
        <v>0</v>
      </c>
      <c r="D1088" s="39">
        <v>0</v>
      </c>
      <c r="E1088" s="39">
        <v>0</v>
      </c>
      <c r="F1088" s="39">
        <v>0</v>
      </c>
      <c r="G1088" s="39">
        <v>0</v>
      </c>
      <c r="H1088" s="39">
        <v>0</v>
      </c>
      <c r="I1088" s="39">
        <v>0</v>
      </c>
      <c r="J1088" s="39">
        <v>0</v>
      </c>
      <c r="K1088" s="39">
        <v>0</v>
      </c>
      <c r="L1088" s="39">
        <v>0</v>
      </c>
      <c r="M1088" s="39">
        <v>0</v>
      </c>
      <c r="N1088" s="39">
        <v>0</v>
      </c>
      <c r="O1088" s="39">
        <v>0</v>
      </c>
      <c r="P1088" s="39">
        <v>0</v>
      </c>
      <c r="Q1088" s="39">
        <v>0</v>
      </c>
      <c r="R1088" s="39">
        <v>0</v>
      </c>
      <c r="S1088" s="39">
        <v>0</v>
      </c>
      <c r="T1088" s="39">
        <v>0</v>
      </c>
      <c r="U1088" s="39">
        <v>0</v>
      </c>
      <c r="V1088" s="39">
        <v>0</v>
      </c>
      <c r="W1088" s="39">
        <v>0</v>
      </c>
      <c r="X1088" s="39">
        <v>0</v>
      </c>
      <c r="Y1088" s="39">
        <v>0</v>
      </c>
      <c r="Z1088" s="39">
        <v>0</v>
      </c>
      <c r="AA1088" s="39">
        <v>0</v>
      </c>
      <c r="AB1088" s="39">
        <v>0</v>
      </c>
      <c r="AC1088" s="39">
        <v>0</v>
      </c>
      <c r="AD1088" s="39">
        <v>0</v>
      </c>
    </row>
    <row r="1089" spans="1:30">
      <c r="A1089" s="40" t="s">
        <v>642</v>
      </c>
      <c r="B1089" s="39">
        <v>2691593.784</v>
      </c>
      <c r="C1089" s="39">
        <v>101789.064</v>
      </c>
      <c r="D1089" s="39">
        <v>1508609.875</v>
      </c>
      <c r="E1089" s="39">
        <v>5981722.5099999998</v>
      </c>
      <c r="F1089" s="39">
        <v>70241.817999999897</v>
      </c>
      <c r="G1089" s="39">
        <v>25881286.249000002</v>
      </c>
      <c r="H1089" s="39">
        <v>10529674.1619999</v>
      </c>
      <c r="I1089" s="39">
        <v>2520476.7549999999</v>
      </c>
      <c r="J1089" s="39">
        <v>173015.53599999999</v>
      </c>
      <c r="K1089" s="39">
        <v>91208.296000000002</v>
      </c>
      <c r="L1089" s="39">
        <v>97899.983999999895</v>
      </c>
      <c r="M1089" s="39">
        <v>10793.3129999999</v>
      </c>
      <c r="N1089" s="39">
        <v>57133325.762999997</v>
      </c>
      <c r="O1089" s="39">
        <v>561030.701</v>
      </c>
      <c r="P1089" s="39">
        <v>32762.625999999898</v>
      </c>
      <c r="Q1089" s="39">
        <v>11856.925999999999</v>
      </c>
      <c r="R1089" s="39">
        <v>89667.754000000001</v>
      </c>
      <c r="S1089" s="39">
        <v>2927.1239982525699</v>
      </c>
      <c r="T1089" s="39">
        <v>814173.74826923304</v>
      </c>
      <c r="U1089" s="39">
        <v>0</v>
      </c>
      <c r="V1089" s="39">
        <v>0</v>
      </c>
      <c r="W1089" s="39">
        <v>1102340</v>
      </c>
      <c r="X1089" s="39">
        <v>4025200.602</v>
      </c>
      <c r="Y1089" s="39">
        <v>4479.0422992308404</v>
      </c>
      <c r="Z1089" s="39">
        <v>19111.660261500001</v>
      </c>
      <c r="AA1089" s="39">
        <v>18960</v>
      </c>
      <c r="AB1089" s="39">
        <v>168</v>
      </c>
      <c r="AC1089" s="39">
        <v>152</v>
      </c>
      <c r="AD1089" s="39">
        <v>0</v>
      </c>
    </row>
    <row r="1090" spans="1:30" s="45" customFormat="1">
      <c r="A1090" s="44" t="s">
        <v>643</v>
      </c>
      <c r="B1090" s="45">
        <v>0.38241000000000003</v>
      </c>
      <c r="C1090" s="45">
        <v>1.3429999999999999E-2</v>
      </c>
      <c r="D1090" s="45">
        <v>0</v>
      </c>
      <c r="E1090" s="45">
        <v>0</v>
      </c>
      <c r="F1090" s="45">
        <v>0</v>
      </c>
      <c r="G1090" s="45">
        <v>2.8999999999999998E-3</v>
      </c>
      <c r="H1090" s="45">
        <v>3.8420000000000003E-2</v>
      </c>
      <c r="I1090" s="45">
        <v>0.34175</v>
      </c>
      <c r="J1090" s="45">
        <v>0</v>
      </c>
      <c r="K1090" s="45">
        <v>1</v>
      </c>
      <c r="L1090" s="45">
        <v>0</v>
      </c>
      <c r="M1090" s="45">
        <v>1</v>
      </c>
      <c r="N1090" s="45">
        <v>0</v>
      </c>
      <c r="O1090" s="45">
        <v>0</v>
      </c>
      <c r="P1090" s="45">
        <v>0</v>
      </c>
      <c r="Q1090" s="45">
        <v>1</v>
      </c>
      <c r="R1090" s="45">
        <v>0</v>
      </c>
      <c r="S1090" s="45">
        <v>0</v>
      </c>
      <c r="T1090" s="45">
        <v>0</v>
      </c>
      <c r="U1090" s="45">
        <v>0</v>
      </c>
      <c r="V1090" s="45">
        <v>0</v>
      </c>
      <c r="W1090" s="45">
        <v>0</v>
      </c>
      <c r="X1090" s="45">
        <v>0</v>
      </c>
      <c r="Y1090" s="45">
        <v>0</v>
      </c>
      <c r="Z1090" s="45">
        <v>0</v>
      </c>
      <c r="AA1090" s="45">
        <v>0</v>
      </c>
      <c r="AB1090" s="45">
        <v>0</v>
      </c>
      <c r="AC1090" s="45">
        <v>0</v>
      </c>
      <c r="AD1090" s="45">
        <v>0</v>
      </c>
    </row>
    <row r="1091" spans="1:30" s="45" customFormat="1">
      <c r="A1091" s="44" t="s">
        <v>644</v>
      </c>
      <c r="B1091" s="45">
        <v>1.0267064042012699</v>
      </c>
      <c r="C1091" s="45">
        <v>1.0267064042012699</v>
      </c>
      <c r="D1091" s="45">
        <v>1.0267064042012699</v>
      </c>
      <c r="E1091" s="45">
        <v>1.0267064042012699</v>
      </c>
      <c r="F1091" s="45">
        <v>1.0267064042012699</v>
      </c>
      <c r="G1091" s="45">
        <v>1.0267064042012699</v>
      </c>
      <c r="H1091" s="45">
        <v>1.0267064042012699</v>
      </c>
      <c r="I1091" s="45">
        <v>1.0267064042012699</v>
      </c>
      <c r="J1091" s="45">
        <v>1.0267064042012699</v>
      </c>
      <c r="K1091" s="45">
        <v>1.0267064042012699</v>
      </c>
      <c r="L1091" s="45">
        <v>1.0267064042012699</v>
      </c>
      <c r="M1091" s="45">
        <v>1.0267064042012699</v>
      </c>
      <c r="N1091" s="45">
        <v>1.0267064042012699</v>
      </c>
      <c r="O1091" s="45">
        <v>1.0267064042012699</v>
      </c>
      <c r="P1091" s="45">
        <v>1.0267064042012699</v>
      </c>
      <c r="Q1091" s="45">
        <v>1.0267064042012699</v>
      </c>
      <c r="R1091" s="45">
        <v>1.0267064042012699</v>
      </c>
      <c r="S1091" s="45">
        <v>1.0267064042012699</v>
      </c>
      <c r="T1091" s="45">
        <v>1.0267064042012699</v>
      </c>
      <c r="U1091" s="45">
        <v>1.0267064042012699</v>
      </c>
      <c r="V1091" s="45">
        <v>1.0267064042012699</v>
      </c>
      <c r="W1091" s="45">
        <v>1.0267064042012699</v>
      </c>
      <c r="X1091" s="45">
        <v>1.0267064042012699</v>
      </c>
      <c r="Y1091" s="45">
        <v>1.0267064042012699</v>
      </c>
      <c r="Z1091" s="45">
        <v>1.0267064042012699</v>
      </c>
      <c r="AA1091" s="45">
        <v>1.0267064042012699</v>
      </c>
      <c r="AB1091" s="45">
        <v>1.0267064042012699</v>
      </c>
      <c r="AC1091" s="45">
        <v>1.0267064042012699</v>
      </c>
      <c r="AD1091" s="45">
        <v>1.0267064042012699</v>
      </c>
    </row>
    <row r="1092" spans="1:30">
      <c r="A1092" s="40" t="s">
        <v>645</v>
      </c>
      <c r="B1092" s="39">
        <v>1056781.07725268</v>
      </c>
      <c r="C1092" s="39">
        <v>1403.53550859506</v>
      </c>
      <c r="D1092" s="39">
        <v>0</v>
      </c>
      <c r="E1092" s="39">
        <v>0</v>
      </c>
      <c r="F1092" s="39">
        <v>0</v>
      </c>
      <c r="G1092" s="39">
        <v>77060.198788362293</v>
      </c>
      <c r="H1092" s="39">
        <v>415354.15929500299</v>
      </c>
      <c r="I1092" s="39">
        <v>884377.10468513705</v>
      </c>
      <c r="J1092" s="39">
        <v>0</v>
      </c>
      <c r="K1092" s="39">
        <v>93644.141619485206</v>
      </c>
      <c r="L1092" s="39">
        <v>0</v>
      </c>
      <c r="M1092" s="39">
        <v>11081.5635796488</v>
      </c>
      <c r="N1092" s="39">
        <v>0</v>
      </c>
      <c r="O1092" s="39">
        <v>0</v>
      </c>
      <c r="P1092" s="39">
        <v>0</v>
      </c>
      <c r="Q1092" s="39">
        <v>12173.5818583405</v>
      </c>
      <c r="R1092" s="39">
        <v>0</v>
      </c>
      <c r="S1092" s="39">
        <v>0</v>
      </c>
      <c r="T1092" s="39">
        <v>0</v>
      </c>
      <c r="U1092" s="39">
        <v>0</v>
      </c>
      <c r="V1092" s="39">
        <v>0</v>
      </c>
      <c r="W1092" s="39">
        <v>0</v>
      </c>
      <c r="X1092" s="39">
        <v>0</v>
      </c>
      <c r="Y1092" s="39">
        <v>0</v>
      </c>
      <c r="Z1092" s="39">
        <v>0</v>
      </c>
      <c r="AA1092" s="39">
        <v>0</v>
      </c>
      <c r="AB1092" s="39">
        <v>0</v>
      </c>
      <c r="AC1092" s="39">
        <v>0</v>
      </c>
      <c r="AD1092" s="39">
        <v>0</v>
      </c>
    </row>
    <row r="1093" spans="1:30">
      <c r="A1093" s="40" t="s">
        <v>646</v>
      </c>
    </row>
    <row r="1094" spans="1:30">
      <c r="A1094" s="40" t="s">
        <v>647</v>
      </c>
      <c r="B1094" s="39">
        <v>2691593.784</v>
      </c>
      <c r="C1094" s="39">
        <v>101789.064</v>
      </c>
      <c r="D1094" s="39">
        <v>1508609.875</v>
      </c>
      <c r="E1094" s="39">
        <v>5981722.5099999998</v>
      </c>
      <c r="F1094" s="39">
        <v>70241.817999999897</v>
      </c>
      <c r="G1094" s="39">
        <v>25881286.249000002</v>
      </c>
      <c r="H1094" s="39">
        <v>10529674.1619999</v>
      </c>
      <c r="I1094" s="39">
        <v>2520476.7549999999</v>
      </c>
      <c r="J1094" s="39">
        <v>173015.53599999999</v>
      </c>
      <c r="K1094" s="39">
        <v>91208.296000000002</v>
      </c>
      <c r="L1094" s="39">
        <v>97899.983999999895</v>
      </c>
      <c r="M1094" s="39">
        <v>10793.3129999999</v>
      </c>
      <c r="N1094" s="39">
        <v>57133325.762999997</v>
      </c>
      <c r="O1094" s="39">
        <v>561030.701</v>
      </c>
      <c r="P1094" s="39">
        <v>32762.625999999898</v>
      </c>
      <c r="Q1094" s="39">
        <v>11856.925999999999</v>
      </c>
      <c r="R1094" s="39">
        <v>89667.754000000001</v>
      </c>
      <c r="S1094" s="39">
        <v>2927.1239982525699</v>
      </c>
      <c r="T1094" s="39">
        <v>814173.74826923304</v>
      </c>
      <c r="U1094" s="39">
        <v>0</v>
      </c>
      <c r="V1094" s="39">
        <v>0</v>
      </c>
      <c r="W1094" s="39">
        <v>1102340</v>
      </c>
      <c r="X1094" s="39">
        <v>4025200.602</v>
      </c>
      <c r="Y1094" s="39">
        <v>4479.0422992308404</v>
      </c>
      <c r="Z1094" s="39">
        <v>19111.660261500001</v>
      </c>
      <c r="AA1094" s="39">
        <v>18960</v>
      </c>
      <c r="AB1094" s="39">
        <v>168</v>
      </c>
      <c r="AC1094" s="39">
        <v>152</v>
      </c>
      <c r="AD1094" s="39">
        <v>0</v>
      </c>
    </row>
    <row r="1095" spans="1:30">
      <c r="A1095" s="40" t="s">
        <v>648</v>
      </c>
      <c r="B1095" s="39">
        <v>0</v>
      </c>
      <c r="C1095" s="39">
        <v>0</v>
      </c>
      <c r="D1095" s="39">
        <v>0</v>
      </c>
      <c r="E1095" s="39">
        <v>0</v>
      </c>
      <c r="F1095" s="39">
        <v>0</v>
      </c>
      <c r="G1095" s="39">
        <v>0</v>
      </c>
      <c r="H1095" s="39">
        <v>0</v>
      </c>
      <c r="I1095" s="39">
        <v>0</v>
      </c>
      <c r="J1095" s="39">
        <v>0</v>
      </c>
      <c r="K1095" s="39">
        <v>0</v>
      </c>
      <c r="L1095" s="39">
        <v>0</v>
      </c>
      <c r="M1095" s="39">
        <v>0</v>
      </c>
      <c r="N1095" s="39">
        <v>0</v>
      </c>
      <c r="O1095" s="39">
        <v>0</v>
      </c>
      <c r="P1095" s="39">
        <v>0</v>
      </c>
      <c r="Q1095" s="39">
        <v>0</v>
      </c>
      <c r="R1095" s="39">
        <v>0</v>
      </c>
      <c r="S1095" s="39">
        <v>0</v>
      </c>
      <c r="T1095" s="39">
        <v>0</v>
      </c>
      <c r="U1095" s="39">
        <v>0</v>
      </c>
      <c r="V1095" s="39">
        <v>0</v>
      </c>
      <c r="W1095" s="39">
        <v>0</v>
      </c>
      <c r="X1095" s="39">
        <v>0</v>
      </c>
      <c r="Y1095" s="39">
        <v>0</v>
      </c>
      <c r="Z1095" s="39">
        <v>0</v>
      </c>
      <c r="AA1095" s="39">
        <v>0</v>
      </c>
      <c r="AB1095" s="39">
        <v>0</v>
      </c>
      <c r="AC1095" s="39">
        <v>0</v>
      </c>
      <c r="AD1095" s="39">
        <v>0</v>
      </c>
    </row>
    <row r="1096" spans="1:30">
      <c r="A1096" s="40" t="s">
        <v>649</v>
      </c>
      <c r="B1096" s="39">
        <v>2691593.784</v>
      </c>
      <c r="C1096" s="39">
        <v>101789.064</v>
      </c>
      <c r="D1096" s="39">
        <v>1508609.875</v>
      </c>
      <c r="E1096" s="39">
        <v>5981722.5099999998</v>
      </c>
      <c r="F1096" s="39">
        <v>70241.817999999897</v>
      </c>
      <c r="G1096" s="39">
        <v>25881286.249000002</v>
      </c>
      <c r="H1096" s="39">
        <v>10529674.1619999</v>
      </c>
      <c r="I1096" s="39">
        <v>2520476.7549999999</v>
      </c>
      <c r="J1096" s="39">
        <v>173015.53599999999</v>
      </c>
      <c r="K1096" s="39">
        <v>91208.296000000002</v>
      </c>
      <c r="L1096" s="39">
        <v>97899.983999999895</v>
      </c>
      <c r="M1096" s="39">
        <v>10793.3129999999</v>
      </c>
      <c r="N1096" s="39">
        <v>57133325.762999997</v>
      </c>
      <c r="O1096" s="39">
        <v>561030.701</v>
      </c>
      <c r="P1096" s="39">
        <v>32762.625999999898</v>
      </c>
      <c r="Q1096" s="39">
        <v>11856.925999999999</v>
      </c>
      <c r="R1096" s="39">
        <v>89667.754000000001</v>
      </c>
      <c r="S1096" s="39">
        <v>2927.1239982525699</v>
      </c>
      <c r="T1096" s="39">
        <v>814173.74826923304</v>
      </c>
      <c r="U1096" s="39">
        <v>0</v>
      </c>
      <c r="V1096" s="39">
        <v>0</v>
      </c>
      <c r="W1096" s="39">
        <v>1102340</v>
      </c>
      <c r="X1096" s="39">
        <v>4025200.602</v>
      </c>
      <c r="Y1096" s="39">
        <v>4479.0422992308404</v>
      </c>
      <c r="Z1096" s="39">
        <v>19111.660261500001</v>
      </c>
      <c r="AA1096" s="39">
        <v>18960</v>
      </c>
      <c r="AB1096" s="39">
        <v>168</v>
      </c>
      <c r="AC1096" s="39">
        <v>152</v>
      </c>
      <c r="AD1096" s="39">
        <v>0</v>
      </c>
    </row>
    <row r="1097" spans="1:30" s="45" customFormat="1">
      <c r="A1097" s="44" t="s">
        <v>650</v>
      </c>
      <c r="B1097" s="45">
        <v>0.61758999999999997</v>
      </c>
      <c r="C1097" s="45">
        <v>0.98656999999999995</v>
      </c>
      <c r="D1097" s="45">
        <v>0</v>
      </c>
      <c r="E1097" s="45">
        <v>1</v>
      </c>
      <c r="F1097" s="45">
        <v>1</v>
      </c>
      <c r="G1097" s="45">
        <v>0.99709999999999999</v>
      </c>
      <c r="H1097" s="45">
        <v>0.96157999999999999</v>
      </c>
      <c r="I1097" s="45">
        <v>0.65825</v>
      </c>
      <c r="J1097" s="45">
        <v>0</v>
      </c>
      <c r="K1097" s="45">
        <v>0</v>
      </c>
      <c r="L1097" s="45">
        <v>1</v>
      </c>
      <c r="M1097" s="45">
        <v>0</v>
      </c>
      <c r="N1097" s="45">
        <v>1</v>
      </c>
      <c r="O1097" s="45">
        <v>1</v>
      </c>
      <c r="P1097" s="45">
        <v>1</v>
      </c>
      <c r="Q1097" s="45">
        <v>0</v>
      </c>
      <c r="R1097" s="45">
        <v>0</v>
      </c>
      <c r="S1097" s="45">
        <v>0</v>
      </c>
      <c r="T1097" s="45">
        <v>0</v>
      </c>
      <c r="U1097" s="45">
        <v>0</v>
      </c>
      <c r="V1097" s="45">
        <v>0</v>
      </c>
      <c r="W1097" s="45">
        <v>0</v>
      </c>
      <c r="X1097" s="45">
        <v>0</v>
      </c>
      <c r="Y1097" s="45">
        <v>0</v>
      </c>
      <c r="Z1097" s="45">
        <v>0</v>
      </c>
      <c r="AA1097" s="45">
        <v>0</v>
      </c>
      <c r="AB1097" s="45">
        <v>0</v>
      </c>
      <c r="AC1097" s="45">
        <v>0</v>
      </c>
      <c r="AD1097" s="45">
        <v>0</v>
      </c>
    </row>
    <row r="1098" spans="1:30" s="45" customFormat="1">
      <c r="A1098" s="44" t="s">
        <v>651</v>
      </c>
      <c r="B1098" s="45">
        <v>1.0486273520181399</v>
      </c>
      <c r="C1098" s="45">
        <v>1.0486273520181399</v>
      </c>
      <c r="D1098" s="45">
        <v>1.0486273520181399</v>
      </c>
      <c r="E1098" s="45">
        <v>1.0486273520181399</v>
      </c>
      <c r="F1098" s="45">
        <v>1.0486273520181399</v>
      </c>
      <c r="G1098" s="45">
        <v>1.0486273520181399</v>
      </c>
      <c r="H1098" s="45">
        <v>1.0486273520181399</v>
      </c>
      <c r="I1098" s="45">
        <v>1.0486273520181399</v>
      </c>
      <c r="J1098" s="45">
        <v>1.0486273520181399</v>
      </c>
      <c r="K1098" s="45">
        <v>1.0486273520181399</v>
      </c>
      <c r="L1098" s="45">
        <v>1.0486273520181399</v>
      </c>
      <c r="M1098" s="45">
        <v>1.0486273520181399</v>
      </c>
      <c r="N1098" s="45">
        <v>1.0486273520181399</v>
      </c>
      <c r="O1098" s="45">
        <v>1.0486273520181399</v>
      </c>
      <c r="P1098" s="45">
        <v>1.0486273520181399</v>
      </c>
      <c r="Q1098" s="45">
        <v>1.0486273520181399</v>
      </c>
      <c r="R1098" s="45">
        <v>1.0486273520181399</v>
      </c>
      <c r="S1098" s="45">
        <v>1.0486273520181399</v>
      </c>
      <c r="T1098" s="45">
        <v>1.0486273520181399</v>
      </c>
      <c r="U1098" s="45">
        <v>1.0486273520181399</v>
      </c>
      <c r="V1098" s="45">
        <v>1.0486273520181399</v>
      </c>
      <c r="W1098" s="45">
        <v>1.0486273520181399</v>
      </c>
      <c r="X1098" s="45">
        <v>1.0486273520181399</v>
      </c>
      <c r="Y1098" s="45">
        <v>1.0486273520181399</v>
      </c>
      <c r="Z1098" s="45">
        <v>1.0486273520181399</v>
      </c>
      <c r="AA1098" s="45">
        <v>1.0486273520181399</v>
      </c>
      <c r="AB1098" s="45">
        <v>1.0486273520181399</v>
      </c>
      <c r="AC1098" s="45">
        <v>1.0486273520181399</v>
      </c>
      <c r="AD1098" s="45">
        <v>1.0486273520181399</v>
      </c>
    </row>
    <row r="1099" spans="1:30">
      <c r="A1099" s="40" t="s">
        <v>652</v>
      </c>
      <c r="B1099" s="39">
        <v>1743134.7206446901</v>
      </c>
      <c r="C1099" s="39">
        <v>105305.294607759</v>
      </c>
      <c r="D1099" s="39">
        <v>0</v>
      </c>
      <c r="E1099" s="39">
        <v>6272597.8361686198</v>
      </c>
      <c r="F1099" s="39">
        <v>73657.491610280296</v>
      </c>
      <c r="G1099" s="39">
        <v>27061119.174580701</v>
      </c>
      <c r="H1099" s="39">
        <v>10617482.053595301</v>
      </c>
      <c r="I1099" s="39">
        <v>1739781.6496620099</v>
      </c>
      <c r="J1099" s="39">
        <v>0</v>
      </c>
      <c r="K1099" s="39">
        <v>0</v>
      </c>
      <c r="L1099" s="39">
        <v>102660.600984538</v>
      </c>
      <c r="M1099" s="39">
        <v>0</v>
      </c>
      <c r="N1099" s="39">
        <v>59911568.106844597</v>
      </c>
      <c r="O1099" s="39">
        <v>588312.13839051197</v>
      </c>
      <c r="P1099" s="39">
        <v>34355.7857475407</v>
      </c>
      <c r="Q1099" s="39">
        <v>0</v>
      </c>
      <c r="R1099" s="39">
        <v>0</v>
      </c>
      <c r="S1099" s="39">
        <v>0</v>
      </c>
      <c r="T1099" s="39">
        <v>0</v>
      </c>
      <c r="U1099" s="39">
        <v>0</v>
      </c>
      <c r="V1099" s="39">
        <v>0</v>
      </c>
      <c r="W1099" s="39">
        <v>0</v>
      </c>
      <c r="X1099" s="39">
        <v>0</v>
      </c>
      <c r="Y1099" s="39">
        <v>0</v>
      </c>
      <c r="Z1099" s="39">
        <v>0</v>
      </c>
      <c r="AA1099" s="39">
        <v>0</v>
      </c>
      <c r="AB1099" s="39">
        <v>0</v>
      </c>
      <c r="AC1099" s="39">
        <v>0</v>
      </c>
      <c r="AD1099" s="39">
        <v>0</v>
      </c>
    </row>
    <row r="1100" spans="1:30">
      <c r="A1100" s="40" t="s">
        <v>653</v>
      </c>
    </row>
    <row r="1101" spans="1:30">
      <c r="A1101" s="40" t="s">
        <v>654</v>
      </c>
      <c r="B1101" s="39">
        <v>0</v>
      </c>
      <c r="C1101" s="39">
        <v>0</v>
      </c>
      <c r="D1101" s="39">
        <v>1534268.09568353</v>
      </c>
      <c r="E1101" s="39">
        <v>0</v>
      </c>
      <c r="F1101" s="39">
        <v>0</v>
      </c>
      <c r="G1101" s="39">
        <v>0</v>
      </c>
      <c r="H1101" s="39">
        <v>0</v>
      </c>
      <c r="I1101" s="39">
        <v>0</v>
      </c>
      <c r="J1101" s="39">
        <v>175958.159456158</v>
      </c>
      <c r="K1101" s="39">
        <v>0</v>
      </c>
      <c r="L1101" s="39">
        <v>0</v>
      </c>
      <c r="M1101" s="39">
        <v>0</v>
      </c>
      <c r="N1101" s="39">
        <v>0</v>
      </c>
      <c r="O1101" s="39">
        <v>0</v>
      </c>
      <c r="P1101" s="39">
        <v>0</v>
      </c>
      <c r="Q1101" s="39">
        <v>0</v>
      </c>
      <c r="R1101" s="39">
        <v>91192.810317378695</v>
      </c>
      <c r="S1101" s="39">
        <v>0</v>
      </c>
      <c r="T1101" s="39">
        <v>0</v>
      </c>
      <c r="U1101" s="39">
        <v>0</v>
      </c>
      <c r="V1101" s="39">
        <v>0</v>
      </c>
      <c r="W1101" s="39">
        <v>0</v>
      </c>
      <c r="X1101" s="39">
        <v>0</v>
      </c>
      <c r="Y1101" s="39">
        <v>0</v>
      </c>
      <c r="Z1101" s="39">
        <v>0</v>
      </c>
      <c r="AA1101" s="39">
        <v>0</v>
      </c>
      <c r="AB1101" s="39">
        <v>0</v>
      </c>
      <c r="AC1101" s="39">
        <v>0</v>
      </c>
      <c r="AD1101" s="39">
        <v>0</v>
      </c>
    </row>
    <row r="1102" spans="1:30">
      <c r="A1102" s="40" t="s">
        <v>655</v>
      </c>
      <c r="B1102" s="39">
        <v>1056781.07725268</v>
      </c>
      <c r="C1102" s="39">
        <v>1403.53550859506</v>
      </c>
      <c r="D1102" s="39">
        <v>0</v>
      </c>
      <c r="E1102" s="39">
        <v>0</v>
      </c>
      <c r="F1102" s="39">
        <v>0</v>
      </c>
      <c r="G1102" s="39">
        <v>77060.198788362293</v>
      </c>
      <c r="H1102" s="39">
        <v>415354.15929500299</v>
      </c>
      <c r="I1102" s="39">
        <v>884377.10468513705</v>
      </c>
      <c r="J1102" s="39">
        <v>0</v>
      </c>
      <c r="K1102" s="39">
        <v>93644.141619485206</v>
      </c>
      <c r="L1102" s="39">
        <v>0</v>
      </c>
      <c r="M1102" s="39">
        <v>11081.5635796488</v>
      </c>
      <c r="N1102" s="39">
        <v>0</v>
      </c>
      <c r="O1102" s="39">
        <v>0</v>
      </c>
      <c r="P1102" s="39">
        <v>0</v>
      </c>
      <c r="Q1102" s="39">
        <v>12173.5818583405</v>
      </c>
      <c r="R1102" s="39">
        <v>0</v>
      </c>
      <c r="S1102" s="39">
        <v>0</v>
      </c>
      <c r="T1102" s="39">
        <v>0</v>
      </c>
      <c r="U1102" s="39">
        <v>0</v>
      </c>
      <c r="V1102" s="39">
        <v>0</v>
      </c>
      <c r="W1102" s="39">
        <v>0</v>
      </c>
      <c r="X1102" s="39">
        <v>0</v>
      </c>
      <c r="Y1102" s="39">
        <v>0</v>
      </c>
      <c r="Z1102" s="39">
        <v>0</v>
      </c>
      <c r="AA1102" s="39">
        <v>0</v>
      </c>
      <c r="AB1102" s="39">
        <v>0</v>
      </c>
      <c r="AC1102" s="39">
        <v>0</v>
      </c>
      <c r="AD1102" s="39">
        <v>0</v>
      </c>
    </row>
    <row r="1103" spans="1:30">
      <c r="A1103" s="40" t="s">
        <v>656</v>
      </c>
      <c r="B1103" s="39">
        <v>1743134.7206446901</v>
      </c>
      <c r="C1103" s="39">
        <v>105305.294607759</v>
      </c>
      <c r="D1103" s="39">
        <v>0</v>
      </c>
      <c r="E1103" s="39">
        <v>6272597.8361686198</v>
      </c>
      <c r="F1103" s="39">
        <v>73657.491610280296</v>
      </c>
      <c r="G1103" s="39">
        <v>27061119.174580701</v>
      </c>
      <c r="H1103" s="39">
        <v>10617482.053595301</v>
      </c>
      <c r="I1103" s="39">
        <v>1739781.6496620099</v>
      </c>
      <c r="J1103" s="39">
        <v>0</v>
      </c>
      <c r="K1103" s="39">
        <v>0</v>
      </c>
      <c r="L1103" s="39">
        <v>102660.600984538</v>
      </c>
      <c r="M1103" s="39">
        <v>0</v>
      </c>
      <c r="N1103" s="39">
        <v>59911568.106844597</v>
      </c>
      <c r="O1103" s="39">
        <v>588312.13839051197</v>
      </c>
      <c r="P1103" s="39">
        <v>34355.7857475407</v>
      </c>
      <c r="Q1103" s="39">
        <v>0</v>
      </c>
      <c r="R1103" s="39">
        <v>0</v>
      </c>
      <c r="S1103" s="39">
        <v>0</v>
      </c>
      <c r="T1103" s="39">
        <v>0</v>
      </c>
      <c r="U1103" s="39">
        <v>0</v>
      </c>
      <c r="V1103" s="39">
        <v>0</v>
      </c>
      <c r="W1103" s="39">
        <v>0</v>
      </c>
      <c r="X1103" s="39">
        <v>0</v>
      </c>
      <c r="Y1103" s="39">
        <v>0</v>
      </c>
      <c r="Z1103" s="39">
        <v>0</v>
      </c>
      <c r="AA1103" s="39">
        <v>0</v>
      </c>
      <c r="AB1103" s="39">
        <v>0</v>
      </c>
      <c r="AC1103" s="39">
        <v>0</v>
      </c>
      <c r="AD1103" s="39">
        <v>0</v>
      </c>
    </row>
    <row r="1104" spans="1:30">
      <c r="A1104" s="43" t="s">
        <v>657</v>
      </c>
      <c r="B1104" s="46">
        <v>2799915.7978973701</v>
      </c>
      <c r="C1104" s="46">
        <v>106708.830116354</v>
      </c>
      <c r="D1104" s="46">
        <v>1534268.09568353</v>
      </c>
      <c r="E1104" s="46">
        <v>6272597.8361686198</v>
      </c>
      <c r="F1104" s="46">
        <v>73657.491610280296</v>
      </c>
      <c r="G1104" s="46">
        <v>27138179.373369001</v>
      </c>
      <c r="H1104" s="46">
        <v>11032836.212890301</v>
      </c>
      <c r="I1104" s="46">
        <v>2624158.75434714</v>
      </c>
      <c r="J1104" s="46">
        <v>175958.159456158</v>
      </c>
      <c r="K1104" s="46">
        <v>93644.141619485206</v>
      </c>
      <c r="L1104" s="46">
        <v>102660.600984538</v>
      </c>
      <c r="M1104" s="46">
        <v>11081.5635796488</v>
      </c>
      <c r="N1104" s="46">
        <v>59911568.106844597</v>
      </c>
      <c r="O1104" s="46">
        <v>588312.13839051197</v>
      </c>
      <c r="P1104" s="46">
        <v>34355.7857475407</v>
      </c>
      <c r="Q1104" s="46">
        <v>12173.5818583405</v>
      </c>
      <c r="R1104" s="46">
        <v>91192.810317378695</v>
      </c>
      <c r="S1104" s="46">
        <v>0</v>
      </c>
      <c r="T1104" s="46">
        <v>0</v>
      </c>
      <c r="U1104" s="46">
        <v>0</v>
      </c>
      <c r="V1104" s="46">
        <v>0</v>
      </c>
      <c r="W1104" s="46">
        <v>0</v>
      </c>
      <c r="X1104" s="46">
        <v>0</v>
      </c>
      <c r="Y1104" s="46">
        <v>0</v>
      </c>
      <c r="Z1104" s="46">
        <v>0</v>
      </c>
      <c r="AA1104" s="46">
        <v>0</v>
      </c>
      <c r="AB1104" s="46">
        <v>0</v>
      </c>
      <c r="AC1104" s="46">
        <v>0</v>
      </c>
      <c r="AD1104" s="46">
        <v>0</v>
      </c>
    </row>
    <row r="1105" spans="1:18" hidden="1" outlineLevel="1">
      <c r="A1105" s="40" t="s">
        <v>213</v>
      </c>
      <c r="B1105" s="39">
        <v>2799915.7978973701</v>
      </c>
      <c r="C1105" s="39">
        <v>2799915.7978973701</v>
      </c>
      <c r="D1105" s="39">
        <v>2799915.7978973701</v>
      </c>
      <c r="E1105" s="39">
        <v>2799915.7978973701</v>
      </c>
      <c r="F1105" s="39">
        <v>2799915.7978973701</v>
      </c>
      <c r="G1105" s="39">
        <v>2799915.7978973701</v>
      </c>
      <c r="H1105" s="39">
        <v>2799915.7978973701</v>
      </c>
      <c r="I1105" s="39">
        <v>2799915.7978973701</v>
      </c>
      <c r="J1105" s="39">
        <v>2799915.7978973701</v>
      </c>
      <c r="K1105" s="39">
        <v>2799915.7978973701</v>
      </c>
      <c r="L1105" s="39">
        <v>2799915.7978973701</v>
      </c>
      <c r="M1105" s="39">
        <v>2799915.7978973701</v>
      </c>
      <c r="N1105" s="39">
        <v>2799915.7978973701</v>
      </c>
      <c r="O1105" s="39">
        <v>2799915.7978973701</v>
      </c>
      <c r="P1105" s="39">
        <v>2799915.7978973701</v>
      </c>
      <c r="Q1105" s="39">
        <v>2799915.7978973701</v>
      </c>
      <c r="R1105" s="39">
        <v>2799915.7978973701</v>
      </c>
    </row>
    <row r="1106" spans="1:18" hidden="1" outlineLevel="1">
      <c r="A1106" s="40" t="s">
        <v>214</v>
      </c>
      <c r="B1106" s="39">
        <v>106708.830116354</v>
      </c>
      <c r="C1106" s="39">
        <v>106708.830116354</v>
      </c>
      <c r="D1106" s="39">
        <v>106708.830116354</v>
      </c>
      <c r="E1106" s="39">
        <v>106708.830116354</v>
      </c>
      <c r="F1106" s="39">
        <v>106708.830116354</v>
      </c>
      <c r="G1106" s="39">
        <v>106708.830116354</v>
      </c>
      <c r="H1106" s="39">
        <v>106708.830116354</v>
      </c>
      <c r="I1106" s="39">
        <v>106708.830116354</v>
      </c>
      <c r="J1106" s="39">
        <v>106708.830116354</v>
      </c>
      <c r="K1106" s="39">
        <v>106708.830116354</v>
      </c>
      <c r="L1106" s="39">
        <v>106708.830116354</v>
      </c>
      <c r="M1106" s="39">
        <v>106708.830116354</v>
      </c>
      <c r="N1106" s="39">
        <v>106708.830116354</v>
      </c>
      <c r="O1106" s="39">
        <v>106708.830116354</v>
      </c>
      <c r="P1106" s="39">
        <v>106708.830116354</v>
      </c>
      <c r="Q1106" s="39">
        <v>106708.830116354</v>
      </c>
      <c r="R1106" s="39">
        <v>106708.830116354</v>
      </c>
    </row>
    <row r="1107" spans="1:18" hidden="1" outlineLevel="1">
      <c r="A1107" s="40" t="s">
        <v>215</v>
      </c>
      <c r="B1107" s="39">
        <v>1534268.09568353</v>
      </c>
      <c r="C1107" s="39">
        <v>1534268.09568353</v>
      </c>
      <c r="D1107" s="39">
        <v>1534268.09568353</v>
      </c>
      <c r="E1107" s="39">
        <v>1534268.09568353</v>
      </c>
      <c r="F1107" s="39">
        <v>1534268.09568353</v>
      </c>
      <c r="G1107" s="39">
        <v>1534268.09568353</v>
      </c>
      <c r="H1107" s="39">
        <v>1534268.09568353</v>
      </c>
      <c r="I1107" s="39">
        <v>1534268.09568353</v>
      </c>
      <c r="J1107" s="39">
        <v>1534268.09568353</v>
      </c>
      <c r="K1107" s="39">
        <v>1534268.09568353</v>
      </c>
      <c r="L1107" s="39">
        <v>1534268.09568353</v>
      </c>
      <c r="M1107" s="39">
        <v>1534268.09568353</v>
      </c>
      <c r="N1107" s="39">
        <v>1534268.09568353</v>
      </c>
      <c r="O1107" s="39">
        <v>1534268.09568353</v>
      </c>
      <c r="P1107" s="39">
        <v>1534268.09568353</v>
      </c>
      <c r="Q1107" s="39">
        <v>1534268.09568353</v>
      </c>
      <c r="R1107" s="39">
        <v>1534268.09568353</v>
      </c>
    </row>
    <row r="1108" spans="1:18" hidden="1" outlineLevel="1">
      <c r="A1108" s="40" t="s">
        <v>216</v>
      </c>
      <c r="B1108" s="39">
        <v>6272597.8361686198</v>
      </c>
      <c r="C1108" s="39">
        <v>6272597.8361686198</v>
      </c>
      <c r="D1108" s="39">
        <v>6272597.8361686198</v>
      </c>
      <c r="E1108" s="39">
        <v>6272597.8361686198</v>
      </c>
      <c r="F1108" s="39">
        <v>6272597.8361686198</v>
      </c>
      <c r="G1108" s="39">
        <v>6272597.8361686198</v>
      </c>
      <c r="H1108" s="39">
        <v>6272597.8361686198</v>
      </c>
      <c r="I1108" s="39">
        <v>6272597.8361686198</v>
      </c>
      <c r="J1108" s="39">
        <v>6272597.8361686198</v>
      </c>
      <c r="K1108" s="39">
        <v>6272597.8361686198</v>
      </c>
      <c r="L1108" s="39">
        <v>6272597.8361686198</v>
      </c>
      <c r="M1108" s="39">
        <v>6272597.8361686198</v>
      </c>
      <c r="N1108" s="39">
        <v>6272597.8361686198</v>
      </c>
      <c r="O1108" s="39">
        <v>6272597.8361686198</v>
      </c>
      <c r="P1108" s="39">
        <v>6272597.8361686198</v>
      </c>
      <c r="Q1108" s="39">
        <v>6272597.8361686198</v>
      </c>
      <c r="R1108" s="39">
        <v>6272597.8361686198</v>
      </c>
    </row>
    <row r="1109" spans="1:18" hidden="1" outlineLevel="1">
      <c r="A1109" s="40" t="s">
        <v>217</v>
      </c>
      <c r="B1109" s="39">
        <v>73657.491610280296</v>
      </c>
      <c r="C1109" s="39">
        <v>73657.491610280296</v>
      </c>
      <c r="D1109" s="39">
        <v>73657.491610280296</v>
      </c>
      <c r="E1109" s="39">
        <v>73657.491610280296</v>
      </c>
      <c r="F1109" s="39">
        <v>73657.491610280296</v>
      </c>
      <c r="G1109" s="39">
        <v>73657.491610280296</v>
      </c>
      <c r="H1109" s="39">
        <v>73657.491610280296</v>
      </c>
      <c r="I1109" s="39">
        <v>73657.491610280296</v>
      </c>
      <c r="J1109" s="39">
        <v>73657.491610280296</v>
      </c>
      <c r="K1109" s="39">
        <v>73657.491610280296</v>
      </c>
      <c r="L1109" s="39">
        <v>73657.491610280296</v>
      </c>
      <c r="M1109" s="39">
        <v>73657.491610280296</v>
      </c>
      <c r="N1109" s="39">
        <v>73657.491610280296</v>
      </c>
      <c r="O1109" s="39">
        <v>73657.491610280296</v>
      </c>
      <c r="P1109" s="39">
        <v>73657.491610280296</v>
      </c>
      <c r="Q1109" s="39">
        <v>73657.491610280296</v>
      </c>
      <c r="R1109" s="39">
        <v>73657.491610280296</v>
      </c>
    </row>
    <row r="1110" spans="1:18" hidden="1" outlineLevel="1">
      <c r="A1110" s="40" t="s">
        <v>218</v>
      </c>
      <c r="B1110" s="39">
        <v>27138179.373369001</v>
      </c>
      <c r="C1110" s="39">
        <v>27138179.373369001</v>
      </c>
      <c r="D1110" s="39">
        <v>27138179.373369001</v>
      </c>
      <c r="E1110" s="39">
        <v>27138179.373369001</v>
      </c>
      <c r="F1110" s="39">
        <v>27138179.373369001</v>
      </c>
      <c r="G1110" s="39">
        <v>27138179.373369001</v>
      </c>
      <c r="H1110" s="39">
        <v>27138179.373369001</v>
      </c>
      <c r="I1110" s="39">
        <v>27138179.373369001</v>
      </c>
      <c r="J1110" s="39">
        <v>27138179.373369001</v>
      </c>
      <c r="K1110" s="39">
        <v>27138179.373369001</v>
      </c>
      <c r="L1110" s="39">
        <v>27138179.373369001</v>
      </c>
      <c r="M1110" s="39">
        <v>27138179.373369001</v>
      </c>
      <c r="N1110" s="39">
        <v>27138179.373369001</v>
      </c>
      <c r="O1110" s="39">
        <v>27138179.373369001</v>
      </c>
      <c r="P1110" s="39">
        <v>27138179.373369001</v>
      </c>
      <c r="Q1110" s="39">
        <v>27138179.373369001</v>
      </c>
      <c r="R1110" s="39">
        <v>27138179.373369001</v>
      </c>
    </row>
    <row r="1111" spans="1:18" hidden="1" outlineLevel="1">
      <c r="A1111" s="40" t="s">
        <v>219</v>
      </c>
      <c r="B1111" s="39">
        <v>11032836.212890301</v>
      </c>
      <c r="C1111" s="39">
        <v>11032836.212890301</v>
      </c>
      <c r="D1111" s="39">
        <v>11032836.212890301</v>
      </c>
      <c r="E1111" s="39">
        <v>11032836.212890301</v>
      </c>
      <c r="F1111" s="39">
        <v>11032836.212890301</v>
      </c>
      <c r="G1111" s="39">
        <v>11032836.212890301</v>
      </c>
      <c r="H1111" s="39">
        <v>11032836.212890301</v>
      </c>
      <c r="I1111" s="39">
        <v>11032836.212890301</v>
      </c>
      <c r="J1111" s="39">
        <v>11032836.212890301</v>
      </c>
      <c r="K1111" s="39">
        <v>11032836.212890301</v>
      </c>
      <c r="L1111" s="39">
        <v>11032836.212890301</v>
      </c>
      <c r="M1111" s="39">
        <v>11032836.212890301</v>
      </c>
      <c r="N1111" s="39">
        <v>11032836.212890301</v>
      </c>
      <c r="O1111" s="39">
        <v>11032836.212890301</v>
      </c>
      <c r="P1111" s="39">
        <v>11032836.212890301</v>
      </c>
      <c r="Q1111" s="39">
        <v>11032836.212890301</v>
      </c>
      <c r="R1111" s="39">
        <v>11032836.212890301</v>
      </c>
    </row>
    <row r="1112" spans="1:18" hidden="1" outlineLevel="1">
      <c r="A1112" s="40" t="s">
        <v>220</v>
      </c>
      <c r="B1112" s="39">
        <v>2624158.75434714</v>
      </c>
      <c r="C1112" s="39">
        <v>2624158.75434714</v>
      </c>
      <c r="D1112" s="39">
        <v>2624158.75434714</v>
      </c>
      <c r="E1112" s="39">
        <v>2624158.75434714</v>
      </c>
      <c r="F1112" s="39">
        <v>2624158.75434714</v>
      </c>
      <c r="G1112" s="39">
        <v>2624158.75434714</v>
      </c>
      <c r="H1112" s="39">
        <v>2624158.75434714</v>
      </c>
      <c r="I1112" s="39">
        <v>2624158.75434714</v>
      </c>
      <c r="J1112" s="39">
        <v>2624158.75434714</v>
      </c>
      <c r="K1112" s="39">
        <v>2624158.75434714</v>
      </c>
      <c r="L1112" s="39">
        <v>2624158.75434714</v>
      </c>
      <c r="M1112" s="39">
        <v>2624158.75434714</v>
      </c>
      <c r="N1112" s="39">
        <v>2624158.75434714</v>
      </c>
      <c r="O1112" s="39">
        <v>2624158.75434714</v>
      </c>
      <c r="P1112" s="39">
        <v>2624158.75434714</v>
      </c>
      <c r="Q1112" s="39">
        <v>2624158.75434714</v>
      </c>
      <c r="R1112" s="39">
        <v>2624158.75434714</v>
      </c>
    </row>
    <row r="1113" spans="1:18" hidden="1" outlineLevel="1">
      <c r="A1113" s="40" t="s">
        <v>221</v>
      </c>
      <c r="B1113" s="39">
        <v>175958.159456158</v>
      </c>
      <c r="C1113" s="39">
        <v>175958.159456158</v>
      </c>
      <c r="D1113" s="39">
        <v>175958.159456158</v>
      </c>
      <c r="E1113" s="39">
        <v>175958.159456158</v>
      </c>
      <c r="F1113" s="39">
        <v>175958.159456158</v>
      </c>
      <c r="G1113" s="39">
        <v>175958.159456158</v>
      </c>
      <c r="H1113" s="39">
        <v>175958.159456158</v>
      </c>
      <c r="I1113" s="39">
        <v>175958.159456158</v>
      </c>
      <c r="J1113" s="39">
        <v>175958.159456158</v>
      </c>
      <c r="K1113" s="39">
        <v>175958.159456158</v>
      </c>
      <c r="L1113" s="39">
        <v>175958.159456158</v>
      </c>
      <c r="M1113" s="39">
        <v>175958.159456158</v>
      </c>
      <c r="N1113" s="39">
        <v>175958.159456158</v>
      </c>
      <c r="O1113" s="39">
        <v>175958.159456158</v>
      </c>
      <c r="P1113" s="39">
        <v>175958.159456158</v>
      </c>
      <c r="Q1113" s="39">
        <v>175958.159456158</v>
      </c>
      <c r="R1113" s="39">
        <v>175958.159456158</v>
      </c>
    </row>
    <row r="1114" spans="1:18" hidden="1" outlineLevel="1">
      <c r="A1114" s="40" t="s">
        <v>222</v>
      </c>
      <c r="B1114" s="39">
        <v>93644.141619485206</v>
      </c>
      <c r="C1114" s="39">
        <v>93644.141619485206</v>
      </c>
      <c r="D1114" s="39">
        <v>93644.141619485206</v>
      </c>
      <c r="E1114" s="39">
        <v>93644.141619485206</v>
      </c>
      <c r="F1114" s="39">
        <v>93644.141619485206</v>
      </c>
      <c r="G1114" s="39">
        <v>93644.141619485206</v>
      </c>
      <c r="H1114" s="39">
        <v>93644.141619485206</v>
      </c>
      <c r="I1114" s="39">
        <v>93644.141619485206</v>
      </c>
      <c r="J1114" s="39">
        <v>93644.141619485206</v>
      </c>
      <c r="K1114" s="39">
        <v>93644.141619485206</v>
      </c>
      <c r="L1114" s="39">
        <v>93644.141619485206</v>
      </c>
      <c r="M1114" s="39">
        <v>93644.141619485206</v>
      </c>
      <c r="N1114" s="39">
        <v>93644.141619485206</v>
      </c>
      <c r="O1114" s="39">
        <v>93644.141619485206</v>
      </c>
      <c r="P1114" s="39">
        <v>93644.141619485206</v>
      </c>
      <c r="Q1114" s="39">
        <v>93644.141619485206</v>
      </c>
      <c r="R1114" s="39">
        <v>93644.141619485206</v>
      </c>
    </row>
    <row r="1115" spans="1:18" hidden="1" outlineLevel="1">
      <c r="A1115" s="40" t="s">
        <v>223</v>
      </c>
      <c r="B1115" s="39">
        <v>102660.600984538</v>
      </c>
      <c r="C1115" s="39">
        <v>102660.600984538</v>
      </c>
      <c r="D1115" s="39">
        <v>102660.600984538</v>
      </c>
      <c r="E1115" s="39">
        <v>102660.600984538</v>
      </c>
      <c r="F1115" s="39">
        <v>102660.600984538</v>
      </c>
      <c r="G1115" s="39">
        <v>102660.600984538</v>
      </c>
      <c r="H1115" s="39">
        <v>102660.600984538</v>
      </c>
      <c r="I1115" s="39">
        <v>102660.600984538</v>
      </c>
      <c r="J1115" s="39">
        <v>102660.600984538</v>
      </c>
      <c r="K1115" s="39">
        <v>102660.600984538</v>
      </c>
      <c r="L1115" s="39">
        <v>102660.600984538</v>
      </c>
      <c r="M1115" s="39">
        <v>102660.600984538</v>
      </c>
      <c r="N1115" s="39">
        <v>102660.600984538</v>
      </c>
      <c r="O1115" s="39">
        <v>102660.600984538</v>
      </c>
      <c r="P1115" s="39">
        <v>102660.600984538</v>
      </c>
      <c r="Q1115" s="39">
        <v>102660.600984538</v>
      </c>
      <c r="R1115" s="39">
        <v>102660.600984538</v>
      </c>
    </row>
    <row r="1116" spans="1:18" hidden="1" outlineLevel="1">
      <c r="A1116" s="40" t="s">
        <v>224</v>
      </c>
      <c r="B1116" s="39">
        <v>11081.5635796488</v>
      </c>
      <c r="C1116" s="39">
        <v>11081.5635796488</v>
      </c>
      <c r="D1116" s="39">
        <v>11081.5635796488</v>
      </c>
      <c r="E1116" s="39">
        <v>11081.5635796488</v>
      </c>
      <c r="F1116" s="39">
        <v>11081.5635796488</v>
      </c>
      <c r="G1116" s="39">
        <v>11081.5635796488</v>
      </c>
      <c r="H1116" s="39">
        <v>11081.5635796488</v>
      </c>
      <c r="I1116" s="39">
        <v>11081.5635796488</v>
      </c>
      <c r="J1116" s="39">
        <v>11081.5635796488</v>
      </c>
      <c r="K1116" s="39">
        <v>11081.5635796488</v>
      </c>
      <c r="L1116" s="39">
        <v>11081.5635796488</v>
      </c>
      <c r="M1116" s="39">
        <v>11081.5635796488</v>
      </c>
      <c r="N1116" s="39">
        <v>11081.5635796488</v>
      </c>
      <c r="O1116" s="39">
        <v>11081.5635796488</v>
      </c>
      <c r="P1116" s="39">
        <v>11081.5635796488</v>
      </c>
      <c r="Q1116" s="39">
        <v>11081.5635796488</v>
      </c>
      <c r="R1116" s="39">
        <v>11081.5635796488</v>
      </c>
    </row>
    <row r="1117" spans="1:18" hidden="1" outlineLevel="1">
      <c r="A1117" s="40" t="s">
        <v>225</v>
      </c>
      <c r="B1117" s="39">
        <v>59911568.106844597</v>
      </c>
      <c r="C1117" s="39">
        <v>59911568.106844597</v>
      </c>
      <c r="D1117" s="39">
        <v>59911568.106844597</v>
      </c>
      <c r="E1117" s="39">
        <v>59911568.106844597</v>
      </c>
      <c r="F1117" s="39">
        <v>59911568.106844597</v>
      </c>
      <c r="G1117" s="39">
        <v>59911568.106844597</v>
      </c>
      <c r="H1117" s="39">
        <v>59911568.106844597</v>
      </c>
      <c r="I1117" s="39">
        <v>59911568.106844597</v>
      </c>
      <c r="J1117" s="39">
        <v>59911568.106844597</v>
      </c>
      <c r="K1117" s="39">
        <v>59911568.106844597</v>
      </c>
      <c r="L1117" s="39">
        <v>59911568.106844597</v>
      </c>
      <c r="M1117" s="39">
        <v>59911568.106844597</v>
      </c>
      <c r="N1117" s="39">
        <v>59911568.106844597</v>
      </c>
      <c r="O1117" s="39">
        <v>59911568.106844597</v>
      </c>
      <c r="P1117" s="39">
        <v>59911568.106844597</v>
      </c>
      <c r="Q1117" s="39">
        <v>59911568.106844597</v>
      </c>
      <c r="R1117" s="39">
        <v>59911568.106844597</v>
      </c>
    </row>
    <row r="1118" spans="1:18" hidden="1" outlineLevel="1">
      <c r="A1118" s="40" t="s">
        <v>226</v>
      </c>
      <c r="B1118" s="39">
        <v>588312.13839051197</v>
      </c>
      <c r="C1118" s="39">
        <v>588312.13839051197</v>
      </c>
      <c r="D1118" s="39">
        <v>588312.13839051197</v>
      </c>
      <c r="E1118" s="39">
        <v>588312.13839051197</v>
      </c>
      <c r="F1118" s="39">
        <v>588312.13839051197</v>
      </c>
      <c r="G1118" s="39">
        <v>588312.13839051197</v>
      </c>
      <c r="H1118" s="39">
        <v>588312.13839051197</v>
      </c>
      <c r="I1118" s="39">
        <v>588312.13839051197</v>
      </c>
      <c r="J1118" s="39">
        <v>588312.13839051197</v>
      </c>
      <c r="K1118" s="39">
        <v>588312.13839051197</v>
      </c>
      <c r="L1118" s="39">
        <v>588312.13839051197</v>
      </c>
      <c r="M1118" s="39">
        <v>588312.13839051197</v>
      </c>
      <c r="N1118" s="39">
        <v>588312.13839051197</v>
      </c>
      <c r="O1118" s="39">
        <v>588312.13839051197</v>
      </c>
      <c r="P1118" s="39">
        <v>588312.13839051197</v>
      </c>
      <c r="Q1118" s="39">
        <v>588312.13839051197</v>
      </c>
      <c r="R1118" s="39">
        <v>588312.13839051197</v>
      </c>
    </row>
    <row r="1119" spans="1:18" hidden="1" outlineLevel="1">
      <c r="A1119" s="40" t="s">
        <v>227</v>
      </c>
      <c r="B1119" s="39">
        <v>34355.7857475407</v>
      </c>
      <c r="C1119" s="39">
        <v>34355.7857475407</v>
      </c>
      <c r="D1119" s="39">
        <v>34355.7857475407</v>
      </c>
      <c r="E1119" s="39">
        <v>34355.7857475407</v>
      </c>
      <c r="F1119" s="39">
        <v>34355.7857475407</v>
      </c>
      <c r="G1119" s="39">
        <v>34355.7857475407</v>
      </c>
      <c r="H1119" s="39">
        <v>34355.7857475407</v>
      </c>
      <c r="I1119" s="39">
        <v>34355.7857475407</v>
      </c>
      <c r="J1119" s="39">
        <v>34355.7857475407</v>
      </c>
      <c r="K1119" s="39">
        <v>34355.7857475407</v>
      </c>
      <c r="L1119" s="39">
        <v>34355.7857475407</v>
      </c>
      <c r="M1119" s="39">
        <v>34355.7857475407</v>
      </c>
      <c r="N1119" s="39">
        <v>34355.7857475407</v>
      </c>
      <c r="O1119" s="39">
        <v>34355.7857475407</v>
      </c>
      <c r="P1119" s="39">
        <v>34355.7857475407</v>
      </c>
      <c r="Q1119" s="39">
        <v>34355.7857475407</v>
      </c>
      <c r="R1119" s="39">
        <v>34355.7857475407</v>
      </c>
    </row>
    <row r="1120" spans="1:18" hidden="1" outlineLevel="1">
      <c r="A1120" s="40" t="s">
        <v>228</v>
      </c>
      <c r="B1120" s="39">
        <v>12173.5818583405</v>
      </c>
      <c r="C1120" s="39">
        <v>12173.5818583405</v>
      </c>
      <c r="D1120" s="39">
        <v>12173.5818583405</v>
      </c>
      <c r="E1120" s="39">
        <v>12173.5818583405</v>
      </c>
      <c r="F1120" s="39">
        <v>12173.5818583405</v>
      </c>
      <c r="G1120" s="39">
        <v>12173.5818583405</v>
      </c>
      <c r="H1120" s="39">
        <v>12173.5818583405</v>
      </c>
      <c r="I1120" s="39">
        <v>12173.5818583405</v>
      </c>
      <c r="J1120" s="39">
        <v>12173.5818583405</v>
      </c>
      <c r="K1120" s="39">
        <v>12173.5818583405</v>
      </c>
      <c r="L1120" s="39">
        <v>12173.5818583405</v>
      </c>
      <c r="M1120" s="39">
        <v>12173.5818583405</v>
      </c>
      <c r="N1120" s="39">
        <v>12173.5818583405</v>
      </c>
      <c r="O1120" s="39">
        <v>12173.5818583405</v>
      </c>
      <c r="P1120" s="39">
        <v>12173.5818583405</v>
      </c>
      <c r="Q1120" s="39">
        <v>12173.5818583405</v>
      </c>
      <c r="R1120" s="39">
        <v>12173.5818583405</v>
      </c>
    </row>
    <row r="1121" spans="1:30" hidden="1" outlineLevel="1">
      <c r="A1121" s="40" t="s">
        <v>229</v>
      </c>
      <c r="B1121" s="39">
        <v>91192.810317378695</v>
      </c>
      <c r="C1121" s="39">
        <v>91192.810317378695</v>
      </c>
      <c r="D1121" s="39">
        <v>91192.810317378695</v>
      </c>
      <c r="E1121" s="39">
        <v>91192.810317378695</v>
      </c>
      <c r="F1121" s="39">
        <v>91192.810317378695</v>
      </c>
      <c r="G1121" s="39">
        <v>91192.810317378695</v>
      </c>
      <c r="H1121" s="39">
        <v>91192.810317378695</v>
      </c>
      <c r="I1121" s="39">
        <v>91192.810317378695</v>
      </c>
      <c r="J1121" s="39">
        <v>91192.810317378695</v>
      </c>
      <c r="K1121" s="39">
        <v>91192.810317378695</v>
      </c>
      <c r="L1121" s="39">
        <v>91192.810317378695</v>
      </c>
      <c r="M1121" s="39">
        <v>91192.810317378695</v>
      </c>
      <c r="N1121" s="39">
        <v>91192.810317378695</v>
      </c>
      <c r="O1121" s="39">
        <v>91192.810317378695</v>
      </c>
      <c r="P1121" s="39">
        <v>91192.810317378695</v>
      </c>
      <c r="Q1121" s="39">
        <v>91192.810317378695</v>
      </c>
      <c r="R1121" s="39">
        <v>91192.810317378695</v>
      </c>
    </row>
    <row r="1122" spans="1:30" collapsed="1">
      <c r="A1122" s="40" t="s">
        <v>658</v>
      </c>
      <c r="B1122" s="39">
        <v>112603269.28088</v>
      </c>
      <c r="C1122" s="39">
        <v>112603269.28088</v>
      </c>
      <c r="D1122" s="39">
        <v>112603269.28088</v>
      </c>
      <c r="E1122" s="39">
        <v>112603269.28088</v>
      </c>
      <c r="F1122" s="39">
        <v>112603269.28088</v>
      </c>
      <c r="G1122" s="39">
        <v>112603269.28088</v>
      </c>
      <c r="H1122" s="39">
        <v>112603269.28088</v>
      </c>
      <c r="I1122" s="39">
        <v>112603269.28088</v>
      </c>
      <c r="J1122" s="39">
        <v>112603269.28088</v>
      </c>
      <c r="K1122" s="39">
        <v>112603269.28088</v>
      </c>
      <c r="L1122" s="39">
        <v>112603269.28088</v>
      </c>
      <c r="M1122" s="39">
        <v>112603269.28088</v>
      </c>
      <c r="N1122" s="39">
        <v>112603269.28088</v>
      </c>
      <c r="O1122" s="39">
        <v>112603269.28088</v>
      </c>
      <c r="P1122" s="39">
        <v>112603269.28088</v>
      </c>
      <c r="Q1122" s="39">
        <v>112603269.28088</v>
      </c>
      <c r="R1122" s="39">
        <v>112603269.28088</v>
      </c>
      <c r="S1122" s="39">
        <v>0</v>
      </c>
      <c r="T1122" s="39">
        <v>0</v>
      </c>
      <c r="U1122" s="39">
        <v>0</v>
      </c>
      <c r="V1122" s="39">
        <v>0</v>
      </c>
      <c r="W1122" s="39">
        <v>0</v>
      </c>
      <c r="X1122" s="39">
        <v>0</v>
      </c>
      <c r="Y1122" s="39">
        <v>0</v>
      </c>
      <c r="Z1122" s="39">
        <v>0</v>
      </c>
      <c r="AA1122" s="39">
        <v>0</v>
      </c>
      <c r="AB1122" s="39">
        <v>0</v>
      </c>
      <c r="AC1122" s="39">
        <v>0</v>
      </c>
      <c r="AD1122" s="39">
        <v>0</v>
      </c>
    </row>
    <row r="1123" spans="1:30">
      <c r="A1123" s="40" t="s">
        <v>659</v>
      </c>
    </row>
    <row r="1124" spans="1:30" s="45" customFormat="1">
      <c r="A1124" s="49" t="s">
        <v>660</v>
      </c>
      <c r="B1124" s="50">
        <v>2.4865315330349601E-2</v>
      </c>
      <c r="C1124" s="50">
        <v>9.4765303705505305E-4</v>
      </c>
      <c r="D1124" s="50">
        <v>1.3625431175150001E-2</v>
      </c>
      <c r="E1124" s="50">
        <v>5.5705290585498501E-2</v>
      </c>
      <c r="F1124" s="50">
        <v>6.5413279810328396E-4</v>
      </c>
      <c r="G1124" s="50">
        <v>0.24100702889606801</v>
      </c>
      <c r="H1124" s="50">
        <v>9.7979714828436301E-2</v>
      </c>
      <c r="I1124" s="50">
        <v>2.3304463281624301E-2</v>
      </c>
      <c r="J1124" s="50">
        <v>1.56263810615696E-3</v>
      </c>
      <c r="K1124" s="50">
        <v>8.3162897682745296E-4</v>
      </c>
      <c r="L1124" s="50">
        <v>9.1170177953234005E-4</v>
      </c>
      <c r="M1124" s="50">
        <v>9.8412449748742594E-5</v>
      </c>
      <c r="N1124" s="50">
        <v>0.53205886906710798</v>
      </c>
      <c r="O1124" s="50">
        <v>5.2246452713820297E-3</v>
      </c>
      <c r="P1124" s="50">
        <v>3.05104691603959E-4</v>
      </c>
      <c r="Q1124" s="50">
        <v>1.08110376688747E-4</v>
      </c>
      <c r="R1124" s="50">
        <v>8.0985934866513204E-4</v>
      </c>
      <c r="S1124" s="50">
        <v>0</v>
      </c>
      <c r="T1124" s="50">
        <v>0</v>
      </c>
      <c r="U1124" s="50">
        <v>0</v>
      </c>
      <c r="V1124" s="50">
        <v>0</v>
      </c>
      <c r="W1124" s="50">
        <v>0</v>
      </c>
      <c r="X1124" s="50">
        <v>0</v>
      </c>
      <c r="Y1124" s="50">
        <v>0</v>
      </c>
      <c r="Z1124" s="50">
        <v>0</v>
      </c>
      <c r="AA1124" s="50">
        <v>0</v>
      </c>
      <c r="AB1124" s="50">
        <v>0</v>
      </c>
      <c r="AC1124" s="50">
        <v>0</v>
      </c>
      <c r="AD1124" s="50">
        <v>0</v>
      </c>
    </row>
    <row r="1125" spans="1:30">
      <c r="A1125" s="40" t="s">
        <v>661</v>
      </c>
      <c r="B1125" s="39">
        <v>2.4865315330349601E-2</v>
      </c>
      <c r="C1125" s="39">
        <v>9.4765303705505305E-4</v>
      </c>
      <c r="D1125" s="39">
        <v>1.3625431175150001E-2</v>
      </c>
      <c r="E1125" s="39">
        <v>5.5705290585498501E-2</v>
      </c>
      <c r="F1125" s="39">
        <v>6.5413279810328396E-4</v>
      </c>
      <c r="G1125" s="39">
        <v>0.24100702889606801</v>
      </c>
      <c r="H1125" s="39">
        <v>9.7979714828436301E-2</v>
      </c>
      <c r="I1125" s="39">
        <v>2.3304463281624301E-2</v>
      </c>
      <c r="J1125" s="39">
        <v>1.56263810615696E-3</v>
      </c>
      <c r="K1125" s="39">
        <v>8.3162897682745296E-4</v>
      </c>
      <c r="L1125" s="39">
        <v>9.1170177953234005E-4</v>
      </c>
      <c r="M1125" s="39">
        <v>9.8412449748742594E-5</v>
      </c>
      <c r="N1125" s="39">
        <v>0.53205886906710798</v>
      </c>
      <c r="O1125" s="39">
        <v>5.2246452713820297E-3</v>
      </c>
      <c r="P1125" s="39">
        <v>3.05104691603959E-4</v>
      </c>
      <c r="Q1125" s="39">
        <v>1.08110376688747E-4</v>
      </c>
      <c r="R1125" s="39">
        <v>8.0985934866513204E-4</v>
      </c>
      <c r="S1125" s="39">
        <v>0</v>
      </c>
      <c r="T1125" s="39">
        <v>0</v>
      </c>
      <c r="U1125" s="39">
        <v>0</v>
      </c>
      <c r="V1125" s="39">
        <v>0</v>
      </c>
      <c r="W1125" s="39">
        <v>0</v>
      </c>
      <c r="X1125" s="39">
        <v>0</v>
      </c>
      <c r="Y1125" s="39">
        <v>0</v>
      </c>
      <c r="Z1125" s="39">
        <v>0</v>
      </c>
      <c r="AA1125" s="39">
        <v>0</v>
      </c>
      <c r="AB1125" s="39">
        <v>0</v>
      </c>
      <c r="AC1125" s="39">
        <v>0</v>
      </c>
      <c r="AD1125" s="39">
        <v>0</v>
      </c>
    </row>
    <row r="1126" spans="1:30">
      <c r="A1126" s="40" t="s">
        <v>662</v>
      </c>
    </row>
    <row r="1127" spans="1:30">
      <c r="A1127" s="43" t="s">
        <v>663</v>
      </c>
    </row>
    <row r="1128" spans="1:30">
      <c r="A1128" s="40" t="s">
        <v>664</v>
      </c>
      <c r="B1128" s="39">
        <v>1</v>
      </c>
      <c r="C1128" s="39">
        <v>1</v>
      </c>
      <c r="D1128" s="39">
        <v>1</v>
      </c>
      <c r="E1128" s="39">
        <v>1</v>
      </c>
      <c r="F1128" s="39">
        <v>1</v>
      </c>
      <c r="G1128" s="39">
        <v>1</v>
      </c>
      <c r="H1128" s="39">
        <v>1</v>
      </c>
      <c r="I1128" s="39">
        <v>1</v>
      </c>
      <c r="J1128" s="39">
        <v>1</v>
      </c>
      <c r="K1128" s="39">
        <v>1</v>
      </c>
      <c r="L1128" s="39">
        <v>1</v>
      </c>
      <c r="M1128" s="39">
        <v>1</v>
      </c>
      <c r="N1128" s="39">
        <v>1</v>
      </c>
      <c r="O1128" s="39">
        <v>1</v>
      </c>
      <c r="P1128" s="39">
        <v>1</v>
      </c>
      <c r="Q1128" s="39">
        <v>1</v>
      </c>
      <c r="R1128" s="39">
        <v>1</v>
      </c>
      <c r="S1128" s="39">
        <v>0</v>
      </c>
      <c r="T1128" s="39">
        <v>0</v>
      </c>
      <c r="U1128" s="39">
        <v>0</v>
      </c>
      <c r="V1128" s="39">
        <v>0</v>
      </c>
      <c r="W1128" s="39">
        <v>0</v>
      </c>
      <c r="X1128" s="39">
        <v>0</v>
      </c>
      <c r="Y1128" s="39">
        <v>0</v>
      </c>
      <c r="Z1128" s="39">
        <v>0</v>
      </c>
      <c r="AA1128" s="39">
        <v>0</v>
      </c>
      <c r="AB1128" s="39">
        <v>0</v>
      </c>
      <c r="AC1128" s="39">
        <v>0</v>
      </c>
      <c r="AD1128" s="39">
        <v>0</v>
      </c>
    </row>
    <row r="1129" spans="1:30">
      <c r="A1129" s="40" t="s">
        <v>665</v>
      </c>
    </row>
    <row r="1130" spans="1:30">
      <c r="A1130" s="40" t="s">
        <v>666</v>
      </c>
      <c r="B1130" s="39">
        <v>2691593.784</v>
      </c>
      <c r="C1130" s="39">
        <v>101789.064</v>
      </c>
      <c r="D1130" s="39">
        <v>1508609.875</v>
      </c>
      <c r="E1130" s="39">
        <v>5981722.5099999998</v>
      </c>
      <c r="F1130" s="39">
        <v>70241.817999999897</v>
      </c>
      <c r="G1130" s="39">
        <v>25881286.249000002</v>
      </c>
      <c r="H1130" s="39">
        <v>10529674.1619999</v>
      </c>
      <c r="I1130" s="39">
        <v>2520476.7549999999</v>
      </c>
      <c r="J1130" s="39">
        <v>173015.53599999999</v>
      </c>
      <c r="K1130" s="39">
        <v>91208.296000000002</v>
      </c>
      <c r="L1130" s="39">
        <v>97899.983999999895</v>
      </c>
      <c r="M1130" s="39">
        <v>10793.3129999999</v>
      </c>
      <c r="N1130" s="39">
        <v>57133325.762999997</v>
      </c>
      <c r="O1130" s="39">
        <v>561030.701</v>
      </c>
      <c r="P1130" s="39">
        <v>32762.625999999898</v>
      </c>
      <c r="Q1130" s="39">
        <v>11856.925999999999</v>
      </c>
      <c r="R1130" s="39">
        <v>89667.754000000001</v>
      </c>
      <c r="S1130" s="39">
        <v>2927.1239982525699</v>
      </c>
      <c r="T1130" s="39">
        <v>814173.74826923304</v>
      </c>
      <c r="U1130" s="39">
        <v>0</v>
      </c>
      <c r="V1130" s="39">
        <v>0</v>
      </c>
      <c r="W1130" s="39">
        <v>1102340</v>
      </c>
      <c r="X1130" s="39">
        <v>4025200.602</v>
      </c>
      <c r="Y1130" s="39">
        <v>4479.0422992308404</v>
      </c>
      <c r="Z1130" s="39">
        <v>19111.660261500001</v>
      </c>
      <c r="AA1130" s="39">
        <v>18960</v>
      </c>
      <c r="AB1130" s="39">
        <v>168</v>
      </c>
      <c r="AC1130" s="39">
        <v>152</v>
      </c>
      <c r="AD1130" s="39">
        <v>0</v>
      </c>
    </row>
    <row r="1131" spans="1:30">
      <c r="A1131" s="40" t="s">
        <v>667</v>
      </c>
      <c r="B1131" s="39">
        <v>0</v>
      </c>
      <c r="C1131" s="39">
        <v>0</v>
      </c>
      <c r="D1131" s="39">
        <v>0</v>
      </c>
      <c r="E1131" s="39">
        <v>0</v>
      </c>
      <c r="F1131" s="39">
        <v>0</v>
      </c>
      <c r="G1131" s="39">
        <v>0</v>
      </c>
      <c r="H1131" s="39">
        <v>0</v>
      </c>
      <c r="I1131" s="39">
        <v>0</v>
      </c>
      <c r="J1131" s="39">
        <v>0</v>
      </c>
      <c r="K1131" s="39">
        <v>0</v>
      </c>
      <c r="L1131" s="39">
        <v>0</v>
      </c>
      <c r="M1131" s="39">
        <v>0</v>
      </c>
      <c r="N1131" s="39">
        <v>0</v>
      </c>
      <c r="O1131" s="39">
        <v>0</v>
      </c>
      <c r="P1131" s="39">
        <v>0</v>
      </c>
      <c r="Q1131" s="39">
        <v>0</v>
      </c>
      <c r="R1131" s="39">
        <v>0</v>
      </c>
      <c r="S1131" s="39">
        <v>0</v>
      </c>
      <c r="T1131" s="39">
        <v>0</v>
      </c>
      <c r="U1131" s="39">
        <v>0</v>
      </c>
      <c r="V1131" s="39">
        <v>0</v>
      </c>
      <c r="W1131" s="39">
        <v>0</v>
      </c>
      <c r="X1131" s="39">
        <v>0</v>
      </c>
      <c r="Y1131" s="39">
        <v>0</v>
      </c>
      <c r="Z1131" s="39">
        <v>0</v>
      </c>
      <c r="AA1131" s="39">
        <v>0</v>
      </c>
      <c r="AB1131" s="39">
        <v>0</v>
      </c>
      <c r="AC1131" s="39">
        <v>0</v>
      </c>
      <c r="AD1131" s="39">
        <v>0</v>
      </c>
    </row>
    <row r="1132" spans="1:30">
      <c r="A1132" s="40" t="s">
        <v>668</v>
      </c>
      <c r="B1132" s="39">
        <v>2691593.784</v>
      </c>
      <c r="C1132" s="39">
        <v>101789.064</v>
      </c>
      <c r="D1132" s="39">
        <v>1508609.875</v>
      </c>
      <c r="E1132" s="39">
        <v>5981722.5099999998</v>
      </c>
      <c r="F1132" s="39">
        <v>70241.817999999897</v>
      </c>
      <c r="G1132" s="39">
        <v>25881286.249000002</v>
      </c>
      <c r="H1132" s="39">
        <v>10529674.1619999</v>
      </c>
      <c r="I1132" s="39">
        <v>2520476.7549999999</v>
      </c>
      <c r="J1132" s="39">
        <v>173015.53599999999</v>
      </c>
      <c r="K1132" s="39">
        <v>91208.296000000002</v>
      </c>
      <c r="L1132" s="39">
        <v>97899.983999999895</v>
      </c>
      <c r="M1132" s="39">
        <v>10793.3129999999</v>
      </c>
      <c r="N1132" s="39">
        <v>57133325.762999997</v>
      </c>
      <c r="O1132" s="39">
        <v>561030.701</v>
      </c>
      <c r="P1132" s="39">
        <v>32762.625999999898</v>
      </c>
      <c r="Q1132" s="39">
        <v>11856.925999999999</v>
      </c>
      <c r="R1132" s="39">
        <v>89667.754000000001</v>
      </c>
      <c r="S1132" s="39">
        <v>2927.1239982525699</v>
      </c>
      <c r="T1132" s="39">
        <v>814173.74826923304</v>
      </c>
      <c r="U1132" s="39">
        <v>0</v>
      </c>
      <c r="V1132" s="39">
        <v>0</v>
      </c>
      <c r="W1132" s="39">
        <v>1102340</v>
      </c>
      <c r="X1132" s="39">
        <v>4025200.602</v>
      </c>
      <c r="Y1132" s="39">
        <v>4479.0422992308404</v>
      </c>
      <c r="Z1132" s="39">
        <v>19111.660261500001</v>
      </c>
      <c r="AA1132" s="39">
        <v>18960</v>
      </c>
      <c r="AB1132" s="39">
        <v>168</v>
      </c>
      <c r="AC1132" s="39">
        <v>152</v>
      </c>
      <c r="AD1132" s="39">
        <v>0</v>
      </c>
    </row>
    <row r="1133" spans="1:30">
      <c r="A1133" s="40" t="s">
        <v>669</v>
      </c>
      <c r="B1133" s="39">
        <v>0</v>
      </c>
      <c r="C1133" s="39">
        <v>0</v>
      </c>
      <c r="D1133" s="39">
        <v>0</v>
      </c>
      <c r="E1133" s="39">
        <v>0</v>
      </c>
      <c r="F1133" s="39">
        <v>0</v>
      </c>
      <c r="G1133" s="39">
        <v>0</v>
      </c>
      <c r="H1133" s="39">
        <v>0</v>
      </c>
      <c r="I1133" s="39">
        <v>0</v>
      </c>
      <c r="J1133" s="39">
        <v>0</v>
      </c>
      <c r="K1133" s="39">
        <v>0</v>
      </c>
      <c r="L1133" s="39">
        <v>0</v>
      </c>
      <c r="M1133" s="39">
        <v>0</v>
      </c>
      <c r="N1133" s="39">
        <v>0</v>
      </c>
      <c r="O1133" s="39">
        <v>0</v>
      </c>
      <c r="P1133" s="39">
        <v>0</v>
      </c>
      <c r="Q1133" s="39">
        <v>0</v>
      </c>
      <c r="R1133" s="39">
        <v>0</v>
      </c>
      <c r="S1133" s="39">
        <v>-2927.1239982525699</v>
      </c>
      <c r="T1133" s="39">
        <v>-814173.74826923304</v>
      </c>
      <c r="U1133" s="39">
        <v>0</v>
      </c>
      <c r="V1133" s="39">
        <v>0</v>
      </c>
      <c r="W1133" s="39">
        <v>-1102340</v>
      </c>
      <c r="X1133" s="39">
        <v>-4025200.602</v>
      </c>
      <c r="Y1133" s="39">
        <v>-4479.0422992308404</v>
      </c>
      <c r="Z1133" s="39">
        <v>-19111.660261500001</v>
      </c>
      <c r="AA1133" s="39">
        <v>-18960</v>
      </c>
      <c r="AB1133" s="39">
        <v>-168</v>
      </c>
      <c r="AC1133" s="39">
        <v>-152</v>
      </c>
      <c r="AD1133" s="39">
        <v>0</v>
      </c>
    </row>
    <row r="1134" spans="1:30">
      <c r="A1134" s="40" t="s">
        <v>670</v>
      </c>
      <c r="B1134" s="39">
        <v>0</v>
      </c>
      <c r="C1134" s="39">
        <v>0</v>
      </c>
      <c r="D1134" s="39">
        <v>0</v>
      </c>
      <c r="E1134" s="39">
        <v>0</v>
      </c>
      <c r="F1134" s="39">
        <v>0</v>
      </c>
      <c r="G1134" s="39">
        <v>0</v>
      </c>
      <c r="H1134" s="39">
        <v>0</v>
      </c>
      <c r="I1134" s="39">
        <v>0</v>
      </c>
      <c r="J1134" s="39">
        <v>0</v>
      </c>
      <c r="K1134" s="39">
        <v>0</v>
      </c>
      <c r="L1134" s="39">
        <v>0</v>
      </c>
      <c r="M1134" s="39">
        <v>0</v>
      </c>
      <c r="N1134" s="39">
        <v>0</v>
      </c>
      <c r="O1134" s="39">
        <v>0</v>
      </c>
      <c r="P1134" s="39">
        <v>0</v>
      </c>
      <c r="Q1134" s="39">
        <v>0</v>
      </c>
      <c r="R1134" s="39">
        <v>0</v>
      </c>
      <c r="S1134" s="39">
        <v>0</v>
      </c>
      <c r="T1134" s="39">
        <v>0</v>
      </c>
      <c r="U1134" s="39">
        <v>0</v>
      </c>
      <c r="V1134" s="39">
        <v>0</v>
      </c>
      <c r="W1134" s="39">
        <v>0</v>
      </c>
      <c r="X1134" s="39">
        <v>0</v>
      </c>
      <c r="Y1134" s="39">
        <v>0</v>
      </c>
      <c r="Z1134" s="39">
        <v>0</v>
      </c>
      <c r="AA1134" s="39">
        <v>0</v>
      </c>
      <c r="AB1134" s="39">
        <v>0</v>
      </c>
      <c r="AC1134" s="39">
        <v>0</v>
      </c>
      <c r="AD1134" s="39">
        <v>0</v>
      </c>
    </row>
    <row r="1135" spans="1:30">
      <c r="A1135" s="43" t="s">
        <v>671</v>
      </c>
      <c r="B1135" s="46">
        <v>2691593.784</v>
      </c>
      <c r="C1135" s="46">
        <v>101789.064</v>
      </c>
      <c r="D1135" s="46">
        <v>1508609.875</v>
      </c>
      <c r="E1135" s="46">
        <v>5981722.5099999998</v>
      </c>
      <c r="F1135" s="46">
        <v>70241.817999999897</v>
      </c>
      <c r="G1135" s="46">
        <v>25881286.249000002</v>
      </c>
      <c r="H1135" s="46">
        <v>10529674.1619999</v>
      </c>
      <c r="I1135" s="46">
        <v>2520476.7549999999</v>
      </c>
      <c r="J1135" s="46">
        <v>173015.53599999999</v>
      </c>
      <c r="K1135" s="46">
        <v>91208.296000000002</v>
      </c>
      <c r="L1135" s="46">
        <v>97899.983999999895</v>
      </c>
      <c r="M1135" s="46">
        <v>10793.3129999999</v>
      </c>
      <c r="N1135" s="46">
        <v>57133325.762999997</v>
      </c>
      <c r="O1135" s="46">
        <v>561030.701</v>
      </c>
      <c r="P1135" s="46">
        <v>32762.625999999898</v>
      </c>
      <c r="Q1135" s="46">
        <v>11856.925999999999</v>
      </c>
      <c r="R1135" s="46">
        <v>89667.754000000001</v>
      </c>
      <c r="S1135" s="46">
        <v>0</v>
      </c>
      <c r="T1135" s="46">
        <v>0</v>
      </c>
      <c r="U1135" s="46">
        <v>0</v>
      </c>
      <c r="V1135" s="46">
        <v>0</v>
      </c>
      <c r="W1135" s="46">
        <v>0</v>
      </c>
      <c r="X1135" s="46">
        <v>0</v>
      </c>
      <c r="Y1135" s="46">
        <v>0</v>
      </c>
      <c r="Z1135" s="46">
        <v>0</v>
      </c>
      <c r="AA1135" s="46">
        <v>0</v>
      </c>
      <c r="AB1135" s="46">
        <v>0</v>
      </c>
      <c r="AC1135" s="46">
        <v>0</v>
      </c>
      <c r="AD1135" s="46">
        <v>0</v>
      </c>
    </row>
    <row r="1136" spans="1:30" hidden="1" outlineLevel="1">
      <c r="A1136" s="40" t="s">
        <v>213</v>
      </c>
      <c r="B1136" s="39">
        <v>2691593.784</v>
      </c>
      <c r="C1136" s="39">
        <v>2691593.784</v>
      </c>
      <c r="D1136" s="39">
        <v>2691593.784</v>
      </c>
      <c r="E1136" s="39">
        <v>2691593.784</v>
      </c>
      <c r="F1136" s="39">
        <v>2691593.784</v>
      </c>
      <c r="G1136" s="39">
        <v>2691593.784</v>
      </c>
      <c r="H1136" s="39">
        <v>2691593.784</v>
      </c>
      <c r="I1136" s="39">
        <v>2691593.784</v>
      </c>
      <c r="J1136" s="39">
        <v>2691593.784</v>
      </c>
      <c r="K1136" s="39">
        <v>2691593.784</v>
      </c>
      <c r="L1136" s="39">
        <v>2691593.784</v>
      </c>
      <c r="M1136" s="39">
        <v>2691593.784</v>
      </c>
      <c r="N1136" s="39">
        <v>2691593.784</v>
      </c>
      <c r="O1136" s="39">
        <v>2691593.784</v>
      </c>
      <c r="P1136" s="39">
        <v>2691593.784</v>
      </c>
      <c r="Q1136" s="39">
        <v>2691593.784</v>
      </c>
      <c r="R1136" s="39">
        <v>2691593.784</v>
      </c>
    </row>
    <row r="1137" spans="1:18" hidden="1" outlineLevel="1">
      <c r="A1137" s="40" t="s">
        <v>214</v>
      </c>
      <c r="B1137" s="39">
        <v>101789.064</v>
      </c>
      <c r="C1137" s="39">
        <v>101789.064</v>
      </c>
      <c r="D1137" s="39">
        <v>101789.064</v>
      </c>
      <c r="E1137" s="39">
        <v>101789.064</v>
      </c>
      <c r="F1137" s="39">
        <v>101789.064</v>
      </c>
      <c r="G1137" s="39">
        <v>101789.064</v>
      </c>
      <c r="H1137" s="39">
        <v>101789.064</v>
      </c>
      <c r="I1137" s="39">
        <v>101789.064</v>
      </c>
      <c r="J1137" s="39">
        <v>101789.064</v>
      </c>
      <c r="K1137" s="39">
        <v>101789.064</v>
      </c>
      <c r="L1137" s="39">
        <v>101789.064</v>
      </c>
      <c r="M1137" s="39">
        <v>101789.064</v>
      </c>
      <c r="N1137" s="39">
        <v>101789.064</v>
      </c>
      <c r="O1137" s="39">
        <v>101789.064</v>
      </c>
      <c r="P1137" s="39">
        <v>101789.064</v>
      </c>
      <c r="Q1137" s="39">
        <v>101789.064</v>
      </c>
      <c r="R1137" s="39">
        <v>101789.064</v>
      </c>
    </row>
    <row r="1138" spans="1:18" hidden="1" outlineLevel="1">
      <c r="A1138" s="40" t="s">
        <v>215</v>
      </c>
      <c r="B1138" s="39">
        <v>1508609.875</v>
      </c>
      <c r="C1138" s="39">
        <v>1508609.875</v>
      </c>
      <c r="D1138" s="39">
        <v>1508609.875</v>
      </c>
      <c r="E1138" s="39">
        <v>1508609.875</v>
      </c>
      <c r="F1138" s="39">
        <v>1508609.875</v>
      </c>
      <c r="G1138" s="39">
        <v>1508609.875</v>
      </c>
      <c r="H1138" s="39">
        <v>1508609.875</v>
      </c>
      <c r="I1138" s="39">
        <v>1508609.875</v>
      </c>
      <c r="J1138" s="39">
        <v>1508609.875</v>
      </c>
      <c r="K1138" s="39">
        <v>1508609.875</v>
      </c>
      <c r="L1138" s="39">
        <v>1508609.875</v>
      </c>
      <c r="M1138" s="39">
        <v>1508609.875</v>
      </c>
      <c r="N1138" s="39">
        <v>1508609.875</v>
      </c>
      <c r="O1138" s="39">
        <v>1508609.875</v>
      </c>
      <c r="P1138" s="39">
        <v>1508609.875</v>
      </c>
      <c r="Q1138" s="39">
        <v>1508609.875</v>
      </c>
      <c r="R1138" s="39">
        <v>1508609.875</v>
      </c>
    </row>
    <row r="1139" spans="1:18" hidden="1" outlineLevel="1">
      <c r="A1139" s="40" t="s">
        <v>216</v>
      </c>
      <c r="B1139" s="39">
        <v>5981722.5099999998</v>
      </c>
      <c r="C1139" s="39">
        <v>5981722.5099999998</v>
      </c>
      <c r="D1139" s="39">
        <v>5981722.5099999998</v>
      </c>
      <c r="E1139" s="39">
        <v>5981722.5099999998</v>
      </c>
      <c r="F1139" s="39">
        <v>5981722.5099999998</v>
      </c>
      <c r="G1139" s="39">
        <v>5981722.5099999998</v>
      </c>
      <c r="H1139" s="39">
        <v>5981722.5099999998</v>
      </c>
      <c r="I1139" s="39">
        <v>5981722.5099999998</v>
      </c>
      <c r="J1139" s="39">
        <v>5981722.5099999998</v>
      </c>
      <c r="K1139" s="39">
        <v>5981722.5099999998</v>
      </c>
      <c r="L1139" s="39">
        <v>5981722.5099999998</v>
      </c>
      <c r="M1139" s="39">
        <v>5981722.5099999998</v>
      </c>
      <c r="N1139" s="39">
        <v>5981722.5099999998</v>
      </c>
      <c r="O1139" s="39">
        <v>5981722.5099999998</v>
      </c>
      <c r="P1139" s="39">
        <v>5981722.5099999998</v>
      </c>
      <c r="Q1139" s="39">
        <v>5981722.5099999998</v>
      </c>
      <c r="R1139" s="39">
        <v>5981722.5099999998</v>
      </c>
    </row>
    <row r="1140" spans="1:18" hidden="1" outlineLevel="1">
      <c r="A1140" s="40" t="s">
        <v>217</v>
      </c>
      <c r="B1140" s="39">
        <v>70241.817999999897</v>
      </c>
      <c r="C1140" s="39">
        <v>70241.817999999897</v>
      </c>
      <c r="D1140" s="39">
        <v>70241.817999999897</v>
      </c>
      <c r="E1140" s="39">
        <v>70241.817999999897</v>
      </c>
      <c r="F1140" s="39">
        <v>70241.817999999897</v>
      </c>
      <c r="G1140" s="39">
        <v>70241.817999999897</v>
      </c>
      <c r="H1140" s="39">
        <v>70241.817999999897</v>
      </c>
      <c r="I1140" s="39">
        <v>70241.817999999897</v>
      </c>
      <c r="J1140" s="39">
        <v>70241.817999999897</v>
      </c>
      <c r="K1140" s="39">
        <v>70241.817999999897</v>
      </c>
      <c r="L1140" s="39">
        <v>70241.817999999897</v>
      </c>
      <c r="M1140" s="39">
        <v>70241.817999999897</v>
      </c>
      <c r="N1140" s="39">
        <v>70241.817999999897</v>
      </c>
      <c r="O1140" s="39">
        <v>70241.817999999897</v>
      </c>
      <c r="P1140" s="39">
        <v>70241.817999999897</v>
      </c>
      <c r="Q1140" s="39">
        <v>70241.817999999897</v>
      </c>
      <c r="R1140" s="39">
        <v>70241.817999999897</v>
      </c>
    </row>
    <row r="1141" spans="1:18" hidden="1" outlineLevel="1">
      <c r="A1141" s="40" t="s">
        <v>218</v>
      </c>
      <c r="B1141" s="39">
        <v>25881286.249000002</v>
      </c>
      <c r="C1141" s="39">
        <v>25881286.249000002</v>
      </c>
      <c r="D1141" s="39">
        <v>25881286.249000002</v>
      </c>
      <c r="E1141" s="39">
        <v>25881286.249000002</v>
      </c>
      <c r="F1141" s="39">
        <v>25881286.249000002</v>
      </c>
      <c r="G1141" s="39">
        <v>25881286.249000002</v>
      </c>
      <c r="H1141" s="39">
        <v>25881286.249000002</v>
      </c>
      <c r="I1141" s="39">
        <v>25881286.249000002</v>
      </c>
      <c r="J1141" s="39">
        <v>25881286.249000002</v>
      </c>
      <c r="K1141" s="39">
        <v>25881286.249000002</v>
      </c>
      <c r="L1141" s="39">
        <v>25881286.249000002</v>
      </c>
      <c r="M1141" s="39">
        <v>25881286.249000002</v>
      </c>
      <c r="N1141" s="39">
        <v>25881286.249000002</v>
      </c>
      <c r="O1141" s="39">
        <v>25881286.249000002</v>
      </c>
      <c r="P1141" s="39">
        <v>25881286.249000002</v>
      </c>
      <c r="Q1141" s="39">
        <v>25881286.249000002</v>
      </c>
      <c r="R1141" s="39">
        <v>25881286.249000002</v>
      </c>
    </row>
    <row r="1142" spans="1:18" hidden="1" outlineLevel="1">
      <c r="A1142" s="40" t="s">
        <v>219</v>
      </c>
      <c r="B1142" s="39">
        <v>10529674.1619999</v>
      </c>
      <c r="C1142" s="39">
        <v>10529674.1619999</v>
      </c>
      <c r="D1142" s="39">
        <v>10529674.1619999</v>
      </c>
      <c r="E1142" s="39">
        <v>10529674.1619999</v>
      </c>
      <c r="F1142" s="39">
        <v>10529674.1619999</v>
      </c>
      <c r="G1142" s="39">
        <v>10529674.1619999</v>
      </c>
      <c r="H1142" s="39">
        <v>10529674.1619999</v>
      </c>
      <c r="I1142" s="39">
        <v>10529674.1619999</v>
      </c>
      <c r="J1142" s="39">
        <v>10529674.1619999</v>
      </c>
      <c r="K1142" s="39">
        <v>10529674.1619999</v>
      </c>
      <c r="L1142" s="39">
        <v>10529674.1619999</v>
      </c>
      <c r="M1142" s="39">
        <v>10529674.1619999</v>
      </c>
      <c r="N1142" s="39">
        <v>10529674.1619999</v>
      </c>
      <c r="O1142" s="39">
        <v>10529674.1619999</v>
      </c>
      <c r="P1142" s="39">
        <v>10529674.1619999</v>
      </c>
      <c r="Q1142" s="39">
        <v>10529674.1619999</v>
      </c>
      <c r="R1142" s="39">
        <v>10529674.1619999</v>
      </c>
    </row>
    <row r="1143" spans="1:18" hidden="1" outlineLevel="1">
      <c r="A1143" s="40" t="s">
        <v>220</v>
      </c>
      <c r="B1143" s="39">
        <v>2520476.7549999999</v>
      </c>
      <c r="C1143" s="39">
        <v>2520476.7549999999</v>
      </c>
      <c r="D1143" s="39">
        <v>2520476.7549999999</v>
      </c>
      <c r="E1143" s="39">
        <v>2520476.7549999999</v>
      </c>
      <c r="F1143" s="39">
        <v>2520476.7549999999</v>
      </c>
      <c r="G1143" s="39">
        <v>2520476.7549999999</v>
      </c>
      <c r="H1143" s="39">
        <v>2520476.7549999999</v>
      </c>
      <c r="I1143" s="39">
        <v>2520476.7549999999</v>
      </c>
      <c r="J1143" s="39">
        <v>2520476.7549999999</v>
      </c>
      <c r="K1143" s="39">
        <v>2520476.7549999999</v>
      </c>
      <c r="L1143" s="39">
        <v>2520476.7549999999</v>
      </c>
      <c r="M1143" s="39">
        <v>2520476.7549999999</v>
      </c>
      <c r="N1143" s="39">
        <v>2520476.7549999999</v>
      </c>
      <c r="O1143" s="39">
        <v>2520476.7549999999</v>
      </c>
      <c r="P1143" s="39">
        <v>2520476.7549999999</v>
      </c>
      <c r="Q1143" s="39">
        <v>2520476.7549999999</v>
      </c>
      <c r="R1143" s="39">
        <v>2520476.7549999999</v>
      </c>
    </row>
    <row r="1144" spans="1:18" hidden="1" outlineLevel="1">
      <c r="A1144" s="40" t="s">
        <v>221</v>
      </c>
      <c r="B1144" s="39">
        <v>173015.53599999999</v>
      </c>
      <c r="C1144" s="39">
        <v>173015.53599999999</v>
      </c>
      <c r="D1144" s="39">
        <v>173015.53599999999</v>
      </c>
      <c r="E1144" s="39">
        <v>173015.53599999999</v>
      </c>
      <c r="F1144" s="39">
        <v>173015.53599999999</v>
      </c>
      <c r="G1144" s="39">
        <v>173015.53599999999</v>
      </c>
      <c r="H1144" s="39">
        <v>173015.53599999999</v>
      </c>
      <c r="I1144" s="39">
        <v>173015.53599999999</v>
      </c>
      <c r="J1144" s="39">
        <v>173015.53599999999</v>
      </c>
      <c r="K1144" s="39">
        <v>173015.53599999999</v>
      </c>
      <c r="L1144" s="39">
        <v>173015.53599999999</v>
      </c>
      <c r="M1144" s="39">
        <v>173015.53599999999</v>
      </c>
      <c r="N1144" s="39">
        <v>173015.53599999999</v>
      </c>
      <c r="O1144" s="39">
        <v>173015.53599999999</v>
      </c>
      <c r="P1144" s="39">
        <v>173015.53599999999</v>
      </c>
      <c r="Q1144" s="39">
        <v>173015.53599999999</v>
      </c>
      <c r="R1144" s="39">
        <v>173015.53599999999</v>
      </c>
    </row>
    <row r="1145" spans="1:18" hidden="1" outlineLevel="1">
      <c r="A1145" s="40" t="s">
        <v>222</v>
      </c>
      <c r="B1145" s="39">
        <v>91208.296000000002</v>
      </c>
      <c r="C1145" s="39">
        <v>91208.296000000002</v>
      </c>
      <c r="D1145" s="39">
        <v>91208.296000000002</v>
      </c>
      <c r="E1145" s="39">
        <v>91208.296000000002</v>
      </c>
      <c r="F1145" s="39">
        <v>91208.296000000002</v>
      </c>
      <c r="G1145" s="39">
        <v>91208.296000000002</v>
      </c>
      <c r="H1145" s="39">
        <v>91208.296000000002</v>
      </c>
      <c r="I1145" s="39">
        <v>91208.296000000002</v>
      </c>
      <c r="J1145" s="39">
        <v>91208.296000000002</v>
      </c>
      <c r="K1145" s="39">
        <v>91208.296000000002</v>
      </c>
      <c r="L1145" s="39">
        <v>91208.296000000002</v>
      </c>
      <c r="M1145" s="39">
        <v>91208.296000000002</v>
      </c>
      <c r="N1145" s="39">
        <v>91208.296000000002</v>
      </c>
      <c r="O1145" s="39">
        <v>91208.296000000002</v>
      </c>
      <c r="P1145" s="39">
        <v>91208.296000000002</v>
      </c>
      <c r="Q1145" s="39">
        <v>91208.296000000002</v>
      </c>
      <c r="R1145" s="39">
        <v>91208.296000000002</v>
      </c>
    </row>
    <row r="1146" spans="1:18" hidden="1" outlineLevel="1">
      <c r="A1146" s="40" t="s">
        <v>223</v>
      </c>
      <c r="B1146" s="39">
        <v>97899.983999999895</v>
      </c>
      <c r="C1146" s="39">
        <v>97899.983999999895</v>
      </c>
      <c r="D1146" s="39">
        <v>97899.983999999895</v>
      </c>
      <c r="E1146" s="39">
        <v>97899.983999999895</v>
      </c>
      <c r="F1146" s="39">
        <v>97899.983999999895</v>
      </c>
      <c r="G1146" s="39">
        <v>97899.983999999895</v>
      </c>
      <c r="H1146" s="39">
        <v>97899.983999999895</v>
      </c>
      <c r="I1146" s="39">
        <v>97899.983999999895</v>
      </c>
      <c r="J1146" s="39">
        <v>97899.983999999895</v>
      </c>
      <c r="K1146" s="39">
        <v>97899.983999999895</v>
      </c>
      <c r="L1146" s="39">
        <v>97899.983999999895</v>
      </c>
      <c r="M1146" s="39">
        <v>97899.983999999895</v>
      </c>
      <c r="N1146" s="39">
        <v>97899.983999999895</v>
      </c>
      <c r="O1146" s="39">
        <v>97899.983999999895</v>
      </c>
      <c r="P1146" s="39">
        <v>97899.983999999895</v>
      </c>
      <c r="Q1146" s="39">
        <v>97899.983999999895</v>
      </c>
      <c r="R1146" s="39">
        <v>97899.983999999895</v>
      </c>
    </row>
    <row r="1147" spans="1:18" hidden="1" outlineLevel="1">
      <c r="A1147" s="40" t="s">
        <v>224</v>
      </c>
      <c r="B1147" s="39">
        <v>10793.3129999999</v>
      </c>
      <c r="C1147" s="39">
        <v>10793.3129999999</v>
      </c>
      <c r="D1147" s="39">
        <v>10793.3129999999</v>
      </c>
      <c r="E1147" s="39">
        <v>10793.3129999999</v>
      </c>
      <c r="F1147" s="39">
        <v>10793.3129999999</v>
      </c>
      <c r="G1147" s="39">
        <v>10793.3129999999</v>
      </c>
      <c r="H1147" s="39">
        <v>10793.3129999999</v>
      </c>
      <c r="I1147" s="39">
        <v>10793.3129999999</v>
      </c>
      <c r="J1147" s="39">
        <v>10793.3129999999</v>
      </c>
      <c r="K1147" s="39">
        <v>10793.3129999999</v>
      </c>
      <c r="L1147" s="39">
        <v>10793.3129999999</v>
      </c>
      <c r="M1147" s="39">
        <v>10793.3129999999</v>
      </c>
      <c r="N1147" s="39">
        <v>10793.3129999999</v>
      </c>
      <c r="O1147" s="39">
        <v>10793.3129999999</v>
      </c>
      <c r="P1147" s="39">
        <v>10793.3129999999</v>
      </c>
      <c r="Q1147" s="39">
        <v>10793.3129999999</v>
      </c>
      <c r="R1147" s="39">
        <v>10793.3129999999</v>
      </c>
    </row>
    <row r="1148" spans="1:18" hidden="1" outlineLevel="1">
      <c r="A1148" s="40" t="s">
        <v>225</v>
      </c>
      <c r="B1148" s="39">
        <v>57133325.762999997</v>
      </c>
      <c r="C1148" s="39">
        <v>57133325.762999997</v>
      </c>
      <c r="D1148" s="39">
        <v>57133325.762999997</v>
      </c>
      <c r="E1148" s="39">
        <v>57133325.762999997</v>
      </c>
      <c r="F1148" s="39">
        <v>57133325.762999997</v>
      </c>
      <c r="G1148" s="39">
        <v>57133325.762999997</v>
      </c>
      <c r="H1148" s="39">
        <v>57133325.762999997</v>
      </c>
      <c r="I1148" s="39">
        <v>57133325.762999997</v>
      </c>
      <c r="J1148" s="39">
        <v>57133325.762999997</v>
      </c>
      <c r="K1148" s="39">
        <v>57133325.762999997</v>
      </c>
      <c r="L1148" s="39">
        <v>57133325.762999997</v>
      </c>
      <c r="M1148" s="39">
        <v>57133325.762999997</v>
      </c>
      <c r="N1148" s="39">
        <v>57133325.762999997</v>
      </c>
      <c r="O1148" s="39">
        <v>57133325.762999997</v>
      </c>
      <c r="P1148" s="39">
        <v>57133325.762999997</v>
      </c>
      <c r="Q1148" s="39">
        <v>57133325.762999997</v>
      </c>
      <c r="R1148" s="39">
        <v>57133325.762999997</v>
      </c>
    </row>
    <row r="1149" spans="1:18" hidden="1" outlineLevel="1">
      <c r="A1149" s="40" t="s">
        <v>226</v>
      </c>
      <c r="B1149" s="39">
        <v>561030.701</v>
      </c>
      <c r="C1149" s="39">
        <v>561030.701</v>
      </c>
      <c r="D1149" s="39">
        <v>561030.701</v>
      </c>
      <c r="E1149" s="39">
        <v>561030.701</v>
      </c>
      <c r="F1149" s="39">
        <v>561030.701</v>
      </c>
      <c r="G1149" s="39">
        <v>561030.701</v>
      </c>
      <c r="H1149" s="39">
        <v>561030.701</v>
      </c>
      <c r="I1149" s="39">
        <v>561030.701</v>
      </c>
      <c r="J1149" s="39">
        <v>561030.701</v>
      </c>
      <c r="K1149" s="39">
        <v>561030.701</v>
      </c>
      <c r="L1149" s="39">
        <v>561030.701</v>
      </c>
      <c r="M1149" s="39">
        <v>561030.701</v>
      </c>
      <c r="N1149" s="39">
        <v>561030.701</v>
      </c>
      <c r="O1149" s="39">
        <v>561030.701</v>
      </c>
      <c r="P1149" s="39">
        <v>561030.701</v>
      </c>
      <c r="Q1149" s="39">
        <v>561030.701</v>
      </c>
      <c r="R1149" s="39">
        <v>561030.701</v>
      </c>
    </row>
    <row r="1150" spans="1:18" hidden="1" outlineLevel="1">
      <c r="A1150" s="40" t="s">
        <v>227</v>
      </c>
      <c r="B1150" s="39">
        <v>32762.625999999898</v>
      </c>
      <c r="C1150" s="39">
        <v>32762.625999999898</v>
      </c>
      <c r="D1150" s="39">
        <v>32762.625999999898</v>
      </c>
      <c r="E1150" s="39">
        <v>32762.625999999898</v>
      </c>
      <c r="F1150" s="39">
        <v>32762.625999999898</v>
      </c>
      <c r="G1150" s="39">
        <v>32762.625999999898</v>
      </c>
      <c r="H1150" s="39">
        <v>32762.625999999898</v>
      </c>
      <c r="I1150" s="39">
        <v>32762.625999999898</v>
      </c>
      <c r="J1150" s="39">
        <v>32762.625999999898</v>
      </c>
      <c r="K1150" s="39">
        <v>32762.625999999898</v>
      </c>
      <c r="L1150" s="39">
        <v>32762.625999999898</v>
      </c>
      <c r="M1150" s="39">
        <v>32762.625999999898</v>
      </c>
      <c r="N1150" s="39">
        <v>32762.625999999898</v>
      </c>
      <c r="O1150" s="39">
        <v>32762.625999999898</v>
      </c>
      <c r="P1150" s="39">
        <v>32762.625999999898</v>
      </c>
      <c r="Q1150" s="39">
        <v>32762.625999999898</v>
      </c>
      <c r="R1150" s="39">
        <v>32762.625999999898</v>
      </c>
    </row>
    <row r="1151" spans="1:18" hidden="1" outlineLevel="1">
      <c r="A1151" s="40" t="s">
        <v>228</v>
      </c>
      <c r="B1151" s="39">
        <v>11856.925999999999</v>
      </c>
      <c r="C1151" s="39">
        <v>11856.925999999999</v>
      </c>
      <c r="D1151" s="39">
        <v>11856.925999999999</v>
      </c>
      <c r="E1151" s="39">
        <v>11856.925999999999</v>
      </c>
      <c r="F1151" s="39">
        <v>11856.925999999999</v>
      </c>
      <c r="G1151" s="39">
        <v>11856.925999999999</v>
      </c>
      <c r="H1151" s="39">
        <v>11856.925999999999</v>
      </c>
      <c r="I1151" s="39">
        <v>11856.925999999999</v>
      </c>
      <c r="J1151" s="39">
        <v>11856.925999999999</v>
      </c>
      <c r="K1151" s="39">
        <v>11856.925999999999</v>
      </c>
      <c r="L1151" s="39">
        <v>11856.925999999999</v>
      </c>
      <c r="M1151" s="39">
        <v>11856.925999999999</v>
      </c>
      <c r="N1151" s="39">
        <v>11856.925999999999</v>
      </c>
      <c r="O1151" s="39">
        <v>11856.925999999999</v>
      </c>
      <c r="P1151" s="39">
        <v>11856.925999999999</v>
      </c>
      <c r="Q1151" s="39">
        <v>11856.925999999999</v>
      </c>
      <c r="R1151" s="39">
        <v>11856.925999999999</v>
      </c>
    </row>
    <row r="1152" spans="1:18" hidden="1" outlineLevel="1">
      <c r="A1152" s="40" t="s">
        <v>229</v>
      </c>
      <c r="B1152" s="39">
        <v>89667.754000000001</v>
      </c>
      <c r="C1152" s="39">
        <v>89667.754000000001</v>
      </c>
      <c r="D1152" s="39">
        <v>89667.754000000001</v>
      </c>
      <c r="E1152" s="39">
        <v>89667.754000000001</v>
      </c>
      <c r="F1152" s="39">
        <v>89667.754000000001</v>
      </c>
      <c r="G1152" s="39">
        <v>89667.754000000001</v>
      </c>
      <c r="H1152" s="39">
        <v>89667.754000000001</v>
      </c>
      <c r="I1152" s="39">
        <v>89667.754000000001</v>
      </c>
      <c r="J1152" s="39">
        <v>89667.754000000001</v>
      </c>
      <c r="K1152" s="39">
        <v>89667.754000000001</v>
      </c>
      <c r="L1152" s="39">
        <v>89667.754000000001</v>
      </c>
      <c r="M1152" s="39">
        <v>89667.754000000001</v>
      </c>
      <c r="N1152" s="39">
        <v>89667.754000000001</v>
      </c>
      <c r="O1152" s="39">
        <v>89667.754000000001</v>
      </c>
      <c r="P1152" s="39">
        <v>89667.754000000001</v>
      </c>
      <c r="Q1152" s="39">
        <v>89667.754000000001</v>
      </c>
      <c r="R1152" s="39">
        <v>89667.754000000001</v>
      </c>
    </row>
    <row r="1153" spans="1:30" collapsed="1">
      <c r="A1153" s="40" t="s">
        <v>672</v>
      </c>
      <c r="B1153" s="39">
        <v>107486955.116</v>
      </c>
      <c r="C1153" s="39">
        <v>107486955.116</v>
      </c>
      <c r="D1153" s="39">
        <v>107486955.116</v>
      </c>
      <c r="E1153" s="39">
        <v>107486955.116</v>
      </c>
      <c r="F1153" s="39">
        <v>107486955.116</v>
      </c>
      <c r="G1153" s="39">
        <v>107486955.116</v>
      </c>
      <c r="H1153" s="39">
        <v>107486955.116</v>
      </c>
      <c r="I1153" s="39">
        <v>107486955.116</v>
      </c>
      <c r="J1153" s="39">
        <v>107486955.116</v>
      </c>
      <c r="K1153" s="39">
        <v>107486955.116</v>
      </c>
      <c r="L1153" s="39">
        <v>107486955.116</v>
      </c>
      <c r="M1153" s="39">
        <v>107486955.116</v>
      </c>
      <c r="N1153" s="39">
        <v>107486955.116</v>
      </c>
      <c r="O1153" s="39">
        <v>107486955.116</v>
      </c>
      <c r="P1153" s="39">
        <v>107486955.116</v>
      </c>
      <c r="Q1153" s="39">
        <v>107486955.116</v>
      </c>
      <c r="R1153" s="39">
        <v>107486955.116</v>
      </c>
      <c r="S1153" s="39">
        <v>0</v>
      </c>
      <c r="T1153" s="39">
        <v>0</v>
      </c>
      <c r="U1153" s="39">
        <v>0</v>
      </c>
      <c r="V1153" s="39">
        <v>0</v>
      </c>
      <c r="W1153" s="39">
        <v>0</v>
      </c>
      <c r="X1153" s="39">
        <v>0</v>
      </c>
      <c r="Y1153" s="39">
        <v>0</v>
      </c>
      <c r="Z1153" s="39">
        <v>0</v>
      </c>
      <c r="AA1153" s="39">
        <v>0</v>
      </c>
      <c r="AB1153" s="39">
        <v>0</v>
      </c>
      <c r="AC1153" s="39">
        <v>0</v>
      </c>
      <c r="AD1153" s="39">
        <v>0</v>
      </c>
    </row>
    <row r="1154" spans="1:30">
      <c r="A1154" s="40" t="s">
        <v>673</v>
      </c>
    </row>
    <row r="1155" spans="1:30" s="45" customFormat="1">
      <c r="A1155" s="49" t="s">
        <v>674</v>
      </c>
      <c r="B1155" s="45">
        <v>2.5041120395449101E-2</v>
      </c>
      <c r="C1155" s="45">
        <v>9.4698992905836005E-4</v>
      </c>
      <c r="D1155" s="45">
        <v>1.4035283382731399E-2</v>
      </c>
      <c r="E1155" s="45">
        <v>5.5650683411252198E-2</v>
      </c>
      <c r="F1155" s="45">
        <v>6.5349156020090896E-4</v>
      </c>
      <c r="G1155" s="45">
        <v>0.24078536991832</v>
      </c>
      <c r="H1155" s="45">
        <v>9.7962344831857603E-2</v>
      </c>
      <c r="I1155" s="45">
        <v>2.3449140896026802E-2</v>
      </c>
      <c r="J1155" s="45">
        <v>1.6096421729807199E-3</v>
      </c>
      <c r="K1155" s="45">
        <v>8.4855223502766403E-4</v>
      </c>
      <c r="L1155" s="45">
        <v>9.1080805009636904E-4</v>
      </c>
      <c r="M1155" s="45">
        <v>1.00415096774783E-4</v>
      </c>
      <c r="N1155" s="45">
        <v>0.53153729865490795</v>
      </c>
      <c r="O1155" s="45">
        <v>5.2195236193502302E-3</v>
      </c>
      <c r="P1155" s="45">
        <v>3.0480560142989E-4</v>
      </c>
      <c r="Q1155" s="45">
        <v>1.1031037196284799E-4</v>
      </c>
      <c r="R1155" s="45">
        <v>8.3421987257179702E-4</v>
      </c>
      <c r="S1155" s="45">
        <v>0</v>
      </c>
      <c r="T1155" s="45">
        <v>0</v>
      </c>
      <c r="U1155" s="45">
        <v>0</v>
      </c>
      <c r="V1155" s="45">
        <v>0</v>
      </c>
      <c r="W1155" s="45">
        <v>0</v>
      </c>
      <c r="X1155" s="45">
        <v>0</v>
      </c>
      <c r="Y1155" s="45">
        <v>0</v>
      </c>
      <c r="Z1155" s="45">
        <v>0</v>
      </c>
      <c r="AA1155" s="45">
        <v>0</v>
      </c>
      <c r="AB1155" s="45">
        <v>0</v>
      </c>
      <c r="AC1155" s="45">
        <v>0</v>
      </c>
      <c r="AD1155" s="45">
        <v>0</v>
      </c>
    </row>
    <row r="1156" spans="1:30">
      <c r="A1156" s="40" t="s">
        <v>675</v>
      </c>
      <c r="B1156" s="39">
        <v>2.5041120395449101E-2</v>
      </c>
      <c r="C1156" s="39">
        <v>9.4698992905836005E-4</v>
      </c>
      <c r="D1156" s="39">
        <v>1.4035283382731399E-2</v>
      </c>
      <c r="E1156" s="39">
        <v>5.5650683411252198E-2</v>
      </c>
      <c r="F1156" s="39">
        <v>6.5349156020090896E-4</v>
      </c>
      <c r="G1156" s="39">
        <v>0.24078536991832</v>
      </c>
      <c r="H1156" s="39">
        <v>9.7962344831857603E-2</v>
      </c>
      <c r="I1156" s="39">
        <v>2.3449140896026802E-2</v>
      </c>
      <c r="J1156" s="39">
        <v>1.6096421729807199E-3</v>
      </c>
      <c r="K1156" s="39">
        <v>8.4855223502766403E-4</v>
      </c>
      <c r="L1156" s="39">
        <v>9.1080805009636904E-4</v>
      </c>
      <c r="M1156" s="39">
        <v>1.00415096774783E-4</v>
      </c>
      <c r="N1156" s="39">
        <v>0.53153729865490795</v>
      </c>
      <c r="O1156" s="39">
        <v>5.2195236193502302E-3</v>
      </c>
      <c r="P1156" s="39">
        <v>3.0480560142989E-4</v>
      </c>
      <c r="Q1156" s="39">
        <v>1.1031037196284799E-4</v>
      </c>
      <c r="R1156" s="39">
        <v>8.3421987257179702E-4</v>
      </c>
      <c r="S1156" s="39">
        <v>0</v>
      </c>
      <c r="T1156" s="39">
        <v>0</v>
      </c>
      <c r="U1156" s="39">
        <v>0</v>
      </c>
      <c r="V1156" s="39">
        <v>0</v>
      </c>
      <c r="W1156" s="39">
        <v>0</v>
      </c>
      <c r="X1156" s="39">
        <v>0</v>
      </c>
      <c r="Y1156" s="39">
        <v>0</v>
      </c>
      <c r="Z1156" s="39">
        <v>0</v>
      </c>
      <c r="AA1156" s="39">
        <v>0</v>
      </c>
      <c r="AB1156" s="39">
        <v>0</v>
      </c>
      <c r="AC1156" s="39">
        <v>0</v>
      </c>
      <c r="AD1156" s="39">
        <v>0</v>
      </c>
    </row>
    <row r="1157" spans="1:30">
      <c r="A1157" s="40" t="s">
        <v>676</v>
      </c>
    </row>
    <row r="1158" spans="1:30">
      <c r="A1158" s="43" t="s">
        <v>677</v>
      </c>
    </row>
    <row r="1159" spans="1:30">
      <c r="A1159" s="40" t="s">
        <v>678</v>
      </c>
      <c r="B1159" s="39">
        <v>1</v>
      </c>
      <c r="C1159" s="39">
        <v>1</v>
      </c>
      <c r="D1159" s="39">
        <v>1</v>
      </c>
      <c r="E1159" s="39">
        <v>1</v>
      </c>
      <c r="F1159" s="39">
        <v>1</v>
      </c>
      <c r="G1159" s="39">
        <v>1</v>
      </c>
      <c r="H1159" s="39">
        <v>1</v>
      </c>
      <c r="I1159" s="39">
        <v>1</v>
      </c>
      <c r="J1159" s="39">
        <v>1</v>
      </c>
      <c r="K1159" s="39">
        <v>1</v>
      </c>
      <c r="L1159" s="39">
        <v>1</v>
      </c>
      <c r="M1159" s="39">
        <v>1</v>
      </c>
      <c r="N1159" s="39">
        <v>1</v>
      </c>
      <c r="O1159" s="39">
        <v>1</v>
      </c>
      <c r="P1159" s="39">
        <v>1</v>
      </c>
      <c r="Q1159" s="39">
        <v>1</v>
      </c>
      <c r="R1159" s="39">
        <v>1</v>
      </c>
      <c r="S1159" s="39">
        <v>0</v>
      </c>
      <c r="T1159" s="39">
        <v>0</v>
      </c>
      <c r="U1159" s="39">
        <v>0</v>
      </c>
      <c r="V1159" s="39">
        <v>0</v>
      </c>
      <c r="W1159" s="39">
        <v>0</v>
      </c>
      <c r="X1159" s="39">
        <v>0</v>
      </c>
      <c r="Y1159" s="39">
        <v>0</v>
      </c>
      <c r="Z1159" s="39">
        <v>0</v>
      </c>
      <c r="AA1159" s="39">
        <v>0</v>
      </c>
      <c r="AB1159" s="39">
        <v>0</v>
      </c>
      <c r="AC1159" s="39">
        <v>0</v>
      </c>
      <c r="AD1159" s="39">
        <v>0</v>
      </c>
    </row>
    <row r="1160" spans="1:30">
      <c r="A1160" s="40" t="s">
        <v>679</v>
      </c>
    </row>
    <row r="1161" spans="1:30" hidden="1" outlineLevel="1">
      <c r="A1161" s="40" t="s">
        <v>213</v>
      </c>
      <c r="B1161" s="39">
        <v>278</v>
      </c>
    </row>
    <row r="1162" spans="1:30" hidden="1" outlineLevel="1">
      <c r="A1162" s="40" t="s">
        <v>214</v>
      </c>
      <c r="C1162" s="39">
        <v>62</v>
      </c>
    </row>
    <row r="1163" spans="1:30" hidden="1" outlineLevel="1">
      <c r="A1163" s="40" t="s">
        <v>215</v>
      </c>
      <c r="D1163" s="39">
        <v>17</v>
      </c>
    </row>
    <row r="1164" spans="1:30" hidden="1" outlineLevel="1">
      <c r="A1164" s="40" t="s">
        <v>216</v>
      </c>
      <c r="E1164" s="39">
        <v>430456.33333333302</v>
      </c>
    </row>
    <row r="1165" spans="1:30" hidden="1" outlineLevel="1">
      <c r="A1165" s="40" t="s">
        <v>217</v>
      </c>
      <c r="F1165" s="39">
        <v>10880.083333333299</v>
      </c>
    </row>
    <row r="1166" spans="1:30" hidden="1" outlineLevel="1">
      <c r="A1166" s="40" t="s">
        <v>218</v>
      </c>
      <c r="G1166" s="39">
        <v>106794.25</v>
      </c>
    </row>
    <row r="1167" spans="1:30" hidden="1" outlineLevel="1">
      <c r="A1167" s="40" t="s">
        <v>219</v>
      </c>
      <c r="H1167" s="39">
        <v>3093.8333333333298</v>
      </c>
    </row>
    <row r="1168" spans="1:30" hidden="1" outlineLevel="1">
      <c r="A1168" s="40" t="s">
        <v>220</v>
      </c>
      <c r="I1168" s="39">
        <v>157.5</v>
      </c>
    </row>
    <row r="1169" spans="1:30" hidden="1" outlineLevel="1">
      <c r="A1169" s="40" t="s">
        <v>221</v>
      </c>
      <c r="J1169" s="39">
        <v>7</v>
      </c>
    </row>
    <row r="1170" spans="1:30" hidden="1" outlineLevel="1">
      <c r="A1170" s="40" t="s">
        <v>222</v>
      </c>
      <c r="K1170" s="39">
        <v>27</v>
      </c>
    </row>
    <row r="1171" spans="1:30" hidden="1" outlineLevel="1">
      <c r="A1171" s="40" t="s">
        <v>223</v>
      </c>
      <c r="L1171" s="39">
        <v>5407.5</v>
      </c>
    </row>
    <row r="1172" spans="1:30" hidden="1" outlineLevel="1">
      <c r="A1172" s="40" t="s">
        <v>224</v>
      </c>
      <c r="M1172" s="39">
        <v>181.916666666666</v>
      </c>
    </row>
    <row r="1173" spans="1:30" hidden="1" outlineLevel="1">
      <c r="A1173" s="40" t="s">
        <v>225</v>
      </c>
      <c r="N1173" s="39">
        <v>4349628</v>
      </c>
    </row>
    <row r="1174" spans="1:30" hidden="1" outlineLevel="1">
      <c r="A1174" s="40" t="s">
        <v>226</v>
      </c>
      <c r="O1174" s="39">
        <v>9104.0833333333303</v>
      </c>
    </row>
    <row r="1175" spans="1:30" hidden="1" outlineLevel="1">
      <c r="A1175" s="40" t="s">
        <v>227</v>
      </c>
      <c r="P1175" s="39">
        <v>914.83333333333303</v>
      </c>
    </row>
    <row r="1176" spans="1:30" hidden="1" outlineLevel="1">
      <c r="A1176" s="40" t="s">
        <v>228</v>
      </c>
      <c r="Q1176" s="39">
        <v>6</v>
      </c>
    </row>
    <row r="1177" spans="1:30" hidden="1" outlineLevel="1">
      <c r="A1177" s="40" t="s">
        <v>229</v>
      </c>
      <c r="R1177" s="39">
        <v>14</v>
      </c>
    </row>
    <row r="1178" spans="1:30" collapsed="1">
      <c r="A1178" s="40" t="s">
        <v>680</v>
      </c>
      <c r="B1178" s="39">
        <v>278</v>
      </c>
      <c r="C1178" s="39">
        <v>62</v>
      </c>
      <c r="D1178" s="39">
        <v>17</v>
      </c>
      <c r="E1178" s="39">
        <v>430456.33333333302</v>
      </c>
      <c r="F1178" s="39">
        <v>10880.083333333299</v>
      </c>
      <c r="G1178" s="39">
        <v>106794.25</v>
      </c>
      <c r="H1178" s="39">
        <v>3093.8333333333298</v>
      </c>
      <c r="I1178" s="39">
        <v>157.5</v>
      </c>
      <c r="J1178" s="39">
        <v>7</v>
      </c>
      <c r="K1178" s="39">
        <v>27</v>
      </c>
      <c r="L1178" s="39">
        <v>5407.5</v>
      </c>
      <c r="M1178" s="39">
        <v>181.916666666666</v>
      </c>
      <c r="N1178" s="39">
        <v>4349628</v>
      </c>
      <c r="O1178" s="39">
        <v>9104.0833333333303</v>
      </c>
      <c r="P1178" s="39">
        <v>914.83333333333303</v>
      </c>
      <c r="Q1178" s="39">
        <v>6</v>
      </c>
      <c r="R1178" s="39">
        <v>14</v>
      </c>
      <c r="S1178" s="39">
        <v>0</v>
      </c>
      <c r="T1178" s="39">
        <v>0</v>
      </c>
      <c r="U1178" s="39">
        <v>0</v>
      </c>
      <c r="V1178" s="39">
        <v>0</v>
      </c>
      <c r="W1178" s="39">
        <v>0</v>
      </c>
      <c r="X1178" s="39">
        <v>0</v>
      </c>
      <c r="Y1178" s="39">
        <v>0</v>
      </c>
      <c r="Z1178" s="39">
        <v>0</v>
      </c>
      <c r="AA1178" s="39">
        <v>0</v>
      </c>
      <c r="AB1178" s="39">
        <v>0</v>
      </c>
      <c r="AC1178" s="39">
        <v>0</v>
      </c>
      <c r="AD1178" s="39">
        <v>0</v>
      </c>
    </row>
    <row r="1179" spans="1:30" s="45" customFormat="1">
      <c r="A1179" s="44" t="s">
        <v>681</v>
      </c>
      <c r="B1179" s="45">
        <v>0</v>
      </c>
      <c r="C1179" s="45">
        <v>0</v>
      </c>
      <c r="D1179" s="45">
        <v>1</v>
      </c>
      <c r="E1179" s="45">
        <v>0</v>
      </c>
      <c r="F1179" s="45">
        <v>0</v>
      </c>
      <c r="G1179" s="45">
        <v>0</v>
      </c>
      <c r="H1179" s="45">
        <v>0</v>
      </c>
      <c r="I1179" s="45">
        <v>0</v>
      </c>
      <c r="J1179" s="45">
        <v>1</v>
      </c>
      <c r="K1179" s="45">
        <v>0</v>
      </c>
      <c r="L1179" s="45">
        <v>0</v>
      </c>
      <c r="M1179" s="45">
        <v>0</v>
      </c>
      <c r="N1179" s="45">
        <v>0</v>
      </c>
      <c r="O1179" s="45">
        <v>0</v>
      </c>
      <c r="P1179" s="45">
        <v>0</v>
      </c>
      <c r="Q1179" s="45">
        <v>0</v>
      </c>
      <c r="R1179" s="45">
        <v>1</v>
      </c>
      <c r="S1179" s="45">
        <v>1</v>
      </c>
      <c r="T1179" s="45">
        <v>1</v>
      </c>
      <c r="U1179" s="45">
        <v>1</v>
      </c>
      <c r="V1179" s="45">
        <v>1</v>
      </c>
      <c r="W1179" s="45">
        <v>1</v>
      </c>
      <c r="X1179" s="45">
        <v>1</v>
      </c>
      <c r="Y1179" s="45">
        <v>1</v>
      </c>
      <c r="Z1179" s="45">
        <v>1</v>
      </c>
      <c r="AA1179" s="45">
        <v>1</v>
      </c>
      <c r="AB1179" s="45">
        <v>1</v>
      </c>
      <c r="AC1179" s="45">
        <v>1</v>
      </c>
      <c r="AD1179" s="45">
        <v>1</v>
      </c>
    </row>
    <row r="1180" spans="1:30">
      <c r="A1180" s="40" t="s">
        <v>682</v>
      </c>
      <c r="B1180" s="39">
        <v>273879</v>
      </c>
      <c r="C1180" s="39">
        <v>273879</v>
      </c>
      <c r="D1180" s="39">
        <v>273879</v>
      </c>
      <c r="E1180" s="39">
        <v>273879</v>
      </c>
      <c r="F1180" s="39">
        <v>273879</v>
      </c>
      <c r="G1180" s="39">
        <v>273879</v>
      </c>
      <c r="H1180" s="39">
        <v>273879</v>
      </c>
      <c r="I1180" s="39">
        <v>273879</v>
      </c>
      <c r="J1180" s="39">
        <v>273879</v>
      </c>
      <c r="K1180" s="39">
        <v>273879</v>
      </c>
      <c r="L1180" s="39">
        <v>273879</v>
      </c>
      <c r="M1180" s="39">
        <v>273879</v>
      </c>
      <c r="N1180" s="39">
        <v>273879</v>
      </c>
      <c r="O1180" s="39">
        <v>273879</v>
      </c>
      <c r="P1180" s="39">
        <v>273879</v>
      </c>
      <c r="Q1180" s="39">
        <v>273879</v>
      </c>
      <c r="R1180" s="39">
        <v>273879</v>
      </c>
      <c r="S1180" s="39">
        <v>0</v>
      </c>
      <c r="T1180" s="39">
        <v>0</v>
      </c>
      <c r="U1180" s="39">
        <v>0</v>
      </c>
      <c r="V1180" s="39">
        <v>0</v>
      </c>
      <c r="W1180" s="39">
        <v>0</v>
      </c>
      <c r="X1180" s="39">
        <v>0</v>
      </c>
      <c r="Y1180" s="39">
        <v>0</v>
      </c>
      <c r="Z1180" s="39">
        <v>0</v>
      </c>
      <c r="AA1180" s="39">
        <v>0</v>
      </c>
      <c r="AB1180" s="39">
        <v>0</v>
      </c>
      <c r="AC1180" s="39">
        <v>0</v>
      </c>
      <c r="AD1180" s="39">
        <v>0</v>
      </c>
    </row>
    <row r="1181" spans="1:30">
      <c r="A1181" s="43" t="s">
        <v>683</v>
      </c>
      <c r="B1181" s="46">
        <v>0</v>
      </c>
      <c r="C1181" s="46">
        <v>0</v>
      </c>
      <c r="D1181" s="46">
        <v>4655943</v>
      </c>
      <c r="E1181" s="46">
        <v>0</v>
      </c>
      <c r="F1181" s="46">
        <v>0</v>
      </c>
      <c r="G1181" s="46">
        <v>0</v>
      </c>
      <c r="H1181" s="46">
        <v>0</v>
      </c>
      <c r="I1181" s="46">
        <v>0</v>
      </c>
      <c r="J1181" s="46">
        <v>1917153</v>
      </c>
      <c r="K1181" s="46">
        <v>0</v>
      </c>
      <c r="L1181" s="46">
        <v>0</v>
      </c>
      <c r="M1181" s="46">
        <v>0</v>
      </c>
      <c r="N1181" s="46">
        <v>0</v>
      </c>
      <c r="O1181" s="46">
        <v>0</v>
      </c>
      <c r="P1181" s="46">
        <v>0</v>
      </c>
      <c r="Q1181" s="46">
        <v>0</v>
      </c>
      <c r="R1181" s="46">
        <v>3834306</v>
      </c>
      <c r="S1181" s="46">
        <v>0</v>
      </c>
      <c r="T1181" s="46">
        <v>0</v>
      </c>
      <c r="U1181" s="46">
        <v>0</v>
      </c>
      <c r="V1181" s="46">
        <v>0</v>
      </c>
      <c r="W1181" s="46">
        <v>0</v>
      </c>
      <c r="X1181" s="46">
        <v>0</v>
      </c>
      <c r="Y1181" s="46">
        <v>0</v>
      </c>
      <c r="Z1181" s="46">
        <v>0</v>
      </c>
      <c r="AA1181" s="46">
        <v>0</v>
      </c>
      <c r="AB1181" s="46">
        <v>0</v>
      </c>
      <c r="AC1181" s="46">
        <v>0</v>
      </c>
      <c r="AD1181" s="46">
        <v>0</v>
      </c>
    </row>
    <row r="1182" spans="1:30" hidden="1" outlineLevel="1">
      <c r="A1182" s="40" t="s">
        <v>215</v>
      </c>
      <c r="B1182" s="39">
        <v>4655943</v>
      </c>
      <c r="C1182" s="39">
        <v>4655943</v>
      </c>
      <c r="D1182" s="39">
        <v>4655943</v>
      </c>
      <c r="E1182" s="39">
        <v>4655943</v>
      </c>
      <c r="F1182" s="39">
        <v>4655943</v>
      </c>
      <c r="G1182" s="39">
        <v>4655943</v>
      </c>
      <c r="H1182" s="39">
        <v>4655943</v>
      </c>
      <c r="I1182" s="39">
        <v>4655943</v>
      </c>
      <c r="J1182" s="39">
        <v>4655943</v>
      </c>
      <c r="K1182" s="39">
        <v>4655943</v>
      </c>
      <c r="L1182" s="39">
        <v>4655943</v>
      </c>
      <c r="M1182" s="39">
        <v>4655943</v>
      </c>
      <c r="N1182" s="39">
        <v>4655943</v>
      </c>
      <c r="O1182" s="39">
        <v>4655943</v>
      </c>
      <c r="P1182" s="39">
        <v>4655943</v>
      </c>
      <c r="Q1182" s="39">
        <v>4655943</v>
      </c>
      <c r="R1182" s="39">
        <v>4655943</v>
      </c>
    </row>
    <row r="1183" spans="1:30" hidden="1" outlineLevel="1">
      <c r="A1183" s="40" t="s">
        <v>221</v>
      </c>
      <c r="B1183" s="39">
        <v>1917153</v>
      </c>
      <c r="C1183" s="39">
        <v>1917153</v>
      </c>
      <c r="D1183" s="39">
        <v>1917153</v>
      </c>
      <c r="E1183" s="39">
        <v>1917153</v>
      </c>
      <c r="F1183" s="39">
        <v>1917153</v>
      </c>
      <c r="G1183" s="39">
        <v>1917153</v>
      </c>
      <c r="H1183" s="39">
        <v>1917153</v>
      </c>
      <c r="I1183" s="39">
        <v>1917153</v>
      </c>
      <c r="J1183" s="39">
        <v>1917153</v>
      </c>
      <c r="K1183" s="39">
        <v>1917153</v>
      </c>
      <c r="L1183" s="39">
        <v>1917153</v>
      </c>
      <c r="M1183" s="39">
        <v>1917153</v>
      </c>
      <c r="N1183" s="39">
        <v>1917153</v>
      </c>
      <c r="O1183" s="39">
        <v>1917153</v>
      </c>
      <c r="P1183" s="39">
        <v>1917153</v>
      </c>
      <c r="Q1183" s="39">
        <v>1917153</v>
      </c>
      <c r="R1183" s="39">
        <v>1917153</v>
      </c>
    </row>
    <row r="1184" spans="1:30" hidden="1" outlineLevel="1">
      <c r="A1184" s="40" t="s">
        <v>229</v>
      </c>
      <c r="B1184" s="39">
        <v>3834306</v>
      </c>
      <c r="C1184" s="39">
        <v>3834306</v>
      </c>
      <c r="D1184" s="39">
        <v>3834306</v>
      </c>
      <c r="E1184" s="39">
        <v>3834306</v>
      </c>
      <c r="F1184" s="39">
        <v>3834306</v>
      </c>
      <c r="G1184" s="39">
        <v>3834306</v>
      </c>
      <c r="H1184" s="39">
        <v>3834306</v>
      </c>
      <c r="I1184" s="39">
        <v>3834306</v>
      </c>
      <c r="J1184" s="39">
        <v>3834306</v>
      </c>
      <c r="K1184" s="39">
        <v>3834306</v>
      </c>
      <c r="L1184" s="39">
        <v>3834306</v>
      </c>
      <c r="M1184" s="39">
        <v>3834306</v>
      </c>
      <c r="N1184" s="39">
        <v>3834306</v>
      </c>
      <c r="O1184" s="39">
        <v>3834306</v>
      </c>
      <c r="P1184" s="39">
        <v>3834306</v>
      </c>
      <c r="Q1184" s="39">
        <v>3834306</v>
      </c>
      <c r="R1184" s="39">
        <v>3834306</v>
      </c>
    </row>
    <row r="1185" spans="1:30" collapsed="1">
      <c r="A1185" s="40" t="s">
        <v>684</v>
      </c>
      <c r="B1185" s="39">
        <v>10407402</v>
      </c>
      <c r="C1185" s="39">
        <v>10407402</v>
      </c>
      <c r="D1185" s="39">
        <v>10407402</v>
      </c>
      <c r="E1185" s="39">
        <v>10407402</v>
      </c>
      <c r="F1185" s="39">
        <v>10407402</v>
      </c>
      <c r="G1185" s="39">
        <v>10407402</v>
      </c>
      <c r="H1185" s="39">
        <v>10407402</v>
      </c>
      <c r="I1185" s="39">
        <v>10407402</v>
      </c>
      <c r="J1185" s="39">
        <v>10407402</v>
      </c>
      <c r="K1185" s="39">
        <v>10407402</v>
      </c>
      <c r="L1185" s="39">
        <v>10407402</v>
      </c>
      <c r="M1185" s="39">
        <v>10407402</v>
      </c>
      <c r="N1185" s="39">
        <v>10407402</v>
      </c>
      <c r="O1185" s="39">
        <v>10407402</v>
      </c>
      <c r="P1185" s="39">
        <v>10407402</v>
      </c>
      <c r="Q1185" s="39">
        <v>10407402</v>
      </c>
      <c r="R1185" s="39">
        <v>10407402</v>
      </c>
      <c r="S1185" s="39">
        <v>0</v>
      </c>
      <c r="T1185" s="39">
        <v>0</v>
      </c>
      <c r="U1185" s="39">
        <v>0</v>
      </c>
      <c r="V1185" s="39">
        <v>0</v>
      </c>
      <c r="W1185" s="39">
        <v>0</v>
      </c>
      <c r="X1185" s="39">
        <v>0</v>
      </c>
      <c r="Y1185" s="39">
        <v>0</v>
      </c>
      <c r="Z1185" s="39">
        <v>0</v>
      </c>
      <c r="AA1185" s="39">
        <v>0</v>
      </c>
      <c r="AB1185" s="39">
        <v>0</v>
      </c>
      <c r="AC1185" s="39">
        <v>0</v>
      </c>
      <c r="AD1185" s="39">
        <v>0</v>
      </c>
    </row>
    <row r="1186" spans="1:30">
      <c r="A1186" s="40" t="s">
        <v>685</v>
      </c>
    </row>
    <row r="1187" spans="1:30" s="45" customFormat="1">
      <c r="A1187" s="49" t="s">
        <v>686</v>
      </c>
      <c r="B1187" s="50">
        <v>0</v>
      </c>
      <c r="C1187" s="50">
        <v>0</v>
      </c>
      <c r="D1187" s="50">
        <v>0.44736842105263103</v>
      </c>
      <c r="E1187" s="50">
        <v>0</v>
      </c>
      <c r="F1187" s="50">
        <v>0</v>
      </c>
      <c r="G1187" s="50">
        <v>0</v>
      </c>
      <c r="H1187" s="50">
        <v>0</v>
      </c>
      <c r="I1187" s="50">
        <v>0</v>
      </c>
      <c r="J1187" s="50">
        <v>0.18421052631578899</v>
      </c>
      <c r="K1187" s="50">
        <v>0</v>
      </c>
      <c r="L1187" s="50">
        <v>0</v>
      </c>
      <c r="M1187" s="50">
        <v>0</v>
      </c>
      <c r="N1187" s="50">
        <v>0</v>
      </c>
      <c r="O1187" s="50">
        <v>0</v>
      </c>
      <c r="P1187" s="50">
        <v>0</v>
      </c>
      <c r="Q1187" s="50">
        <v>0</v>
      </c>
      <c r="R1187" s="50">
        <v>0.36842105263157798</v>
      </c>
      <c r="S1187" s="50">
        <v>0</v>
      </c>
      <c r="T1187" s="50">
        <v>0</v>
      </c>
      <c r="U1187" s="50">
        <v>0</v>
      </c>
      <c r="V1187" s="50">
        <v>0</v>
      </c>
      <c r="W1187" s="50">
        <v>0</v>
      </c>
      <c r="X1187" s="50">
        <v>0</v>
      </c>
      <c r="Y1187" s="50">
        <v>0</v>
      </c>
      <c r="Z1187" s="50">
        <v>0</v>
      </c>
      <c r="AA1187" s="50">
        <v>0</v>
      </c>
      <c r="AB1187" s="50">
        <v>0</v>
      </c>
      <c r="AC1187" s="50">
        <v>0</v>
      </c>
      <c r="AD1187" s="50">
        <v>0</v>
      </c>
    </row>
    <row r="1188" spans="1:30">
      <c r="A1188" s="40" t="s">
        <v>687</v>
      </c>
      <c r="B1188" s="39">
        <v>0</v>
      </c>
      <c r="C1188" s="39">
        <v>0</v>
      </c>
      <c r="D1188" s="39">
        <v>0.44736842105263103</v>
      </c>
      <c r="E1188" s="39">
        <v>0</v>
      </c>
      <c r="F1188" s="39">
        <v>0</v>
      </c>
      <c r="G1188" s="39">
        <v>0</v>
      </c>
      <c r="H1188" s="39">
        <v>0</v>
      </c>
      <c r="I1188" s="39">
        <v>0</v>
      </c>
      <c r="J1188" s="39">
        <v>0.18421052631578899</v>
      </c>
      <c r="K1188" s="39">
        <v>0</v>
      </c>
      <c r="L1188" s="39">
        <v>0</v>
      </c>
      <c r="M1188" s="39">
        <v>0</v>
      </c>
      <c r="N1188" s="39">
        <v>0</v>
      </c>
      <c r="O1188" s="39">
        <v>0</v>
      </c>
      <c r="P1188" s="39">
        <v>0</v>
      </c>
      <c r="Q1188" s="39">
        <v>0</v>
      </c>
      <c r="R1188" s="39">
        <v>0.36842105263157798</v>
      </c>
      <c r="S1188" s="39">
        <v>0</v>
      </c>
      <c r="T1188" s="39">
        <v>0</v>
      </c>
      <c r="U1188" s="39">
        <v>0</v>
      </c>
      <c r="V1188" s="39">
        <v>0</v>
      </c>
      <c r="W1188" s="39">
        <v>0</v>
      </c>
      <c r="X1188" s="39">
        <v>0</v>
      </c>
      <c r="Y1188" s="39">
        <v>0</v>
      </c>
      <c r="Z1188" s="39">
        <v>0</v>
      </c>
      <c r="AA1188" s="39">
        <v>0</v>
      </c>
      <c r="AB1188" s="39">
        <v>0</v>
      </c>
      <c r="AC1188" s="39">
        <v>0</v>
      </c>
      <c r="AD1188" s="39">
        <v>0</v>
      </c>
    </row>
    <row r="1189" spans="1:30">
      <c r="A1189" s="40" t="s">
        <v>688</v>
      </c>
    </row>
    <row r="1190" spans="1:30">
      <c r="A1190" s="43" t="s">
        <v>689</v>
      </c>
    </row>
    <row r="1191" spans="1:30">
      <c r="A1191" s="40" t="s">
        <v>690</v>
      </c>
      <c r="B1191" s="39">
        <v>1</v>
      </c>
      <c r="C1191" s="39">
        <v>1</v>
      </c>
      <c r="D1191" s="39">
        <v>1</v>
      </c>
      <c r="E1191" s="39">
        <v>1</v>
      </c>
      <c r="F1191" s="39">
        <v>1</v>
      </c>
      <c r="G1191" s="39">
        <v>1</v>
      </c>
      <c r="H1191" s="39">
        <v>1</v>
      </c>
      <c r="I1191" s="39">
        <v>1</v>
      </c>
      <c r="J1191" s="39">
        <v>1</v>
      </c>
      <c r="K1191" s="39">
        <v>1</v>
      </c>
      <c r="L1191" s="39">
        <v>1</v>
      </c>
      <c r="M1191" s="39">
        <v>1</v>
      </c>
      <c r="N1191" s="39">
        <v>1</v>
      </c>
      <c r="O1191" s="39">
        <v>1</v>
      </c>
      <c r="P1191" s="39">
        <v>1</v>
      </c>
      <c r="Q1191" s="39">
        <v>1</v>
      </c>
      <c r="R1191" s="39">
        <v>1</v>
      </c>
      <c r="S1191" s="39">
        <v>0</v>
      </c>
      <c r="T1191" s="39">
        <v>0</v>
      </c>
      <c r="U1191" s="39">
        <v>0</v>
      </c>
      <c r="V1191" s="39">
        <v>0</v>
      </c>
      <c r="W1191" s="39">
        <v>0</v>
      </c>
      <c r="X1191" s="39">
        <v>0</v>
      </c>
      <c r="Y1191" s="39">
        <v>0</v>
      </c>
      <c r="Z1191" s="39">
        <v>0</v>
      </c>
      <c r="AA1191" s="39">
        <v>0</v>
      </c>
      <c r="AB1191" s="39">
        <v>0</v>
      </c>
      <c r="AC1191" s="39">
        <v>0</v>
      </c>
      <c r="AD1191" s="39">
        <v>0</v>
      </c>
    </row>
    <row r="1192" spans="1:30">
      <c r="A1192" s="40" t="s">
        <v>691</v>
      </c>
    </row>
    <row r="1193" spans="1:30" hidden="1" outlineLevel="1">
      <c r="A1193" s="40" t="s">
        <v>213</v>
      </c>
      <c r="B1193" s="39">
        <v>278</v>
      </c>
    </row>
    <row r="1194" spans="1:30" hidden="1" outlineLevel="1">
      <c r="A1194" s="40" t="s">
        <v>214</v>
      </c>
      <c r="C1194" s="39">
        <v>62</v>
      </c>
    </row>
    <row r="1195" spans="1:30" hidden="1" outlineLevel="1">
      <c r="A1195" s="40" t="s">
        <v>215</v>
      </c>
      <c r="D1195" s="39">
        <v>17</v>
      </c>
    </row>
    <row r="1196" spans="1:30" hidden="1" outlineLevel="1">
      <c r="A1196" s="40" t="s">
        <v>216</v>
      </c>
      <c r="E1196" s="39">
        <v>430456.33333333302</v>
      </c>
    </row>
    <row r="1197" spans="1:30" hidden="1" outlineLevel="1">
      <c r="A1197" s="40" t="s">
        <v>217</v>
      </c>
      <c r="F1197" s="39">
        <v>10880.083333333299</v>
      </c>
    </row>
    <row r="1198" spans="1:30" hidden="1" outlineLevel="1">
      <c r="A1198" s="40" t="s">
        <v>218</v>
      </c>
      <c r="G1198" s="39">
        <v>106794.25</v>
      </c>
    </row>
    <row r="1199" spans="1:30" hidden="1" outlineLevel="1">
      <c r="A1199" s="40" t="s">
        <v>219</v>
      </c>
      <c r="H1199" s="39">
        <v>3093.8333333333298</v>
      </c>
    </row>
    <row r="1200" spans="1:30" hidden="1" outlineLevel="1">
      <c r="A1200" s="40" t="s">
        <v>220</v>
      </c>
      <c r="I1200" s="39">
        <v>157.5</v>
      </c>
    </row>
    <row r="1201" spans="1:30" hidden="1" outlineLevel="1">
      <c r="A1201" s="40" t="s">
        <v>221</v>
      </c>
      <c r="J1201" s="39">
        <v>7</v>
      </c>
    </row>
    <row r="1202" spans="1:30" hidden="1" outlineLevel="1">
      <c r="A1202" s="40" t="s">
        <v>222</v>
      </c>
      <c r="K1202" s="39">
        <v>27</v>
      </c>
    </row>
    <row r="1203" spans="1:30" hidden="1" outlineLevel="1">
      <c r="A1203" s="40" t="s">
        <v>223</v>
      </c>
      <c r="L1203" s="39">
        <v>5407.5</v>
      </c>
    </row>
    <row r="1204" spans="1:30" hidden="1" outlineLevel="1">
      <c r="A1204" s="40" t="s">
        <v>224</v>
      </c>
      <c r="M1204" s="39">
        <v>181.916666666666</v>
      </c>
    </row>
    <row r="1205" spans="1:30" hidden="1" outlineLevel="1">
      <c r="A1205" s="40" t="s">
        <v>225</v>
      </c>
      <c r="N1205" s="39">
        <v>4349628</v>
      </c>
    </row>
    <row r="1206" spans="1:30" hidden="1" outlineLevel="1">
      <c r="A1206" s="40" t="s">
        <v>226</v>
      </c>
      <c r="O1206" s="39">
        <v>9104.0833333333303</v>
      </c>
    </row>
    <row r="1207" spans="1:30" hidden="1" outlineLevel="1">
      <c r="A1207" s="40" t="s">
        <v>227</v>
      </c>
      <c r="P1207" s="39">
        <v>914.83333333333303</v>
      </c>
    </row>
    <row r="1208" spans="1:30" hidden="1" outlineLevel="1">
      <c r="A1208" s="40" t="s">
        <v>228</v>
      </c>
      <c r="Q1208" s="39">
        <v>6</v>
      </c>
    </row>
    <row r="1209" spans="1:30" hidden="1" outlineLevel="1">
      <c r="A1209" s="40" t="s">
        <v>229</v>
      </c>
      <c r="R1209" s="39">
        <v>14</v>
      </c>
    </row>
    <row r="1210" spans="1:30" collapsed="1">
      <c r="A1210" s="40" t="s">
        <v>692</v>
      </c>
      <c r="B1210" s="39">
        <v>278</v>
      </c>
      <c r="C1210" s="39">
        <v>62</v>
      </c>
      <c r="D1210" s="39">
        <v>17</v>
      </c>
      <c r="E1210" s="39">
        <v>430456.33333333302</v>
      </c>
      <c r="F1210" s="39">
        <v>10880.083333333299</v>
      </c>
      <c r="G1210" s="39">
        <v>106794.25</v>
      </c>
      <c r="H1210" s="39">
        <v>3093.8333333333298</v>
      </c>
      <c r="I1210" s="39">
        <v>157.5</v>
      </c>
      <c r="J1210" s="39">
        <v>7</v>
      </c>
      <c r="K1210" s="39">
        <v>27</v>
      </c>
      <c r="L1210" s="39">
        <v>5407.5</v>
      </c>
      <c r="M1210" s="39">
        <v>181.916666666666</v>
      </c>
      <c r="N1210" s="39">
        <v>4349628</v>
      </c>
      <c r="O1210" s="39">
        <v>9104.0833333333303</v>
      </c>
      <c r="P1210" s="39">
        <v>914.83333333333303</v>
      </c>
      <c r="Q1210" s="39">
        <v>6</v>
      </c>
      <c r="R1210" s="39">
        <v>14</v>
      </c>
      <c r="S1210" s="39">
        <v>0</v>
      </c>
      <c r="T1210" s="39">
        <v>0</v>
      </c>
      <c r="U1210" s="39">
        <v>0</v>
      </c>
      <c r="V1210" s="39">
        <v>0</v>
      </c>
      <c r="W1210" s="39">
        <v>0</v>
      </c>
      <c r="X1210" s="39">
        <v>0</v>
      </c>
      <c r="Y1210" s="39">
        <v>0</v>
      </c>
      <c r="Z1210" s="39">
        <v>0</v>
      </c>
      <c r="AA1210" s="39">
        <v>0</v>
      </c>
      <c r="AB1210" s="39">
        <v>0</v>
      </c>
      <c r="AC1210" s="39">
        <v>0</v>
      </c>
      <c r="AD1210" s="39">
        <v>0</v>
      </c>
    </row>
    <row r="1211" spans="1:30" s="45" customFormat="1">
      <c r="A1211" s="44" t="s">
        <v>693</v>
      </c>
      <c r="B1211" s="45">
        <v>0.214972887878257</v>
      </c>
      <c r="C1211" s="45">
        <v>1.1342155009451699E-2</v>
      </c>
      <c r="D1211" s="45">
        <v>0</v>
      </c>
      <c r="E1211" s="45">
        <v>0</v>
      </c>
      <c r="F1211" s="45">
        <v>0</v>
      </c>
      <c r="G1211" s="45">
        <v>1.10876396036474E-3</v>
      </c>
      <c r="H1211" s="45">
        <v>2.43399726432947E-2</v>
      </c>
      <c r="I1211" s="45">
        <v>0.253812005404362</v>
      </c>
      <c r="J1211" s="45">
        <v>0</v>
      </c>
      <c r="K1211" s="45">
        <v>1</v>
      </c>
      <c r="L1211" s="45">
        <v>0</v>
      </c>
      <c r="M1211" s="45">
        <v>0.306348530038346</v>
      </c>
      <c r="N1211" s="45">
        <v>0</v>
      </c>
      <c r="O1211" s="45">
        <v>0</v>
      </c>
      <c r="P1211" s="45">
        <v>0</v>
      </c>
      <c r="Q1211" s="45">
        <v>1</v>
      </c>
      <c r="R1211" s="45">
        <v>0</v>
      </c>
      <c r="S1211" s="45">
        <v>0</v>
      </c>
      <c r="T1211" s="45">
        <v>0</v>
      </c>
      <c r="U1211" s="45">
        <v>0</v>
      </c>
      <c r="V1211" s="45">
        <v>0</v>
      </c>
      <c r="W1211" s="45">
        <v>0</v>
      </c>
      <c r="X1211" s="45">
        <v>0</v>
      </c>
      <c r="Y1211" s="45">
        <v>0</v>
      </c>
      <c r="Z1211" s="45">
        <v>0</v>
      </c>
      <c r="AA1211" s="45">
        <v>0</v>
      </c>
      <c r="AB1211" s="45">
        <v>0</v>
      </c>
      <c r="AC1211" s="45">
        <v>0</v>
      </c>
      <c r="AD1211" s="45">
        <v>0</v>
      </c>
    </row>
    <row r="1212" spans="1:30">
      <c r="A1212" s="40" t="s">
        <v>694</v>
      </c>
      <c r="B1212" s="39">
        <v>13753</v>
      </c>
      <c r="C1212" s="39">
        <v>13753</v>
      </c>
      <c r="D1212" s="39">
        <v>13753</v>
      </c>
      <c r="E1212" s="39">
        <v>13753</v>
      </c>
      <c r="F1212" s="39">
        <v>13753</v>
      </c>
      <c r="G1212" s="39">
        <v>13753</v>
      </c>
      <c r="H1212" s="39">
        <v>13753</v>
      </c>
      <c r="I1212" s="39">
        <v>13753</v>
      </c>
      <c r="J1212" s="39">
        <v>13753</v>
      </c>
      <c r="K1212" s="39">
        <v>13753</v>
      </c>
      <c r="L1212" s="39">
        <v>13753</v>
      </c>
      <c r="M1212" s="39">
        <v>13753</v>
      </c>
      <c r="N1212" s="39">
        <v>13753</v>
      </c>
      <c r="O1212" s="39">
        <v>13753</v>
      </c>
      <c r="P1212" s="39">
        <v>13753</v>
      </c>
      <c r="Q1212" s="39">
        <v>13753</v>
      </c>
      <c r="R1212" s="39">
        <v>13753</v>
      </c>
      <c r="S1212" s="39">
        <v>0</v>
      </c>
      <c r="T1212" s="39">
        <v>0</v>
      </c>
      <c r="U1212" s="39">
        <v>0</v>
      </c>
      <c r="V1212" s="39">
        <v>0</v>
      </c>
      <c r="W1212" s="39">
        <v>0</v>
      </c>
      <c r="X1212" s="39">
        <v>0</v>
      </c>
      <c r="Y1212" s="39">
        <v>0</v>
      </c>
      <c r="Z1212" s="39">
        <v>0</v>
      </c>
      <c r="AA1212" s="39">
        <v>0</v>
      </c>
      <c r="AB1212" s="39">
        <v>0</v>
      </c>
      <c r="AC1212" s="39">
        <v>0</v>
      </c>
      <c r="AD1212" s="39">
        <v>0</v>
      </c>
    </row>
    <row r="1213" spans="1:30">
      <c r="A1213" s="43" t="s">
        <v>695</v>
      </c>
      <c r="B1213" s="46">
        <v>821913.15130313102</v>
      </c>
      <c r="C1213" s="46">
        <v>9671.29678638941</v>
      </c>
      <c r="D1213" s="46">
        <v>0</v>
      </c>
      <c r="E1213" s="46">
        <v>0</v>
      </c>
      <c r="F1213" s="46">
        <v>0</v>
      </c>
      <c r="G1213" s="46">
        <v>1628487.4429917301</v>
      </c>
      <c r="H1213" s="46">
        <v>1035653.41852948</v>
      </c>
      <c r="I1213" s="46">
        <v>549781.55037637497</v>
      </c>
      <c r="J1213" s="46">
        <v>0</v>
      </c>
      <c r="K1213" s="46">
        <v>371331</v>
      </c>
      <c r="L1213" s="46">
        <v>0</v>
      </c>
      <c r="M1213" s="46">
        <v>766453.36177389498</v>
      </c>
      <c r="N1213" s="46">
        <v>0</v>
      </c>
      <c r="O1213" s="46">
        <v>0</v>
      </c>
      <c r="P1213" s="46">
        <v>0</v>
      </c>
      <c r="Q1213" s="46">
        <v>82518</v>
      </c>
      <c r="R1213" s="46">
        <v>0</v>
      </c>
      <c r="S1213" s="46">
        <v>0</v>
      </c>
      <c r="T1213" s="46">
        <v>0</v>
      </c>
      <c r="U1213" s="46">
        <v>0</v>
      </c>
      <c r="V1213" s="46">
        <v>0</v>
      </c>
      <c r="W1213" s="46">
        <v>0</v>
      </c>
      <c r="X1213" s="46">
        <v>0</v>
      </c>
      <c r="Y1213" s="46">
        <v>0</v>
      </c>
      <c r="Z1213" s="46">
        <v>0</v>
      </c>
      <c r="AA1213" s="46">
        <v>0</v>
      </c>
      <c r="AB1213" s="46">
        <v>0</v>
      </c>
      <c r="AC1213" s="46">
        <v>0</v>
      </c>
      <c r="AD1213" s="46">
        <v>0</v>
      </c>
    </row>
    <row r="1214" spans="1:30" hidden="1" outlineLevel="1">
      <c r="A1214" s="40" t="s">
        <v>213</v>
      </c>
      <c r="B1214" s="39">
        <v>821913.15130313102</v>
      </c>
      <c r="C1214" s="39">
        <v>821913.15130313102</v>
      </c>
      <c r="D1214" s="39">
        <v>821913.15130313102</v>
      </c>
      <c r="E1214" s="39">
        <v>821913.15130313102</v>
      </c>
      <c r="F1214" s="39">
        <v>821913.15130313102</v>
      </c>
      <c r="G1214" s="39">
        <v>821913.15130313102</v>
      </c>
      <c r="H1214" s="39">
        <v>821913.15130313102</v>
      </c>
      <c r="I1214" s="39">
        <v>821913.15130313102</v>
      </c>
      <c r="J1214" s="39">
        <v>821913.15130313102</v>
      </c>
      <c r="K1214" s="39">
        <v>821913.15130313102</v>
      </c>
      <c r="L1214" s="39">
        <v>821913.15130313102</v>
      </c>
      <c r="M1214" s="39">
        <v>821913.15130313102</v>
      </c>
      <c r="N1214" s="39">
        <v>821913.15130313102</v>
      </c>
      <c r="O1214" s="39">
        <v>821913.15130313102</v>
      </c>
      <c r="P1214" s="39">
        <v>821913.15130313102</v>
      </c>
      <c r="Q1214" s="39">
        <v>821913.15130313102</v>
      </c>
      <c r="R1214" s="39">
        <v>821913.15130313102</v>
      </c>
    </row>
    <row r="1215" spans="1:30" hidden="1" outlineLevel="1">
      <c r="A1215" s="40" t="s">
        <v>214</v>
      </c>
      <c r="B1215" s="39">
        <v>9671.29678638941</v>
      </c>
      <c r="C1215" s="39">
        <v>9671.29678638941</v>
      </c>
      <c r="D1215" s="39">
        <v>9671.29678638941</v>
      </c>
      <c r="E1215" s="39">
        <v>9671.29678638941</v>
      </c>
      <c r="F1215" s="39">
        <v>9671.29678638941</v>
      </c>
      <c r="G1215" s="39">
        <v>9671.29678638941</v>
      </c>
      <c r="H1215" s="39">
        <v>9671.29678638941</v>
      </c>
      <c r="I1215" s="39">
        <v>9671.29678638941</v>
      </c>
      <c r="J1215" s="39">
        <v>9671.29678638941</v>
      </c>
      <c r="K1215" s="39">
        <v>9671.29678638941</v>
      </c>
      <c r="L1215" s="39">
        <v>9671.29678638941</v>
      </c>
      <c r="M1215" s="39">
        <v>9671.29678638941</v>
      </c>
      <c r="N1215" s="39">
        <v>9671.29678638941</v>
      </c>
      <c r="O1215" s="39">
        <v>9671.29678638941</v>
      </c>
      <c r="P1215" s="39">
        <v>9671.29678638941</v>
      </c>
      <c r="Q1215" s="39">
        <v>9671.29678638941</v>
      </c>
      <c r="R1215" s="39">
        <v>9671.29678638941</v>
      </c>
    </row>
    <row r="1216" spans="1:30" hidden="1" outlineLevel="1">
      <c r="A1216" s="40" t="s">
        <v>218</v>
      </c>
      <c r="B1216" s="39">
        <v>1628487.4429917301</v>
      </c>
      <c r="C1216" s="39">
        <v>1628487.4429917301</v>
      </c>
      <c r="D1216" s="39">
        <v>1628487.4429917301</v>
      </c>
      <c r="E1216" s="39">
        <v>1628487.4429917301</v>
      </c>
      <c r="F1216" s="39">
        <v>1628487.4429917301</v>
      </c>
      <c r="G1216" s="39">
        <v>1628487.4429917301</v>
      </c>
      <c r="H1216" s="39">
        <v>1628487.4429917301</v>
      </c>
      <c r="I1216" s="39">
        <v>1628487.4429917301</v>
      </c>
      <c r="J1216" s="39">
        <v>1628487.4429917301</v>
      </c>
      <c r="K1216" s="39">
        <v>1628487.4429917301</v>
      </c>
      <c r="L1216" s="39">
        <v>1628487.4429917301</v>
      </c>
      <c r="M1216" s="39">
        <v>1628487.4429917301</v>
      </c>
      <c r="N1216" s="39">
        <v>1628487.4429917301</v>
      </c>
      <c r="O1216" s="39">
        <v>1628487.4429917301</v>
      </c>
      <c r="P1216" s="39">
        <v>1628487.4429917301</v>
      </c>
      <c r="Q1216" s="39">
        <v>1628487.4429917301</v>
      </c>
      <c r="R1216" s="39">
        <v>1628487.4429917301</v>
      </c>
    </row>
    <row r="1217" spans="1:30" hidden="1" outlineLevel="1">
      <c r="A1217" s="40" t="s">
        <v>219</v>
      </c>
      <c r="B1217" s="39">
        <v>1035653.41852948</v>
      </c>
      <c r="C1217" s="39">
        <v>1035653.41852948</v>
      </c>
      <c r="D1217" s="39">
        <v>1035653.41852948</v>
      </c>
      <c r="E1217" s="39">
        <v>1035653.41852948</v>
      </c>
      <c r="F1217" s="39">
        <v>1035653.41852948</v>
      </c>
      <c r="G1217" s="39">
        <v>1035653.41852948</v>
      </c>
      <c r="H1217" s="39">
        <v>1035653.41852948</v>
      </c>
      <c r="I1217" s="39">
        <v>1035653.41852948</v>
      </c>
      <c r="J1217" s="39">
        <v>1035653.41852948</v>
      </c>
      <c r="K1217" s="39">
        <v>1035653.41852948</v>
      </c>
      <c r="L1217" s="39">
        <v>1035653.41852948</v>
      </c>
      <c r="M1217" s="39">
        <v>1035653.41852948</v>
      </c>
      <c r="N1217" s="39">
        <v>1035653.41852948</v>
      </c>
      <c r="O1217" s="39">
        <v>1035653.41852948</v>
      </c>
      <c r="P1217" s="39">
        <v>1035653.41852948</v>
      </c>
      <c r="Q1217" s="39">
        <v>1035653.41852948</v>
      </c>
      <c r="R1217" s="39">
        <v>1035653.41852948</v>
      </c>
    </row>
    <row r="1218" spans="1:30" hidden="1" outlineLevel="1">
      <c r="A1218" s="40" t="s">
        <v>220</v>
      </c>
      <c r="B1218" s="39">
        <v>549781.55037637497</v>
      </c>
      <c r="C1218" s="39">
        <v>549781.55037637497</v>
      </c>
      <c r="D1218" s="39">
        <v>549781.55037637497</v>
      </c>
      <c r="E1218" s="39">
        <v>549781.55037637497</v>
      </c>
      <c r="F1218" s="39">
        <v>549781.55037637497</v>
      </c>
      <c r="G1218" s="39">
        <v>549781.55037637497</v>
      </c>
      <c r="H1218" s="39">
        <v>549781.55037637497</v>
      </c>
      <c r="I1218" s="39">
        <v>549781.55037637497</v>
      </c>
      <c r="J1218" s="39">
        <v>549781.55037637497</v>
      </c>
      <c r="K1218" s="39">
        <v>549781.55037637497</v>
      </c>
      <c r="L1218" s="39">
        <v>549781.55037637497</v>
      </c>
      <c r="M1218" s="39">
        <v>549781.55037637497</v>
      </c>
      <c r="N1218" s="39">
        <v>549781.55037637497</v>
      </c>
      <c r="O1218" s="39">
        <v>549781.55037637497</v>
      </c>
      <c r="P1218" s="39">
        <v>549781.55037637497</v>
      </c>
      <c r="Q1218" s="39">
        <v>549781.55037637497</v>
      </c>
      <c r="R1218" s="39">
        <v>549781.55037637497</v>
      </c>
    </row>
    <row r="1219" spans="1:30" hidden="1" outlineLevel="1">
      <c r="A1219" s="40" t="s">
        <v>222</v>
      </c>
      <c r="B1219" s="39">
        <v>371331</v>
      </c>
      <c r="C1219" s="39">
        <v>371331</v>
      </c>
      <c r="D1219" s="39">
        <v>371331</v>
      </c>
      <c r="E1219" s="39">
        <v>371331</v>
      </c>
      <c r="F1219" s="39">
        <v>371331</v>
      </c>
      <c r="G1219" s="39">
        <v>371331</v>
      </c>
      <c r="H1219" s="39">
        <v>371331</v>
      </c>
      <c r="I1219" s="39">
        <v>371331</v>
      </c>
      <c r="J1219" s="39">
        <v>371331</v>
      </c>
      <c r="K1219" s="39">
        <v>371331</v>
      </c>
      <c r="L1219" s="39">
        <v>371331</v>
      </c>
      <c r="M1219" s="39">
        <v>371331</v>
      </c>
      <c r="N1219" s="39">
        <v>371331</v>
      </c>
      <c r="O1219" s="39">
        <v>371331</v>
      </c>
      <c r="P1219" s="39">
        <v>371331</v>
      </c>
      <c r="Q1219" s="39">
        <v>371331</v>
      </c>
      <c r="R1219" s="39">
        <v>371331</v>
      </c>
    </row>
    <row r="1220" spans="1:30" hidden="1" outlineLevel="1">
      <c r="A1220" s="40" t="s">
        <v>224</v>
      </c>
      <c r="B1220" s="39">
        <v>766453.36177389498</v>
      </c>
      <c r="C1220" s="39">
        <v>766453.36177389498</v>
      </c>
      <c r="D1220" s="39">
        <v>766453.36177389498</v>
      </c>
      <c r="E1220" s="39">
        <v>766453.36177389498</v>
      </c>
      <c r="F1220" s="39">
        <v>766453.36177389498</v>
      </c>
      <c r="G1220" s="39">
        <v>766453.36177389498</v>
      </c>
      <c r="H1220" s="39">
        <v>766453.36177389498</v>
      </c>
      <c r="I1220" s="39">
        <v>766453.36177389498</v>
      </c>
      <c r="J1220" s="39">
        <v>766453.36177389498</v>
      </c>
      <c r="K1220" s="39">
        <v>766453.36177389498</v>
      </c>
      <c r="L1220" s="39">
        <v>766453.36177389498</v>
      </c>
      <c r="M1220" s="39">
        <v>766453.36177389498</v>
      </c>
      <c r="N1220" s="39">
        <v>766453.36177389498</v>
      </c>
      <c r="O1220" s="39">
        <v>766453.36177389498</v>
      </c>
      <c r="P1220" s="39">
        <v>766453.36177389498</v>
      </c>
      <c r="Q1220" s="39">
        <v>766453.36177389498</v>
      </c>
      <c r="R1220" s="39">
        <v>766453.36177389498</v>
      </c>
    </row>
    <row r="1221" spans="1:30" hidden="1" outlineLevel="1">
      <c r="A1221" s="40" t="s">
        <v>228</v>
      </c>
      <c r="B1221" s="39">
        <v>82518</v>
      </c>
      <c r="C1221" s="39">
        <v>82518</v>
      </c>
      <c r="D1221" s="39">
        <v>82518</v>
      </c>
      <c r="E1221" s="39">
        <v>82518</v>
      </c>
      <c r="F1221" s="39">
        <v>82518</v>
      </c>
      <c r="G1221" s="39">
        <v>82518</v>
      </c>
      <c r="H1221" s="39">
        <v>82518</v>
      </c>
      <c r="I1221" s="39">
        <v>82518</v>
      </c>
      <c r="J1221" s="39">
        <v>82518</v>
      </c>
      <c r="K1221" s="39">
        <v>82518</v>
      </c>
      <c r="L1221" s="39">
        <v>82518</v>
      </c>
      <c r="M1221" s="39">
        <v>82518</v>
      </c>
      <c r="N1221" s="39">
        <v>82518</v>
      </c>
      <c r="O1221" s="39">
        <v>82518</v>
      </c>
      <c r="P1221" s="39">
        <v>82518</v>
      </c>
      <c r="Q1221" s="39">
        <v>82518</v>
      </c>
      <c r="R1221" s="39">
        <v>82518</v>
      </c>
    </row>
    <row r="1222" spans="1:30" collapsed="1">
      <c r="A1222" s="40" t="s">
        <v>696</v>
      </c>
      <c r="B1222" s="39">
        <v>5265809.2217610003</v>
      </c>
      <c r="C1222" s="39">
        <v>5265809.2217610003</v>
      </c>
      <c r="D1222" s="39">
        <v>5265809.2217610003</v>
      </c>
      <c r="E1222" s="39">
        <v>5265809.2217610003</v>
      </c>
      <c r="F1222" s="39">
        <v>5265809.2217610003</v>
      </c>
      <c r="G1222" s="39">
        <v>5265809.2217610003</v>
      </c>
      <c r="H1222" s="39">
        <v>5265809.2217610003</v>
      </c>
      <c r="I1222" s="39">
        <v>5265809.2217610003</v>
      </c>
      <c r="J1222" s="39">
        <v>5265809.2217610003</v>
      </c>
      <c r="K1222" s="39">
        <v>5265809.2217610003</v>
      </c>
      <c r="L1222" s="39">
        <v>5265809.2217610003</v>
      </c>
      <c r="M1222" s="39">
        <v>5265809.2217610003</v>
      </c>
      <c r="N1222" s="39">
        <v>5265809.2217610003</v>
      </c>
      <c r="O1222" s="39">
        <v>5265809.2217610003</v>
      </c>
      <c r="P1222" s="39">
        <v>5265809.2217610003</v>
      </c>
      <c r="Q1222" s="39">
        <v>5265809.2217610003</v>
      </c>
      <c r="R1222" s="39">
        <v>5265809.2217610003</v>
      </c>
      <c r="S1222" s="39">
        <v>0</v>
      </c>
      <c r="T1222" s="39">
        <v>0</v>
      </c>
      <c r="U1222" s="39">
        <v>0</v>
      </c>
      <c r="V1222" s="39">
        <v>0</v>
      </c>
      <c r="W1222" s="39">
        <v>0</v>
      </c>
      <c r="X1222" s="39">
        <v>0</v>
      </c>
      <c r="Y1222" s="39">
        <v>0</v>
      </c>
      <c r="Z1222" s="39">
        <v>0</v>
      </c>
      <c r="AA1222" s="39">
        <v>0</v>
      </c>
      <c r="AB1222" s="39">
        <v>0</v>
      </c>
      <c r="AC1222" s="39">
        <v>0</v>
      </c>
      <c r="AD1222" s="39">
        <v>0</v>
      </c>
    </row>
    <row r="1223" spans="1:30">
      <c r="A1223" s="40" t="s">
        <v>697</v>
      </c>
    </row>
    <row r="1224" spans="1:30" s="45" customFormat="1">
      <c r="A1224" s="49" t="s">
        <v>698</v>
      </c>
      <c r="B1224" s="50">
        <v>0.15608487066082199</v>
      </c>
      <c r="C1224" s="50">
        <v>1.8366211875703101E-3</v>
      </c>
      <c r="D1224" s="50">
        <v>0</v>
      </c>
      <c r="E1224" s="50">
        <v>0</v>
      </c>
      <c r="F1224" s="50">
        <v>0</v>
      </c>
      <c r="G1224" s="50">
        <v>0.30925682538250499</v>
      </c>
      <c r="H1224" s="50">
        <v>0.196675074032237</v>
      </c>
      <c r="I1224" s="50">
        <v>0.104405899876584</v>
      </c>
      <c r="J1224" s="50">
        <v>0</v>
      </c>
      <c r="K1224" s="50">
        <v>7.0517366725986005E-2</v>
      </c>
      <c r="L1224" s="50">
        <v>0</v>
      </c>
      <c r="M1224" s="50">
        <v>0.14555281619518601</v>
      </c>
      <c r="N1224" s="50">
        <v>0</v>
      </c>
      <c r="O1224" s="50">
        <v>0</v>
      </c>
      <c r="P1224" s="50">
        <v>0</v>
      </c>
      <c r="Q1224" s="50">
        <v>1.5670525939108001E-2</v>
      </c>
      <c r="R1224" s="50">
        <v>0</v>
      </c>
      <c r="S1224" s="50">
        <v>0</v>
      </c>
      <c r="T1224" s="50">
        <v>0</v>
      </c>
      <c r="U1224" s="50">
        <v>0</v>
      </c>
      <c r="V1224" s="50">
        <v>0</v>
      </c>
      <c r="W1224" s="50">
        <v>0</v>
      </c>
      <c r="X1224" s="50">
        <v>0</v>
      </c>
      <c r="Y1224" s="50">
        <v>0</v>
      </c>
      <c r="Z1224" s="50">
        <v>0</v>
      </c>
      <c r="AA1224" s="50">
        <v>0</v>
      </c>
      <c r="AB1224" s="50">
        <v>0</v>
      </c>
      <c r="AC1224" s="50">
        <v>0</v>
      </c>
      <c r="AD1224" s="50">
        <v>0</v>
      </c>
    </row>
    <row r="1225" spans="1:30">
      <c r="A1225" s="40" t="s">
        <v>699</v>
      </c>
      <c r="B1225" s="39">
        <v>0.15608487066082199</v>
      </c>
      <c r="C1225" s="39">
        <v>1.8366211875703101E-3</v>
      </c>
      <c r="D1225" s="39">
        <v>0</v>
      </c>
      <c r="E1225" s="39">
        <v>0</v>
      </c>
      <c r="F1225" s="39">
        <v>0</v>
      </c>
      <c r="G1225" s="39">
        <v>0.30925682538250499</v>
      </c>
      <c r="H1225" s="39">
        <v>0.196675074032237</v>
      </c>
      <c r="I1225" s="39">
        <v>0.104405899876584</v>
      </c>
      <c r="J1225" s="39">
        <v>0</v>
      </c>
      <c r="K1225" s="39">
        <v>7.0517366725986005E-2</v>
      </c>
      <c r="L1225" s="39">
        <v>0</v>
      </c>
      <c r="M1225" s="39">
        <v>0.14555281619518601</v>
      </c>
      <c r="N1225" s="39">
        <v>0</v>
      </c>
      <c r="O1225" s="39">
        <v>0</v>
      </c>
      <c r="P1225" s="39">
        <v>0</v>
      </c>
      <c r="Q1225" s="39">
        <v>1.5670525939108001E-2</v>
      </c>
      <c r="R1225" s="39">
        <v>0</v>
      </c>
      <c r="S1225" s="39">
        <v>0</v>
      </c>
      <c r="T1225" s="39">
        <v>0</v>
      </c>
      <c r="U1225" s="39">
        <v>0</v>
      </c>
      <c r="V1225" s="39">
        <v>0</v>
      </c>
      <c r="W1225" s="39">
        <v>0</v>
      </c>
      <c r="X1225" s="39">
        <v>0</v>
      </c>
      <c r="Y1225" s="39">
        <v>0</v>
      </c>
      <c r="Z1225" s="39">
        <v>0</v>
      </c>
      <c r="AA1225" s="39">
        <v>0</v>
      </c>
      <c r="AB1225" s="39">
        <v>0</v>
      </c>
      <c r="AC1225" s="39">
        <v>0</v>
      </c>
      <c r="AD1225" s="39">
        <v>0</v>
      </c>
    </row>
    <row r="1226" spans="1:30">
      <c r="A1226" s="40" t="s">
        <v>700</v>
      </c>
    </row>
    <row r="1227" spans="1:30">
      <c r="A1227" s="43" t="s">
        <v>701</v>
      </c>
    </row>
    <row r="1228" spans="1:30" hidden="1" outlineLevel="1">
      <c r="A1228" s="40" t="s">
        <v>213</v>
      </c>
      <c r="B1228" s="39">
        <v>278</v>
      </c>
    </row>
    <row r="1229" spans="1:30" hidden="1" outlineLevel="1">
      <c r="A1229" s="40" t="s">
        <v>214</v>
      </c>
      <c r="C1229" s="39">
        <v>62</v>
      </c>
    </row>
    <row r="1230" spans="1:30" hidden="1" outlineLevel="1">
      <c r="A1230" s="40" t="s">
        <v>215</v>
      </c>
      <c r="D1230" s="39">
        <v>17</v>
      </c>
    </row>
    <row r="1231" spans="1:30" hidden="1" outlineLevel="1">
      <c r="A1231" s="40" t="s">
        <v>216</v>
      </c>
      <c r="E1231" s="39">
        <v>430456.33333333302</v>
      </c>
    </row>
    <row r="1232" spans="1:30" hidden="1" outlineLevel="1">
      <c r="A1232" s="40" t="s">
        <v>217</v>
      </c>
      <c r="F1232" s="39">
        <v>10880.083333333299</v>
      </c>
    </row>
    <row r="1233" spans="1:30" hidden="1" outlineLevel="1">
      <c r="A1233" s="40" t="s">
        <v>218</v>
      </c>
      <c r="G1233" s="39">
        <v>106794.25</v>
      </c>
    </row>
    <row r="1234" spans="1:30" hidden="1" outlineLevel="1">
      <c r="A1234" s="40" t="s">
        <v>219</v>
      </c>
      <c r="H1234" s="39">
        <v>3093.8333333333298</v>
      </c>
    </row>
    <row r="1235" spans="1:30" hidden="1" outlineLevel="1">
      <c r="A1235" s="40" t="s">
        <v>220</v>
      </c>
      <c r="I1235" s="39">
        <v>157.5</v>
      </c>
    </row>
    <row r="1236" spans="1:30" hidden="1" outlineLevel="1">
      <c r="A1236" s="40" t="s">
        <v>221</v>
      </c>
      <c r="J1236" s="39">
        <v>7</v>
      </c>
    </row>
    <row r="1237" spans="1:30" hidden="1" outlineLevel="1">
      <c r="A1237" s="40" t="s">
        <v>222</v>
      </c>
      <c r="K1237" s="39">
        <v>27</v>
      </c>
    </row>
    <row r="1238" spans="1:30" hidden="1" outlineLevel="1">
      <c r="A1238" s="40" t="s">
        <v>223</v>
      </c>
      <c r="L1238" s="39">
        <v>5407.5</v>
      </c>
    </row>
    <row r="1239" spans="1:30" hidden="1" outlineLevel="1">
      <c r="A1239" s="40" t="s">
        <v>224</v>
      </c>
      <c r="M1239" s="39">
        <v>181.916666666666</v>
      </c>
    </row>
    <row r="1240" spans="1:30" hidden="1" outlineLevel="1">
      <c r="A1240" s="40" t="s">
        <v>225</v>
      </c>
      <c r="N1240" s="39">
        <v>4349628</v>
      </c>
    </row>
    <row r="1241" spans="1:30" hidden="1" outlineLevel="1">
      <c r="A1241" s="40" t="s">
        <v>226</v>
      </c>
      <c r="O1241" s="39">
        <v>9104.0833333333303</v>
      </c>
    </row>
    <row r="1242" spans="1:30" hidden="1" outlineLevel="1">
      <c r="A1242" s="40" t="s">
        <v>227</v>
      </c>
      <c r="P1242" s="39">
        <v>914.83333333333303</v>
      </c>
    </row>
    <row r="1243" spans="1:30" hidden="1" outlineLevel="1">
      <c r="A1243" s="40" t="s">
        <v>228</v>
      </c>
      <c r="Q1243" s="39">
        <v>6</v>
      </c>
    </row>
    <row r="1244" spans="1:30" hidden="1" outlineLevel="1">
      <c r="A1244" s="40" t="s">
        <v>229</v>
      </c>
      <c r="R1244" s="39">
        <v>14</v>
      </c>
    </row>
    <row r="1245" spans="1:30" collapsed="1">
      <c r="A1245" s="40" t="s">
        <v>702</v>
      </c>
      <c r="B1245" s="39">
        <v>278</v>
      </c>
      <c r="C1245" s="39">
        <v>62</v>
      </c>
      <c r="D1245" s="39">
        <v>17</v>
      </c>
      <c r="E1245" s="39">
        <v>430456.33333333302</v>
      </c>
      <c r="F1245" s="39">
        <v>10880.083333333299</v>
      </c>
      <c r="G1245" s="39">
        <v>106794.25</v>
      </c>
      <c r="H1245" s="39">
        <v>3093.8333333333298</v>
      </c>
      <c r="I1245" s="39">
        <v>157.5</v>
      </c>
      <c r="J1245" s="39">
        <v>7</v>
      </c>
      <c r="K1245" s="39">
        <v>27</v>
      </c>
      <c r="L1245" s="39">
        <v>5407.5</v>
      </c>
      <c r="M1245" s="39">
        <v>181.916666666666</v>
      </c>
      <c r="N1245" s="39">
        <v>4349628</v>
      </c>
      <c r="O1245" s="39">
        <v>9104.0833333333303</v>
      </c>
      <c r="P1245" s="39">
        <v>914.83333333333303</v>
      </c>
      <c r="Q1245" s="39">
        <v>6</v>
      </c>
      <c r="R1245" s="39">
        <v>14</v>
      </c>
      <c r="S1245" s="39">
        <v>0</v>
      </c>
      <c r="T1245" s="39">
        <v>0</v>
      </c>
      <c r="U1245" s="39">
        <v>0</v>
      </c>
      <c r="V1245" s="39">
        <v>0</v>
      </c>
      <c r="W1245" s="39">
        <v>0</v>
      </c>
      <c r="X1245" s="39">
        <v>0</v>
      </c>
      <c r="Y1245" s="39">
        <v>0</v>
      </c>
      <c r="Z1245" s="39">
        <v>0</v>
      </c>
      <c r="AA1245" s="39">
        <v>0</v>
      </c>
      <c r="AB1245" s="39">
        <v>0</v>
      </c>
      <c r="AC1245" s="39">
        <v>0</v>
      </c>
      <c r="AD1245" s="39">
        <v>0</v>
      </c>
    </row>
    <row r="1246" spans="1:30" s="45" customFormat="1">
      <c r="A1246" s="44" t="s">
        <v>703</v>
      </c>
      <c r="B1246" s="45">
        <v>0.78502711212174203</v>
      </c>
      <c r="C1246" s="45">
        <v>0.98865784499054798</v>
      </c>
      <c r="D1246" s="45">
        <v>0</v>
      </c>
      <c r="E1246" s="45">
        <v>1</v>
      </c>
      <c r="F1246" s="45">
        <v>1</v>
      </c>
      <c r="G1246" s="45">
        <v>0.99889123603963503</v>
      </c>
      <c r="H1246" s="45">
        <v>0.97566002735670498</v>
      </c>
      <c r="I1246" s="45">
        <v>0.74618799459563701</v>
      </c>
      <c r="J1246" s="45">
        <v>0</v>
      </c>
      <c r="K1246" s="45">
        <v>0</v>
      </c>
      <c r="L1246" s="45">
        <v>0</v>
      </c>
      <c r="M1246" s="45">
        <v>0.69365146996165294</v>
      </c>
      <c r="N1246" s="45">
        <v>1</v>
      </c>
      <c r="O1246" s="45">
        <v>0</v>
      </c>
      <c r="P1246" s="45">
        <v>0</v>
      </c>
      <c r="Q1246" s="45">
        <v>0</v>
      </c>
      <c r="R1246" s="45">
        <v>0</v>
      </c>
      <c r="S1246" s="45">
        <v>0</v>
      </c>
      <c r="T1246" s="45">
        <v>0</v>
      </c>
      <c r="U1246" s="45">
        <v>0</v>
      </c>
      <c r="V1246" s="45">
        <v>0</v>
      </c>
      <c r="W1246" s="45">
        <v>0</v>
      </c>
      <c r="X1246" s="45">
        <v>0</v>
      </c>
      <c r="Y1246" s="45">
        <v>0</v>
      </c>
      <c r="Z1246" s="45">
        <v>0</v>
      </c>
      <c r="AA1246" s="45">
        <v>0</v>
      </c>
      <c r="AB1246" s="45">
        <v>0</v>
      </c>
      <c r="AC1246" s="45">
        <v>0</v>
      </c>
      <c r="AD1246" s="45">
        <v>0</v>
      </c>
    </row>
    <row r="1247" spans="1:30">
      <c r="A1247" s="43" t="s">
        <v>704</v>
      </c>
      <c r="B1247" s="46">
        <v>218.23753716984399</v>
      </c>
      <c r="C1247" s="46">
        <v>61.296786389413903</v>
      </c>
      <c r="D1247" s="46">
        <v>0</v>
      </c>
      <c r="E1247" s="46">
        <v>430456.33333333302</v>
      </c>
      <c r="F1247" s="46">
        <v>10880.083333333299</v>
      </c>
      <c r="G1247" s="46">
        <v>106675.840384425</v>
      </c>
      <c r="H1247" s="46">
        <v>3018.52951463708</v>
      </c>
      <c r="I1247" s="46">
        <v>117.524609148812</v>
      </c>
      <c r="J1247" s="46">
        <v>0</v>
      </c>
      <c r="K1247" s="46">
        <v>0</v>
      </c>
      <c r="L1247" s="46">
        <v>0</v>
      </c>
      <c r="M1247" s="46">
        <v>126.186763243857</v>
      </c>
      <c r="N1247" s="46">
        <v>4349628</v>
      </c>
      <c r="O1247" s="46">
        <v>0</v>
      </c>
      <c r="P1247" s="46">
        <v>0</v>
      </c>
      <c r="Q1247" s="46">
        <v>0</v>
      </c>
      <c r="R1247" s="46">
        <v>0</v>
      </c>
      <c r="S1247" s="46">
        <v>0</v>
      </c>
      <c r="T1247" s="46">
        <v>0</v>
      </c>
      <c r="U1247" s="46">
        <v>0</v>
      </c>
      <c r="V1247" s="46">
        <v>0</v>
      </c>
      <c r="W1247" s="46">
        <v>0</v>
      </c>
      <c r="X1247" s="46">
        <v>0</v>
      </c>
      <c r="Y1247" s="46">
        <v>0</v>
      </c>
      <c r="Z1247" s="46">
        <v>0</v>
      </c>
      <c r="AA1247" s="46">
        <v>0</v>
      </c>
      <c r="AB1247" s="46">
        <v>0</v>
      </c>
      <c r="AC1247" s="46">
        <v>0</v>
      </c>
      <c r="AD1247" s="46">
        <v>0</v>
      </c>
    </row>
    <row r="1248" spans="1:30" hidden="1" outlineLevel="1">
      <c r="A1248" s="40" t="s">
        <v>213</v>
      </c>
      <c r="B1248" s="39">
        <v>218.23753716984399</v>
      </c>
      <c r="C1248" s="39">
        <v>218.23753716984399</v>
      </c>
      <c r="D1248" s="39">
        <v>218.23753716984399</v>
      </c>
      <c r="E1248" s="39">
        <v>218.23753716984399</v>
      </c>
      <c r="F1248" s="39">
        <v>218.23753716984399</v>
      </c>
      <c r="G1248" s="39">
        <v>218.23753716984399</v>
      </c>
      <c r="H1248" s="39">
        <v>218.23753716984399</v>
      </c>
      <c r="I1248" s="39">
        <v>218.23753716984399</v>
      </c>
      <c r="J1248" s="39">
        <v>218.23753716984399</v>
      </c>
      <c r="K1248" s="39">
        <v>218.23753716984399</v>
      </c>
      <c r="L1248" s="39">
        <v>218.23753716984399</v>
      </c>
      <c r="M1248" s="39">
        <v>218.23753716984399</v>
      </c>
      <c r="N1248" s="39">
        <v>218.23753716984399</v>
      </c>
      <c r="O1248" s="39">
        <v>218.23753716984399</v>
      </c>
      <c r="P1248" s="39">
        <v>218.23753716984399</v>
      </c>
      <c r="Q1248" s="39">
        <v>218.23753716984399</v>
      </c>
      <c r="R1248" s="39">
        <v>218.23753716984399</v>
      </c>
    </row>
    <row r="1249" spans="1:30" hidden="1" outlineLevel="1">
      <c r="A1249" s="40" t="s">
        <v>214</v>
      </c>
      <c r="B1249" s="39">
        <v>61.296786389413903</v>
      </c>
      <c r="C1249" s="39">
        <v>61.296786389413903</v>
      </c>
      <c r="D1249" s="39">
        <v>61.296786389413903</v>
      </c>
      <c r="E1249" s="39">
        <v>61.296786389413903</v>
      </c>
      <c r="F1249" s="39">
        <v>61.296786389413903</v>
      </c>
      <c r="G1249" s="39">
        <v>61.296786389413903</v>
      </c>
      <c r="H1249" s="39">
        <v>61.296786389413903</v>
      </c>
      <c r="I1249" s="39">
        <v>61.296786389413903</v>
      </c>
      <c r="J1249" s="39">
        <v>61.296786389413903</v>
      </c>
      <c r="K1249" s="39">
        <v>61.296786389413903</v>
      </c>
      <c r="L1249" s="39">
        <v>61.296786389413903</v>
      </c>
      <c r="M1249" s="39">
        <v>61.296786389413903</v>
      </c>
      <c r="N1249" s="39">
        <v>61.296786389413903</v>
      </c>
      <c r="O1249" s="39">
        <v>61.296786389413903</v>
      </c>
      <c r="P1249" s="39">
        <v>61.296786389413903</v>
      </c>
      <c r="Q1249" s="39">
        <v>61.296786389413903</v>
      </c>
      <c r="R1249" s="39">
        <v>61.296786389413903</v>
      </c>
    </row>
    <row r="1250" spans="1:30" hidden="1" outlineLevel="1">
      <c r="A1250" s="40" t="s">
        <v>216</v>
      </c>
      <c r="B1250" s="39">
        <v>430456.33333333302</v>
      </c>
      <c r="C1250" s="39">
        <v>430456.33333333302</v>
      </c>
      <c r="D1250" s="39">
        <v>430456.33333333302</v>
      </c>
      <c r="E1250" s="39">
        <v>430456.33333333302</v>
      </c>
      <c r="F1250" s="39">
        <v>430456.33333333302</v>
      </c>
      <c r="G1250" s="39">
        <v>430456.33333333302</v>
      </c>
      <c r="H1250" s="39">
        <v>430456.33333333302</v>
      </c>
      <c r="I1250" s="39">
        <v>430456.33333333302</v>
      </c>
      <c r="J1250" s="39">
        <v>430456.33333333302</v>
      </c>
      <c r="K1250" s="39">
        <v>430456.33333333302</v>
      </c>
      <c r="L1250" s="39">
        <v>430456.33333333302</v>
      </c>
      <c r="M1250" s="39">
        <v>430456.33333333302</v>
      </c>
      <c r="N1250" s="39">
        <v>430456.33333333302</v>
      </c>
      <c r="O1250" s="39">
        <v>430456.33333333302</v>
      </c>
      <c r="P1250" s="39">
        <v>430456.33333333302</v>
      </c>
      <c r="Q1250" s="39">
        <v>430456.33333333302</v>
      </c>
      <c r="R1250" s="39">
        <v>430456.33333333302</v>
      </c>
    </row>
    <row r="1251" spans="1:30" hidden="1" outlineLevel="1">
      <c r="A1251" s="40" t="s">
        <v>217</v>
      </c>
      <c r="B1251" s="39">
        <v>10880.083333333299</v>
      </c>
      <c r="C1251" s="39">
        <v>10880.083333333299</v>
      </c>
      <c r="D1251" s="39">
        <v>10880.083333333299</v>
      </c>
      <c r="E1251" s="39">
        <v>10880.083333333299</v>
      </c>
      <c r="F1251" s="39">
        <v>10880.083333333299</v>
      </c>
      <c r="G1251" s="39">
        <v>10880.083333333299</v>
      </c>
      <c r="H1251" s="39">
        <v>10880.083333333299</v>
      </c>
      <c r="I1251" s="39">
        <v>10880.083333333299</v>
      </c>
      <c r="J1251" s="39">
        <v>10880.083333333299</v>
      </c>
      <c r="K1251" s="39">
        <v>10880.083333333299</v>
      </c>
      <c r="L1251" s="39">
        <v>10880.083333333299</v>
      </c>
      <c r="M1251" s="39">
        <v>10880.083333333299</v>
      </c>
      <c r="N1251" s="39">
        <v>10880.083333333299</v>
      </c>
      <c r="O1251" s="39">
        <v>10880.083333333299</v>
      </c>
      <c r="P1251" s="39">
        <v>10880.083333333299</v>
      </c>
      <c r="Q1251" s="39">
        <v>10880.083333333299</v>
      </c>
      <c r="R1251" s="39">
        <v>10880.083333333299</v>
      </c>
    </row>
    <row r="1252" spans="1:30" hidden="1" outlineLevel="1">
      <c r="A1252" s="40" t="s">
        <v>218</v>
      </c>
      <c r="B1252" s="39">
        <v>106675.840384425</v>
      </c>
      <c r="C1252" s="39">
        <v>106675.840384425</v>
      </c>
      <c r="D1252" s="39">
        <v>106675.840384425</v>
      </c>
      <c r="E1252" s="39">
        <v>106675.840384425</v>
      </c>
      <c r="F1252" s="39">
        <v>106675.840384425</v>
      </c>
      <c r="G1252" s="39">
        <v>106675.840384425</v>
      </c>
      <c r="H1252" s="39">
        <v>106675.840384425</v>
      </c>
      <c r="I1252" s="39">
        <v>106675.840384425</v>
      </c>
      <c r="J1252" s="39">
        <v>106675.840384425</v>
      </c>
      <c r="K1252" s="39">
        <v>106675.840384425</v>
      </c>
      <c r="L1252" s="39">
        <v>106675.840384425</v>
      </c>
      <c r="M1252" s="39">
        <v>106675.840384425</v>
      </c>
      <c r="N1252" s="39">
        <v>106675.840384425</v>
      </c>
      <c r="O1252" s="39">
        <v>106675.840384425</v>
      </c>
      <c r="P1252" s="39">
        <v>106675.840384425</v>
      </c>
      <c r="Q1252" s="39">
        <v>106675.840384425</v>
      </c>
      <c r="R1252" s="39">
        <v>106675.840384425</v>
      </c>
    </row>
    <row r="1253" spans="1:30" hidden="1" outlineLevel="1">
      <c r="A1253" s="40" t="s">
        <v>219</v>
      </c>
      <c r="B1253" s="39">
        <v>3018.52951463708</v>
      </c>
      <c r="C1253" s="39">
        <v>3018.52951463708</v>
      </c>
      <c r="D1253" s="39">
        <v>3018.52951463708</v>
      </c>
      <c r="E1253" s="39">
        <v>3018.52951463708</v>
      </c>
      <c r="F1253" s="39">
        <v>3018.52951463708</v>
      </c>
      <c r="G1253" s="39">
        <v>3018.52951463708</v>
      </c>
      <c r="H1253" s="39">
        <v>3018.52951463708</v>
      </c>
      <c r="I1253" s="39">
        <v>3018.52951463708</v>
      </c>
      <c r="J1253" s="39">
        <v>3018.52951463708</v>
      </c>
      <c r="K1253" s="39">
        <v>3018.52951463708</v>
      </c>
      <c r="L1253" s="39">
        <v>3018.52951463708</v>
      </c>
      <c r="M1253" s="39">
        <v>3018.52951463708</v>
      </c>
      <c r="N1253" s="39">
        <v>3018.52951463708</v>
      </c>
      <c r="O1253" s="39">
        <v>3018.52951463708</v>
      </c>
      <c r="P1253" s="39">
        <v>3018.52951463708</v>
      </c>
      <c r="Q1253" s="39">
        <v>3018.52951463708</v>
      </c>
      <c r="R1253" s="39">
        <v>3018.52951463708</v>
      </c>
    </row>
    <row r="1254" spans="1:30" hidden="1" outlineLevel="1">
      <c r="A1254" s="40" t="s">
        <v>220</v>
      </c>
      <c r="B1254" s="39">
        <v>117.524609148812</v>
      </c>
      <c r="C1254" s="39">
        <v>117.524609148812</v>
      </c>
      <c r="D1254" s="39">
        <v>117.524609148812</v>
      </c>
      <c r="E1254" s="39">
        <v>117.524609148812</v>
      </c>
      <c r="F1254" s="39">
        <v>117.524609148812</v>
      </c>
      <c r="G1254" s="39">
        <v>117.524609148812</v>
      </c>
      <c r="H1254" s="39">
        <v>117.524609148812</v>
      </c>
      <c r="I1254" s="39">
        <v>117.524609148812</v>
      </c>
      <c r="J1254" s="39">
        <v>117.524609148812</v>
      </c>
      <c r="K1254" s="39">
        <v>117.524609148812</v>
      </c>
      <c r="L1254" s="39">
        <v>117.524609148812</v>
      </c>
      <c r="M1254" s="39">
        <v>117.524609148812</v>
      </c>
      <c r="N1254" s="39">
        <v>117.524609148812</v>
      </c>
      <c r="O1254" s="39">
        <v>117.524609148812</v>
      </c>
      <c r="P1254" s="39">
        <v>117.524609148812</v>
      </c>
      <c r="Q1254" s="39">
        <v>117.524609148812</v>
      </c>
      <c r="R1254" s="39">
        <v>117.524609148812</v>
      </c>
    </row>
    <row r="1255" spans="1:30" hidden="1" outlineLevel="1">
      <c r="A1255" s="40" t="s">
        <v>224</v>
      </c>
      <c r="B1255" s="39">
        <v>126.186763243857</v>
      </c>
      <c r="C1255" s="39">
        <v>126.186763243857</v>
      </c>
      <c r="D1255" s="39">
        <v>126.186763243857</v>
      </c>
      <c r="E1255" s="39">
        <v>126.186763243857</v>
      </c>
      <c r="F1255" s="39">
        <v>126.186763243857</v>
      </c>
      <c r="G1255" s="39">
        <v>126.186763243857</v>
      </c>
      <c r="H1255" s="39">
        <v>126.186763243857</v>
      </c>
      <c r="I1255" s="39">
        <v>126.186763243857</v>
      </c>
      <c r="J1255" s="39">
        <v>126.186763243857</v>
      </c>
      <c r="K1255" s="39">
        <v>126.186763243857</v>
      </c>
      <c r="L1255" s="39">
        <v>126.186763243857</v>
      </c>
      <c r="M1255" s="39">
        <v>126.186763243857</v>
      </c>
      <c r="N1255" s="39">
        <v>126.186763243857</v>
      </c>
      <c r="O1255" s="39">
        <v>126.186763243857</v>
      </c>
      <c r="P1255" s="39">
        <v>126.186763243857</v>
      </c>
      <c r="Q1255" s="39">
        <v>126.186763243857</v>
      </c>
      <c r="R1255" s="39">
        <v>126.186763243857</v>
      </c>
    </row>
    <row r="1256" spans="1:30" hidden="1" outlineLevel="1">
      <c r="A1256" s="40" t="s">
        <v>225</v>
      </c>
      <c r="B1256" s="39">
        <v>4349628</v>
      </c>
      <c r="C1256" s="39">
        <v>4349628</v>
      </c>
      <c r="D1256" s="39">
        <v>4349628</v>
      </c>
      <c r="E1256" s="39">
        <v>4349628</v>
      </c>
      <c r="F1256" s="39">
        <v>4349628</v>
      </c>
      <c r="G1256" s="39">
        <v>4349628</v>
      </c>
      <c r="H1256" s="39">
        <v>4349628</v>
      </c>
      <c r="I1256" s="39">
        <v>4349628</v>
      </c>
      <c r="J1256" s="39">
        <v>4349628</v>
      </c>
      <c r="K1256" s="39">
        <v>4349628</v>
      </c>
      <c r="L1256" s="39">
        <v>4349628</v>
      </c>
      <c r="M1256" s="39">
        <v>4349628</v>
      </c>
      <c r="N1256" s="39">
        <v>4349628</v>
      </c>
      <c r="O1256" s="39">
        <v>4349628</v>
      </c>
      <c r="P1256" s="39">
        <v>4349628</v>
      </c>
      <c r="Q1256" s="39">
        <v>4349628</v>
      </c>
      <c r="R1256" s="39">
        <v>4349628</v>
      </c>
    </row>
    <row r="1257" spans="1:30" collapsed="1">
      <c r="A1257" s="40" t="s">
        <v>705</v>
      </c>
      <c r="B1257" s="39">
        <v>4901182.0322616799</v>
      </c>
      <c r="C1257" s="39">
        <v>4901182.0322616799</v>
      </c>
      <c r="D1257" s="39">
        <v>4901182.0322616799</v>
      </c>
      <c r="E1257" s="39">
        <v>4901182.0322616799</v>
      </c>
      <c r="F1257" s="39">
        <v>4901182.0322616799</v>
      </c>
      <c r="G1257" s="39">
        <v>4901182.0322616799</v>
      </c>
      <c r="H1257" s="39">
        <v>4901182.0322616799</v>
      </c>
      <c r="I1257" s="39">
        <v>4901182.0322616799</v>
      </c>
      <c r="J1257" s="39">
        <v>4901182.0322616799</v>
      </c>
      <c r="K1257" s="39">
        <v>4901182.0322616799</v>
      </c>
      <c r="L1257" s="39">
        <v>4901182.0322616799</v>
      </c>
      <c r="M1257" s="39">
        <v>4901182.0322616799</v>
      </c>
      <c r="N1257" s="39">
        <v>4901182.0322616799</v>
      </c>
      <c r="O1257" s="39">
        <v>4901182.0322616799</v>
      </c>
      <c r="P1257" s="39">
        <v>4901182.0322616799</v>
      </c>
      <c r="Q1257" s="39">
        <v>4901182.0322616799</v>
      </c>
      <c r="R1257" s="39">
        <v>4901182.0322616799</v>
      </c>
      <c r="S1257" s="39">
        <v>0</v>
      </c>
      <c r="T1257" s="39">
        <v>0</v>
      </c>
      <c r="U1257" s="39">
        <v>0</v>
      </c>
      <c r="V1257" s="39">
        <v>0</v>
      </c>
      <c r="W1257" s="39">
        <v>0</v>
      </c>
      <c r="X1257" s="39">
        <v>0</v>
      </c>
      <c r="Y1257" s="39">
        <v>0</v>
      </c>
      <c r="Z1257" s="39">
        <v>0</v>
      </c>
      <c r="AA1257" s="39">
        <v>0</v>
      </c>
      <c r="AB1257" s="39">
        <v>0</v>
      </c>
      <c r="AC1257" s="39">
        <v>0</v>
      </c>
      <c r="AD1257" s="39">
        <v>0</v>
      </c>
    </row>
    <row r="1258" spans="1:30">
      <c r="A1258" s="40" t="s">
        <v>706</v>
      </c>
    </row>
    <row r="1259" spans="1:30" s="45" customFormat="1">
      <c r="A1259" s="49" t="s">
        <v>707</v>
      </c>
      <c r="B1259" s="50">
        <v>4.4527531467574799E-5</v>
      </c>
      <c r="C1259" s="50">
        <v>1.2506531278767501E-5</v>
      </c>
      <c r="D1259" s="50">
        <v>0</v>
      </c>
      <c r="E1259" s="50">
        <v>8.7827044680218999E-2</v>
      </c>
      <c r="F1259" s="50">
        <v>2.2198896637006999E-3</v>
      </c>
      <c r="G1259" s="50">
        <v>2.1765329196557E-2</v>
      </c>
      <c r="H1259" s="50">
        <v>6.1587786268043699E-4</v>
      </c>
      <c r="I1259" s="50">
        <v>2.3978829673171799E-5</v>
      </c>
      <c r="J1259" s="50">
        <v>0</v>
      </c>
      <c r="K1259" s="50">
        <v>0</v>
      </c>
      <c r="L1259" s="50">
        <v>0</v>
      </c>
      <c r="M1259" s="50">
        <v>2.5746189880980101E-5</v>
      </c>
      <c r="N1259" s="50">
        <v>0.887465099514542</v>
      </c>
      <c r="O1259" s="50">
        <v>0</v>
      </c>
      <c r="P1259" s="50">
        <v>0</v>
      </c>
      <c r="Q1259" s="50">
        <v>0</v>
      </c>
      <c r="R1259" s="50">
        <v>0</v>
      </c>
      <c r="S1259" s="50">
        <v>0</v>
      </c>
      <c r="T1259" s="50">
        <v>0</v>
      </c>
      <c r="U1259" s="50">
        <v>0</v>
      </c>
      <c r="V1259" s="50">
        <v>0</v>
      </c>
      <c r="W1259" s="50">
        <v>0</v>
      </c>
      <c r="X1259" s="50">
        <v>0</v>
      </c>
      <c r="Y1259" s="50">
        <v>0</v>
      </c>
      <c r="Z1259" s="50">
        <v>0</v>
      </c>
      <c r="AA1259" s="50">
        <v>0</v>
      </c>
      <c r="AB1259" s="50">
        <v>0</v>
      </c>
      <c r="AC1259" s="50">
        <v>0</v>
      </c>
      <c r="AD1259" s="50">
        <v>0</v>
      </c>
    </row>
    <row r="1260" spans="1:30">
      <c r="A1260" s="40" t="s">
        <v>708</v>
      </c>
      <c r="B1260" s="39">
        <v>4.4527531467574799E-5</v>
      </c>
      <c r="C1260" s="39">
        <v>1.2506531278767501E-5</v>
      </c>
      <c r="D1260" s="39">
        <v>0</v>
      </c>
      <c r="E1260" s="39">
        <v>8.7827044680218999E-2</v>
      </c>
      <c r="F1260" s="39">
        <v>2.2198896637006999E-3</v>
      </c>
      <c r="G1260" s="39">
        <v>2.1765329196557E-2</v>
      </c>
      <c r="H1260" s="39">
        <v>6.1587786268043699E-4</v>
      </c>
      <c r="I1260" s="39">
        <v>2.3978829673171799E-5</v>
      </c>
      <c r="J1260" s="39">
        <v>0</v>
      </c>
      <c r="K1260" s="39">
        <v>0</v>
      </c>
      <c r="L1260" s="39">
        <v>0</v>
      </c>
      <c r="M1260" s="39">
        <v>2.5746189880980101E-5</v>
      </c>
      <c r="N1260" s="39">
        <v>0.887465099514542</v>
      </c>
      <c r="O1260" s="39">
        <v>0</v>
      </c>
      <c r="P1260" s="39">
        <v>0</v>
      </c>
      <c r="Q1260" s="39">
        <v>0</v>
      </c>
      <c r="R1260" s="39">
        <v>0</v>
      </c>
      <c r="S1260" s="39">
        <v>0</v>
      </c>
      <c r="T1260" s="39">
        <v>0</v>
      </c>
      <c r="U1260" s="39">
        <v>0</v>
      </c>
      <c r="V1260" s="39">
        <v>0</v>
      </c>
      <c r="W1260" s="39">
        <v>0</v>
      </c>
      <c r="X1260" s="39">
        <v>0</v>
      </c>
      <c r="Y1260" s="39">
        <v>0</v>
      </c>
      <c r="Z1260" s="39">
        <v>0</v>
      </c>
      <c r="AA1260" s="39">
        <v>0</v>
      </c>
      <c r="AB1260" s="39">
        <v>0</v>
      </c>
      <c r="AC1260" s="39">
        <v>0</v>
      </c>
      <c r="AD1260" s="39">
        <v>0</v>
      </c>
    </row>
    <row r="1261" spans="1:30">
      <c r="A1261" s="40" t="s">
        <v>709</v>
      </c>
    </row>
    <row r="1262" spans="1:30">
      <c r="A1262" s="43" t="s">
        <v>710</v>
      </c>
    </row>
    <row r="1263" spans="1:30">
      <c r="A1263" s="40" t="s">
        <v>711</v>
      </c>
      <c r="B1263" s="39">
        <v>278</v>
      </c>
      <c r="C1263" s="39">
        <v>62</v>
      </c>
      <c r="D1263" s="39">
        <v>17</v>
      </c>
      <c r="E1263" s="39">
        <v>430456.33333333302</v>
      </c>
      <c r="F1263" s="39">
        <v>10880.083333333299</v>
      </c>
      <c r="G1263" s="39">
        <v>106794.25</v>
      </c>
      <c r="H1263" s="39">
        <v>3093.8333333333298</v>
      </c>
      <c r="I1263" s="39">
        <v>157.5</v>
      </c>
      <c r="J1263" s="39">
        <v>7</v>
      </c>
      <c r="K1263" s="39">
        <v>27</v>
      </c>
      <c r="L1263" s="39">
        <v>5407.5</v>
      </c>
      <c r="M1263" s="39">
        <v>181.916666666666</v>
      </c>
      <c r="N1263" s="39">
        <v>4349628</v>
      </c>
      <c r="O1263" s="39">
        <v>9104.0833333333303</v>
      </c>
      <c r="P1263" s="39">
        <v>914.83333333333303</v>
      </c>
      <c r="Q1263" s="39">
        <v>6</v>
      </c>
      <c r="R1263" s="39">
        <v>14</v>
      </c>
      <c r="S1263" s="39">
        <v>0</v>
      </c>
      <c r="T1263" s="39">
        <v>1</v>
      </c>
      <c r="U1263" s="39">
        <v>0</v>
      </c>
      <c r="V1263" s="39">
        <v>0</v>
      </c>
      <c r="W1263" s="39">
        <v>1</v>
      </c>
      <c r="X1263" s="39">
        <v>1</v>
      </c>
      <c r="Y1263" s="39">
        <v>0</v>
      </c>
      <c r="Z1263" s="39">
        <v>1</v>
      </c>
      <c r="AA1263" s="39">
        <v>1</v>
      </c>
      <c r="AB1263" s="39">
        <v>1</v>
      </c>
      <c r="AC1263" s="39">
        <v>1</v>
      </c>
      <c r="AD1263" s="39">
        <v>0</v>
      </c>
    </row>
    <row r="1264" spans="1:30" s="45" customFormat="1">
      <c r="A1264" s="44" t="s">
        <v>712</v>
      </c>
      <c r="B1264" s="45">
        <v>7172.2849445109496</v>
      </c>
      <c r="C1264" s="45">
        <v>4060.52010527734</v>
      </c>
      <c r="D1264" s="45">
        <v>16950.9148028294</v>
      </c>
      <c r="E1264" s="45">
        <v>175.299702824023</v>
      </c>
      <c r="F1264" s="45">
        <v>134.09451030438501</v>
      </c>
      <c r="G1264" s="45">
        <v>624.92136847073596</v>
      </c>
      <c r="H1264" s="45">
        <v>1732.7356531681201</v>
      </c>
      <c r="I1264" s="45">
        <v>4844.8578380795898</v>
      </c>
      <c r="J1264" s="45">
        <v>15219.6370719439</v>
      </c>
      <c r="K1264" s="45">
        <v>15217.3613988449</v>
      </c>
      <c r="L1264" s="45">
        <v>0</v>
      </c>
      <c r="M1264" s="45">
        <v>3598.5351510166902</v>
      </c>
      <c r="N1264" s="45">
        <v>130.34305850785799</v>
      </c>
      <c r="O1264" s="45">
        <v>0</v>
      </c>
      <c r="P1264" s="45">
        <v>0</v>
      </c>
      <c r="Q1264" s="45">
        <v>15071.7235664865</v>
      </c>
      <c r="R1264" s="45">
        <v>14993.4122520617</v>
      </c>
      <c r="S1264" s="45">
        <v>0</v>
      </c>
      <c r="T1264" s="45">
        <v>162150.16980950101</v>
      </c>
      <c r="U1264" s="45">
        <v>0</v>
      </c>
      <c r="V1264" s="45">
        <v>0</v>
      </c>
      <c r="W1264" s="45">
        <v>0</v>
      </c>
      <c r="X1264" s="45">
        <v>162150.16980950101</v>
      </c>
      <c r="Y1264" s="45">
        <v>0</v>
      </c>
      <c r="Z1264" s="45">
        <v>0</v>
      </c>
      <c r="AA1264" s="45">
        <v>0</v>
      </c>
      <c r="AB1264" s="45">
        <v>0</v>
      </c>
      <c r="AC1264" s="45">
        <v>0</v>
      </c>
      <c r="AD1264" s="45">
        <v>0</v>
      </c>
    </row>
    <row r="1265" spans="1:30">
      <c r="A1265" s="40" t="s">
        <v>713</v>
      </c>
      <c r="B1265" s="46">
        <v>1993895.2145740399</v>
      </c>
      <c r="C1265" s="46">
        <v>251752.24652719501</v>
      </c>
      <c r="D1265" s="46">
        <v>288165.55164810002</v>
      </c>
      <c r="E1265" s="46">
        <v>75458867.312052205</v>
      </c>
      <c r="F1265" s="46">
        <v>1458959.4466542399</v>
      </c>
      <c r="G1265" s="46">
        <v>66738008.854805902</v>
      </c>
      <c r="H1265" s="46">
        <v>5360795.3216266604</v>
      </c>
      <c r="I1265" s="46">
        <v>763065.10949753504</v>
      </c>
      <c r="J1265" s="46">
        <v>106537.45950360699</v>
      </c>
      <c r="K1265" s="46">
        <v>410868.75776881399</v>
      </c>
      <c r="L1265" s="46">
        <v>0</v>
      </c>
      <c r="M1265" s="46">
        <v>654633.51955578604</v>
      </c>
      <c r="N1265" s="46">
        <v>566943816.89141798</v>
      </c>
      <c r="O1265" s="46">
        <v>0</v>
      </c>
      <c r="P1265" s="46">
        <v>0</v>
      </c>
      <c r="Q1265" s="46">
        <v>90430.341398919001</v>
      </c>
      <c r="R1265" s="46">
        <v>209907.77152886399</v>
      </c>
      <c r="S1265" s="46">
        <v>0</v>
      </c>
      <c r="T1265" s="46">
        <v>162150.16980950101</v>
      </c>
      <c r="U1265" s="46">
        <v>0</v>
      </c>
      <c r="V1265" s="46">
        <v>0</v>
      </c>
      <c r="W1265" s="46">
        <v>0</v>
      </c>
      <c r="X1265" s="46">
        <v>162150.16980950101</v>
      </c>
      <c r="Y1265" s="46">
        <v>0</v>
      </c>
      <c r="Z1265" s="46">
        <v>0</v>
      </c>
      <c r="AA1265" s="46">
        <v>0</v>
      </c>
      <c r="AB1265" s="46">
        <v>0</v>
      </c>
      <c r="AC1265" s="46">
        <v>0</v>
      </c>
      <c r="AD1265" s="46">
        <v>0</v>
      </c>
    </row>
    <row r="1266" spans="1:30">
      <c r="A1266" s="40" t="s">
        <v>714</v>
      </c>
      <c r="B1266" s="39">
        <v>0</v>
      </c>
      <c r="C1266" s="39">
        <v>0</v>
      </c>
      <c r="D1266" s="39">
        <v>0</v>
      </c>
      <c r="E1266" s="39">
        <v>0</v>
      </c>
      <c r="F1266" s="39">
        <v>0</v>
      </c>
      <c r="G1266" s="39">
        <v>0</v>
      </c>
      <c r="H1266" s="39">
        <v>0</v>
      </c>
      <c r="I1266" s="39">
        <v>0</v>
      </c>
      <c r="J1266" s="39">
        <v>0</v>
      </c>
      <c r="K1266" s="39">
        <v>0</v>
      </c>
      <c r="L1266" s="39">
        <v>0</v>
      </c>
      <c r="M1266" s="39">
        <v>0</v>
      </c>
      <c r="N1266" s="39">
        <v>0</v>
      </c>
      <c r="O1266" s="39">
        <v>0</v>
      </c>
      <c r="P1266" s="39">
        <v>0</v>
      </c>
      <c r="Q1266" s="39">
        <v>0</v>
      </c>
      <c r="R1266" s="39">
        <v>0</v>
      </c>
      <c r="S1266" s="39">
        <v>0</v>
      </c>
      <c r="T1266" s="39">
        <v>0</v>
      </c>
      <c r="U1266" s="39">
        <v>0</v>
      </c>
      <c r="V1266" s="39">
        <v>0</v>
      </c>
      <c r="W1266" s="39">
        <v>0</v>
      </c>
      <c r="X1266" s="39">
        <v>0</v>
      </c>
      <c r="Y1266" s="39">
        <v>0</v>
      </c>
      <c r="Z1266" s="39">
        <v>0</v>
      </c>
      <c r="AA1266" s="39">
        <v>0</v>
      </c>
      <c r="AB1266" s="39">
        <v>0</v>
      </c>
      <c r="AC1266" s="39">
        <v>0</v>
      </c>
      <c r="AD1266" s="39">
        <v>0</v>
      </c>
    </row>
    <row r="1267" spans="1:30">
      <c r="A1267" s="43" t="s">
        <v>715</v>
      </c>
      <c r="B1267" s="46">
        <v>1993895.2145740399</v>
      </c>
      <c r="C1267" s="46">
        <v>251752.24652719501</v>
      </c>
      <c r="D1267" s="46">
        <v>288165.55164810002</v>
      </c>
      <c r="E1267" s="46">
        <v>75458867.312052205</v>
      </c>
      <c r="F1267" s="46">
        <v>1458959.4466542399</v>
      </c>
      <c r="G1267" s="46">
        <v>66738008.854805902</v>
      </c>
      <c r="H1267" s="46">
        <v>5360795.3216266604</v>
      </c>
      <c r="I1267" s="46">
        <v>763065.10949753504</v>
      </c>
      <c r="J1267" s="46">
        <v>106537.45950360699</v>
      </c>
      <c r="K1267" s="46">
        <v>410868.75776881399</v>
      </c>
      <c r="L1267" s="46">
        <v>0</v>
      </c>
      <c r="M1267" s="46">
        <v>654633.51955578604</v>
      </c>
      <c r="N1267" s="46">
        <v>566943816.89141798</v>
      </c>
      <c r="O1267" s="46">
        <v>0</v>
      </c>
      <c r="P1267" s="46">
        <v>0</v>
      </c>
      <c r="Q1267" s="46">
        <v>90430.341398919001</v>
      </c>
      <c r="R1267" s="46">
        <v>209907.77152886399</v>
      </c>
      <c r="S1267" s="46">
        <v>0</v>
      </c>
      <c r="T1267" s="46">
        <v>162150.16980950101</v>
      </c>
      <c r="U1267" s="46">
        <v>0</v>
      </c>
      <c r="V1267" s="46">
        <v>0</v>
      </c>
      <c r="W1267" s="46">
        <v>0</v>
      </c>
      <c r="X1267" s="46">
        <v>162150.16980950101</v>
      </c>
      <c r="Y1267" s="46">
        <v>0</v>
      </c>
      <c r="Z1267" s="46">
        <v>0</v>
      </c>
      <c r="AA1267" s="46">
        <v>0</v>
      </c>
      <c r="AB1267" s="46">
        <v>0</v>
      </c>
      <c r="AC1267" s="46">
        <v>0</v>
      </c>
      <c r="AD1267" s="46">
        <v>0</v>
      </c>
    </row>
    <row r="1268" spans="1:30" hidden="1" outlineLevel="1">
      <c r="A1268" s="40" t="s">
        <v>213</v>
      </c>
      <c r="B1268" s="39">
        <v>1993895.2145740399</v>
      </c>
      <c r="C1268" s="39">
        <v>1993895.2145740399</v>
      </c>
      <c r="D1268" s="39">
        <v>1993895.2145740399</v>
      </c>
      <c r="E1268" s="39">
        <v>1993895.2145740399</v>
      </c>
      <c r="F1268" s="39">
        <v>1993895.2145740399</v>
      </c>
      <c r="G1268" s="39">
        <v>1993895.2145740399</v>
      </c>
      <c r="H1268" s="39">
        <v>1993895.2145740399</v>
      </c>
      <c r="I1268" s="39">
        <v>1993895.2145740399</v>
      </c>
      <c r="J1268" s="39">
        <v>1993895.2145740399</v>
      </c>
      <c r="K1268" s="39">
        <v>1993895.2145740399</v>
      </c>
      <c r="L1268" s="39">
        <v>1993895.2145740399</v>
      </c>
      <c r="M1268" s="39">
        <v>1993895.2145740399</v>
      </c>
      <c r="N1268" s="39">
        <v>1993895.2145740399</v>
      </c>
      <c r="O1268" s="39">
        <v>1993895.2145740399</v>
      </c>
      <c r="P1268" s="39">
        <v>1993895.2145740399</v>
      </c>
      <c r="Q1268" s="39">
        <v>1993895.2145740399</v>
      </c>
      <c r="R1268" s="39">
        <v>1993895.2145740399</v>
      </c>
    </row>
    <row r="1269" spans="1:30" hidden="1" outlineLevel="1">
      <c r="A1269" s="40" t="s">
        <v>214</v>
      </c>
      <c r="B1269" s="39">
        <v>251752.24652719501</v>
      </c>
      <c r="C1269" s="39">
        <v>251752.24652719501</v>
      </c>
      <c r="D1269" s="39">
        <v>251752.24652719501</v>
      </c>
      <c r="E1269" s="39">
        <v>251752.24652719501</v>
      </c>
      <c r="F1269" s="39">
        <v>251752.24652719501</v>
      </c>
      <c r="G1269" s="39">
        <v>251752.24652719501</v>
      </c>
      <c r="H1269" s="39">
        <v>251752.24652719501</v>
      </c>
      <c r="I1269" s="39">
        <v>251752.24652719501</v>
      </c>
      <c r="J1269" s="39">
        <v>251752.24652719501</v>
      </c>
      <c r="K1269" s="39">
        <v>251752.24652719501</v>
      </c>
      <c r="L1269" s="39">
        <v>251752.24652719501</v>
      </c>
      <c r="M1269" s="39">
        <v>251752.24652719501</v>
      </c>
      <c r="N1269" s="39">
        <v>251752.24652719501</v>
      </c>
      <c r="O1269" s="39">
        <v>251752.24652719501</v>
      </c>
      <c r="P1269" s="39">
        <v>251752.24652719501</v>
      </c>
      <c r="Q1269" s="39">
        <v>251752.24652719501</v>
      </c>
      <c r="R1269" s="39">
        <v>251752.24652719501</v>
      </c>
    </row>
    <row r="1270" spans="1:30" hidden="1" outlineLevel="1">
      <c r="A1270" s="40" t="s">
        <v>215</v>
      </c>
      <c r="B1270" s="39">
        <v>288165.55164810002</v>
      </c>
      <c r="C1270" s="39">
        <v>288165.55164810002</v>
      </c>
      <c r="D1270" s="39">
        <v>288165.55164810002</v>
      </c>
      <c r="E1270" s="39">
        <v>288165.55164810002</v>
      </c>
      <c r="F1270" s="39">
        <v>288165.55164810002</v>
      </c>
      <c r="G1270" s="39">
        <v>288165.55164810002</v>
      </c>
      <c r="H1270" s="39">
        <v>288165.55164810002</v>
      </c>
      <c r="I1270" s="39">
        <v>288165.55164810002</v>
      </c>
      <c r="J1270" s="39">
        <v>288165.55164810002</v>
      </c>
      <c r="K1270" s="39">
        <v>288165.55164810002</v>
      </c>
      <c r="L1270" s="39">
        <v>288165.55164810002</v>
      </c>
      <c r="M1270" s="39">
        <v>288165.55164810002</v>
      </c>
      <c r="N1270" s="39">
        <v>288165.55164810002</v>
      </c>
      <c r="O1270" s="39">
        <v>288165.55164810002</v>
      </c>
      <c r="P1270" s="39">
        <v>288165.55164810002</v>
      </c>
      <c r="Q1270" s="39">
        <v>288165.55164810002</v>
      </c>
      <c r="R1270" s="39">
        <v>288165.55164810002</v>
      </c>
    </row>
    <row r="1271" spans="1:30" hidden="1" outlineLevel="1">
      <c r="A1271" s="40" t="s">
        <v>216</v>
      </c>
      <c r="B1271" s="39">
        <v>75458867.312052205</v>
      </c>
      <c r="C1271" s="39">
        <v>75458867.312052205</v>
      </c>
      <c r="D1271" s="39">
        <v>75458867.312052205</v>
      </c>
      <c r="E1271" s="39">
        <v>75458867.312052205</v>
      </c>
      <c r="F1271" s="39">
        <v>75458867.312052205</v>
      </c>
      <c r="G1271" s="39">
        <v>75458867.312052205</v>
      </c>
      <c r="H1271" s="39">
        <v>75458867.312052205</v>
      </c>
      <c r="I1271" s="39">
        <v>75458867.312052205</v>
      </c>
      <c r="J1271" s="39">
        <v>75458867.312052205</v>
      </c>
      <c r="K1271" s="39">
        <v>75458867.312052205</v>
      </c>
      <c r="L1271" s="39">
        <v>75458867.312052205</v>
      </c>
      <c r="M1271" s="39">
        <v>75458867.312052205</v>
      </c>
      <c r="N1271" s="39">
        <v>75458867.312052205</v>
      </c>
      <c r="O1271" s="39">
        <v>75458867.312052205</v>
      </c>
      <c r="P1271" s="39">
        <v>75458867.312052205</v>
      </c>
      <c r="Q1271" s="39">
        <v>75458867.312052205</v>
      </c>
      <c r="R1271" s="39">
        <v>75458867.312052205</v>
      </c>
    </row>
    <row r="1272" spans="1:30" hidden="1" outlineLevel="1">
      <c r="A1272" s="40" t="s">
        <v>217</v>
      </c>
      <c r="B1272" s="39">
        <v>1458959.4466542399</v>
      </c>
      <c r="C1272" s="39">
        <v>1458959.4466542399</v>
      </c>
      <c r="D1272" s="39">
        <v>1458959.4466542399</v>
      </c>
      <c r="E1272" s="39">
        <v>1458959.4466542399</v>
      </c>
      <c r="F1272" s="39">
        <v>1458959.4466542399</v>
      </c>
      <c r="G1272" s="39">
        <v>1458959.4466542399</v>
      </c>
      <c r="H1272" s="39">
        <v>1458959.4466542399</v>
      </c>
      <c r="I1272" s="39">
        <v>1458959.4466542399</v>
      </c>
      <c r="J1272" s="39">
        <v>1458959.4466542399</v>
      </c>
      <c r="K1272" s="39">
        <v>1458959.4466542399</v>
      </c>
      <c r="L1272" s="39">
        <v>1458959.4466542399</v>
      </c>
      <c r="M1272" s="39">
        <v>1458959.4466542399</v>
      </c>
      <c r="N1272" s="39">
        <v>1458959.4466542399</v>
      </c>
      <c r="O1272" s="39">
        <v>1458959.4466542399</v>
      </c>
      <c r="P1272" s="39">
        <v>1458959.4466542399</v>
      </c>
      <c r="Q1272" s="39">
        <v>1458959.4466542399</v>
      </c>
      <c r="R1272" s="39">
        <v>1458959.4466542399</v>
      </c>
    </row>
    <row r="1273" spans="1:30" hidden="1" outlineLevel="1">
      <c r="A1273" s="40" t="s">
        <v>218</v>
      </c>
      <c r="B1273" s="39">
        <v>66738008.854805902</v>
      </c>
      <c r="C1273" s="39">
        <v>66738008.854805902</v>
      </c>
      <c r="D1273" s="39">
        <v>66738008.854805902</v>
      </c>
      <c r="E1273" s="39">
        <v>66738008.854805902</v>
      </c>
      <c r="F1273" s="39">
        <v>66738008.854805902</v>
      </c>
      <c r="G1273" s="39">
        <v>66738008.854805902</v>
      </c>
      <c r="H1273" s="39">
        <v>66738008.854805902</v>
      </c>
      <c r="I1273" s="39">
        <v>66738008.854805902</v>
      </c>
      <c r="J1273" s="39">
        <v>66738008.854805902</v>
      </c>
      <c r="K1273" s="39">
        <v>66738008.854805902</v>
      </c>
      <c r="L1273" s="39">
        <v>66738008.854805902</v>
      </c>
      <c r="M1273" s="39">
        <v>66738008.854805902</v>
      </c>
      <c r="N1273" s="39">
        <v>66738008.854805902</v>
      </c>
      <c r="O1273" s="39">
        <v>66738008.854805902</v>
      </c>
      <c r="P1273" s="39">
        <v>66738008.854805902</v>
      </c>
      <c r="Q1273" s="39">
        <v>66738008.854805902</v>
      </c>
      <c r="R1273" s="39">
        <v>66738008.854805902</v>
      </c>
    </row>
    <row r="1274" spans="1:30" hidden="1" outlineLevel="1">
      <c r="A1274" s="40" t="s">
        <v>219</v>
      </c>
      <c r="B1274" s="39">
        <v>5360795.3216266604</v>
      </c>
      <c r="C1274" s="39">
        <v>5360795.3216266604</v>
      </c>
      <c r="D1274" s="39">
        <v>5360795.3216266604</v>
      </c>
      <c r="E1274" s="39">
        <v>5360795.3216266604</v>
      </c>
      <c r="F1274" s="39">
        <v>5360795.3216266604</v>
      </c>
      <c r="G1274" s="39">
        <v>5360795.3216266604</v>
      </c>
      <c r="H1274" s="39">
        <v>5360795.3216266604</v>
      </c>
      <c r="I1274" s="39">
        <v>5360795.3216266604</v>
      </c>
      <c r="J1274" s="39">
        <v>5360795.3216266604</v>
      </c>
      <c r="K1274" s="39">
        <v>5360795.3216266604</v>
      </c>
      <c r="L1274" s="39">
        <v>5360795.3216266604</v>
      </c>
      <c r="M1274" s="39">
        <v>5360795.3216266604</v>
      </c>
      <c r="N1274" s="39">
        <v>5360795.3216266604</v>
      </c>
      <c r="O1274" s="39">
        <v>5360795.3216266604</v>
      </c>
      <c r="P1274" s="39">
        <v>5360795.3216266604</v>
      </c>
      <c r="Q1274" s="39">
        <v>5360795.3216266604</v>
      </c>
      <c r="R1274" s="39">
        <v>5360795.3216266604</v>
      </c>
    </row>
    <row r="1275" spans="1:30" hidden="1" outlineLevel="1">
      <c r="A1275" s="40" t="s">
        <v>220</v>
      </c>
      <c r="B1275" s="39">
        <v>763065.10949753504</v>
      </c>
      <c r="C1275" s="39">
        <v>763065.10949753504</v>
      </c>
      <c r="D1275" s="39">
        <v>763065.10949753504</v>
      </c>
      <c r="E1275" s="39">
        <v>763065.10949753504</v>
      </c>
      <c r="F1275" s="39">
        <v>763065.10949753504</v>
      </c>
      <c r="G1275" s="39">
        <v>763065.10949753504</v>
      </c>
      <c r="H1275" s="39">
        <v>763065.10949753504</v>
      </c>
      <c r="I1275" s="39">
        <v>763065.10949753504</v>
      </c>
      <c r="J1275" s="39">
        <v>763065.10949753504</v>
      </c>
      <c r="K1275" s="39">
        <v>763065.10949753504</v>
      </c>
      <c r="L1275" s="39">
        <v>763065.10949753504</v>
      </c>
      <c r="M1275" s="39">
        <v>763065.10949753504</v>
      </c>
      <c r="N1275" s="39">
        <v>763065.10949753504</v>
      </c>
      <c r="O1275" s="39">
        <v>763065.10949753504</v>
      </c>
      <c r="P1275" s="39">
        <v>763065.10949753504</v>
      </c>
      <c r="Q1275" s="39">
        <v>763065.10949753504</v>
      </c>
      <c r="R1275" s="39">
        <v>763065.10949753504</v>
      </c>
    </row>
    <row r="1276" spans="1:30" hidden="1" outlineLevel="1">
      <c r="A1276" s="40" t="s">
        <v>221</v>
      </c>
      <c r="B1276" s="39">
        <v>106537.45950360699</v>
      </c>
      <c r="C1276" s="39">
        <v>106537.45950360699</v>
      </c>
      <c r="D1276" s="39">
        <v>106537.45950360699</v>
      </c>
      <c r="E1276" s="39">
        <v>106537.45950360699</v>
      </c>
      <c r="F1276" s="39">
        <v>106537.45950360699</v>
      </c>
      <c r="G1276" s="39">
        <v>106537.45950360699</v>
      </c>
      <c r="H1276" s="39">
        <v>106537.45950360699</v>
      </c>
      <c r="I1276" s="39">
        <v>106537.45950360699</v>
      </c>
      <c r="J1276" s="39">
        <v>106537.45950360699</v>
      </c>
      <c r="K1276" s="39">
        <v>106537.45950360699</v>
      </c>
      <c r="L1276" s="39">
        <v>106537.45950360699</v>
      </c>
      <c r="M1276" s="39">
        <v>106537.45950360699</v>
      </c>
      <c r="N1276" s="39">
        <v>106537.45950360699</v>
      </c>
      <c r="O1276" s="39">
        <v>106537.45950360699</v>
      </c>
      <c r="P1276" s="39">
        <v>106537.45950360699</v>
      </c>
      <c r="Q1276" s="39">
        <v>106537.45950360699</v>
      </c>
      <c r="R1276" s="39">
        <v>106537.45950360699</v>
      </c>
    </row>
    <row r="1277" spans="1:30" hidden="1" outlineLevel="1">
      <c r="A1277" s="40" t="s">
        <v>222</v>
      </c>
      <c r="B1277" s="39">
        <v>410868.75776881399</v>
      </c>
      <c r="C1277" s="39">
        <v>410868.75776881399</v>
      </c>
      <c r="D1277" s="39">
        <v>410868.75776881399</v>
      </c>
      <c r="E1277" s="39">
        <v>410868.75776881399</v>
      </c>
      <c r="F1277" s="39">
        <v>410868.75776881399</v>
      </c>
      <c r="G1277" s="39">
        <v>410868.75776881399</v>
      </c>
      <c r="H1277" s="39">
        <v>410868.75776881399</v>
      </c>
      <c r="I1277" s="39">
        <v>410868.75776881399</v>
      </c>
      <c r="J1277" s="39">
        <v>410868.75776881399</v>
      </c>
      <c r="K1277" s="39">
        <v>410868.75776881399</v>
      </c>
      <c r="L1277" s="39">
        <v>410868.75776881399</v>
      </c>
      <c r="M1277" s="39">
        <v>410868.75776881399</v>
      </c>
      <c r="N1277" s="39">
        <v>410868.75776881399</v>
      </c>
      <c r="O1277" s="39">
        <v>410868.75776881399</v>
      </c>
      <c r="P1277" s="39">
        <v>410868.75776881399</v>
      </c>
      <c r="Q1277" s="39">
        <v>410868.75776881399</v>
      </c>
      <c r="R1277" s="39">
        <v>410868.75776881399</v>
      </c>
    </row>
    <row r="1278" spans="1:30" hidden="1" outlineLevel="1">
      <c r="A1278" s="40" t="s">
        <v>224</v>
      </c>
      <c r="B1278" s="39">
        <v>654633.51955578604</v>
      </c>
      <c r="C1278" s="39">
        <v>654633.51955578604</v>
      </c>
      <c r="D1278" s="39">
        <v>654633.51955578604</v>
      </c>
      <c r="E1278" s="39">
        <v>654633.51955578604</v>
      </c>
      <c r="F1278" s="39">
        <v>654633.51955578604</v>
      </c>
      <c r="G1278" s="39">
        <v>654633.51955578604</v>
      </c>
      <c r="H1278" s="39">
        <v>654633.51955578604</v>
      </c>
      <c r="I1278" s="39">
        <v>654633.51955578604</v>
      </c>
      <c r="J1278" s="39">
        <v>654633.51955578604</v>
      </c>
      <c r="K1278" s="39">
        <v>654633.51955578604</v>
      </c>
      <c r="L1278" s="39">
        <v>654633.51955578604</v>
      </c>
      <c r="M1278" s="39">
        <v>654633.51955578604</v>
      </c>
      <c r="N1278" s="39">
        <v>654633.51955578604</v>
      </c>
      <c r="O1278" s="39">
        <v>654633.51955578604</v>
      </c>
      <c r="P1278" s="39">
        <v>654633.51955578604</v>
      </c>
      <c r="Q1278" s="39">
        <v>654633.51955578604</v>
      </c>
      <c r="R1278" s="39">
        <v>654633.51955578604</v>
      </c>
    </row>
    <row r="1279" spans="1:30" hidden="1" outlineLevel="1">
      <c r="A1279" s="40" t="s">
        <v>225</v>
      </c>
      <c r="B1279" s="39">
        <v>566943816.89141798</v>
      </c>
      <c r="C1279" s="39">
        <v>566943816.89141798</v>
      </c>
      <c r="D1279" s="39">
        <v>566943816.89141798</v>
      </c>
      <c r="E1279" s="39">
        <v>566943816.89141798</v>
      </c>
      <c r="F1279" s="39">
        <v>566943816.89141798</v>
      </c>
      <c r="G1279" s="39">
        <v>566943816.89141798</v>
      </c>
      <c r="H1279" s="39">
        <v>566943816.89141798</v>
      </c>
      <c r="I1279" s="39">
        <v>566943816.89141798</v>
      </c>
      <c r="J1279" s="39">
        <v>566943816.89141798</v>
      </c>
      <c r="K1279" s="39">
        <v>566943816.89141798</v>
      </c>
      <c r="L1279" s="39">
        <v>566943816.89141798</v>
      </c>
      <c r="M1279" s="39">
        <v>566943816.89141798</v>
      </c>
      <c r="N1279" s="39">
        <v>566943816.89141798</v>
      </c>
      <c r="O1279" s="39">
        <v>566943816.89141798</v>
      </c>
      <c r="P1279" s="39">
        <v>566943816.89141798</v>
      </c>
      <c r="Q1279" s="39">
        <v>566943816.89141798</v>
      </c>
      <c r="R1279" s="39">
        <v>566943816.89141798</v>
      </c>
    </row>
    <row r="1280" spans="1:30" hidden="1" outlineLevel="1">
      <c r="A1280" s="40" t="s">
        <v>228</v>
      </c>
      <c r="B1280" s="39">
        <v>90430.341398919001</v>
      </c>
      <c r="C1280" s="39">
        <v>90430.341398919001</v>
      </c>
      <c r="D1280" s="39">
        <v>90430.341398919001</v>
      </c>
      <c r="E1280" s="39">
        <v>90430.341398919001</v>
      </c>
      <c r="F1280" s="39">
        <v>90430.341398919001</v>
      </c>
      <c r="G1280" s="39">
        <v>90430.341398919001</v>
      </c>
      <c r="H1280" s="39">
        <v>90430.341398919001</v>
      </c>
      <c r="I1280" s="39">
        <v>90430.341398919001</v>
      </c>
      <c r="J1280" s="39">
        <v>90430.341398919001</v>
      </c>
      <c r="K1280" s="39">
        <v>90430.341398919001</v>
      </c>
      <c r="L1280" s="39">
        <v>90430.341398919001</v>
      </c>
      <c r="M1280" s="39">
        <v>90430.341398919001</v>
      </c>
      <c r="N1280" s="39">
        <v>90430.341398919001</v>
      </c>
      <c r="O1280" s="39">
        <v>90430.341398919001</v>
      </c>
      <c r="P1280" s="39">
        <v>90430.341398919001</v>
      </c>
      <c r="Q1280" s="39">
        <v>90430.341398919001</v>
      </c>
      <c r="R1280" s="39">
        <v>90430.341398919001</v>
      </c>
    </row>
    <row r="1281" spans="1:30" hidden="1" outlineLevel="1">
      <c r="A1281" s="40" t="s">
        <v>229</v>
      </c>
      <c r="B1281" s="39">
        <v>209907.77152886399</v>
      </c>
      <c r="C1281" s="39">
        <v>209907.77152886399</v>
      </c>
      <c r="D1281" s="39">
        <v>209907.77152886399</v>
      </c>
      <c r="E1281" s="39">
        <v>209907.77152886399</v>
      </c>
      <c r="F1281" s="39">
        <v>209907.77152886399</v>
      </c>
      <c r="G1281" s="39">
        <v>209907.77152886399</v>
      </c>
      <c r="H1281" s="39">
        <v>209907.77152886399</v>
      </c>
      <c r="I1281" s="39">
        <v>209907.77152886399</v>
      </c>
      <c r="J1281" s="39">
        <v>209907.77152886399</v>
      </c>
      <c r="K1281" s="39">
        <v>209907.77152886399</v>
      </c>
      <c r="L1281" s="39">
        <v>209907.77152886399</v>
      </c>
      <c r="M1281" s="39">
        <v>209907.77152886399</v>
      </c>
      <c r="N1281" s="39">
        <v>209907.77152886399</v>
      </c>
      <c r="O1281" s="39">
        <v>209907.77152886399</v>
      </c>
      <c r="P1281" s="39">
        <v>209907.77152886399</v>
      </c>
      <c r="Q1281" s="39">
        <v>209907.77152886399</v>
      </c>
      <c r="R1281" s="39">
        <v>209907.77152886399</v>
      </c>
    </row>
    <row r="1282" spans="1:30" hidden="1" outlineLevel="1">
      <c r="A1282" s="40" t="s">
        <v>230</v>
      </c>
      <c r="S1282" s="39">
        <v>162150.16980950101</v>
      </c>
      <c r="T1282" s="39">
        <v>162150.16980950101</v>
      </c>
      <c r="U1282" s="39">
        <v>162150.16980950101</v>
      </c>
      <c r="V1282" s="39">
        <v>162150.16980950101</v>
      </c>
      <c r="W1282" s="39">
        <v>162150.16980950101</v>
      </c>
      <c r="X1282" s="39">
        <v>162150.16980950101</v>
      </c>
      <c r="Y1282" s="39">
        <v>162150.16980950101</v>
      </c>
      <c r="Z1282" s="39">
        <v>162150.16980950101</v>
      </c>
      <c r="AA1282" s="39">
        <v>162150.16980950101</v>
      </c>
      <c r="AB1282" s="39">
        <v>162150.16980950101</v>
      </c>
      <c r="AC1282" s="39">
        <v>162150.16980950101</v>
      </c>
      <c r="AD1282" s="39">
        <v>162150.16980950101</v>
      </c>
    </row>
    <row r="1283" spans="1:30" hidden="1" outlineLevel="1">
      <c r="A1283" s="40" t="s">
        <v>232</v>
      </c>
      <c r="S1283" s="39">
        <v>162150.16980950101</v>
      </c>
      <c r="T1283" s="39">
        <v>162150.16980950101</v>
      </c>
      <c r="U1283" s="39">
        <v>162150.16980950101</v>
      </c>
      <c r="V1283" s="39">
        <v>162150.16980950101</v>
      </c>
      <c r="W1283" s="39">
        <v>162150.16980950101</v>
      </c>
      <c r="X1283" s="39">
        <v>162150.16980950101</v>
      </c>
      <c r="Y1283" s="39">
        <v>162150.16980950101</v>
      </c>
      <c r="Z1283" s="39">
        <v>162150.16980950101</v>
      </c>
      <c r="AA1283" s="39">
        <v>162150.16980950101</v>
      </c>
      <c r="AB1283" s="39">
        <v>162150.16980950101</v>
      </c>
      <c r="AC1283" s="39">
        <v>162150.16980950101</v>
      </c>
      <c r="AD1283" s="39">
        <v>162150.16980950101</v>
      </c>
    </row>
    <row r="1284" spans="1:30" collapsed="1">
      <c r="A1284" s="40" t="s">
        <v>716</v>
      </c>
      <c r="B1284" s="39">
        <v>720729703.79855895</v>
      </c>
      <c r="C1284" s="39">
        <v>720729703.79855895</v>
      </c>
      <c r="D1284" s="39">
        <v>720729703.79855895</v>
      </c>
      <c r="E1284" s="39">
        <v>720729703.79855895</v>
      </c>
      <c r="F1284" s="39">
        <v>720729703.79855895</v>
      </c>
      <c r="G1284" s="39">
        <v>720729703.79855895</v>
      </c>
      <c r="H1284" s="39">
        <v>720729703.79855895</v>
      </c>
      <c r="I1284" s="39">
        <v>720729703.79855895</v>
      </c>
      <c r="J1284" s="39">
        <v>720729703.79855895</v>
      </c>
      <c r="K1284" s="39">
        <v>720729703.79855895</v>
      </c>
      <c r="L1284" s="39">
        <v>720729703.79855895</v>
      </c>
      <c r="M1284" s="39">
        <v>720729703.79855895</v>
      </c>
      <c r="N1284" s="39">
        <v>720729703.79855895</v>
      </c>
      <c r="O1284" s="39">
        <v>720729703.79855895</v>
      </c>
      <c r="P1284" s="39">
        <v>720729703.79855895</v>
      </c>
      <c r="Q1284" s="39">
        <v>720729703.79855895</v>
      </c>
      <c r="R1284" s="39">
        <v>720729703.79855895</v>
      </c>
      <c r="S1284" s="39">
        <v>324300.33961900201</v>
      </c>
      <c r="T1284" s="39">
        <v>324300.33961900201</v>
      </c>
      <c r="U1284" s="39">
        <v>324300.33961900201</v>
      </c>
      <c r="V1284" s="39">
        <v>324300.33961900201</v>
      </c>
      <c r="W1284" s="39">
        <v>324300.33961900201</v>
      </c>
      <c r="X1284" s="39">
        <v>324300.33961900201</v>
      </c>
      <c r="Y1284" s="39">
        <v>324300.33961900201</v>
      </c>
      <c r="Z1284" s="39">
        <v>324300.33961900201</v>
      </c>
      <c r="AA1284" s="39">
        <v>324300.33961900201</v>
      </c>
      <c r="AB1284" s="39">
        <v>324300.33961900201</v>
      </c>
      <c r="AC1284" s="39">
        <v>324300.33961900201</v>
      </c>
      <c r="AD1284" s="39">
        <v>324300.33961900201</v>
      </c>
    </row>
    <row r="1285" spans="1:30" hidden="1" outlineLevel="1">
      <c r="A1285" s="40" t="s">
        <v>213</v>
      </c>
      <c r="B1285" s="39">
        <v>1993895.2145740399</v>
      </c>
      <c r="C1285" s="39">
        <v>1993895.2145740399</v>
      </c>
      <c r="D1285" s="39">
        <v>1993895.2145740399</v>
      </c>
      <c r="E1285" s="39">
        <v>1993895.2145740399</v>
      </c>
      <c r="F1285" s="39">
        <v>1993895.2145740399</v>
      </c>
      <c r="G1285" s="39">
        <v>1993895.2145740399</v>
      </c>
      <c r="H1285" s="39">
        <v>1993895.2145740399</v>
      </c>
      <c r="I1285" s="39">
        <v>1993895.2145740399</v>
      </c>
      <c r="J1285" s="39">
        <v>1993895.2145740399</v>
      </c>
      <c r="K1285" s="39">
        <v>1993895.2145740399</v>
      </c>
      <c r="L1285" s="39">
        <v>1993895.2145740399</v>
      </c>
      <c r="M1285" s="39">
        <v>1993895.2145740399</v>
      </c>
      <c r="N1285" s="39">
        <v>1993895.2145740399</v>
      </c>
      <c r="O1285" s="39">
        <v>1993895.2145740399</v>
      </c>
      <c r="P1285" s="39">
        <v>1993895.2145740399</v>
      </c>
      <c r="Q1285" s="39">
        <v>1993895.2145740399</v>
      </c>
      <c r="R1285" s="39">
        <v>1993895.2145740399</v>
      </c>
      <c r="S1285" s="39">
        <v>1993895.2145740399</v>
      </c>
      <c r="T1285" s="39">
        <v>1993895.2145740399</v>
      </c>
      <c r="U1285" s="39">
        <v>1993895.2145740399</v>
      </c>
      <c r="V1285" s="39">
        <v>1993895.2145740399</v>
      </c>
      <c r="W1285" s="39">
        <v>1993895.2145740399</v>
      </c>
      <c r="X1285" s="39">
        <v>1993895.2145740399</v>
      </c>
      <c r="Y1285" s="39">
        <v>1993895.2145740399</v>
      </c>
      <c r="Z1285" s="39">
        <v>1993895.2145740399</v>
      </c>
      <c r="AA1285" s="39">
        <v>1993895.2145740399</v>
      </c>
      <c r="AB1285" s="39">
        <v>1993895.2145740399</v>
      </c>
      <c r="AC1285" s="39">
        <v>1993895.2145740399</v>
      </c>
      <c r="AD1285" s="39">
        <v>1993895.2145740399</v>
      </c>
    </row>
    <row r="1286" spans="1:30" hidden="1" outlineLevel="1">
      <c r="A1286" s="40" t="s">
        <v>214</v>
      </c>
      <c r="B1286" s="39">
        <v>251752.24652719501</v>
      </c>
      <c r="C1286" s="39">
        <v>251752.24652719501</v>
      </c>
      <c r="D1286" s="39">
        <v>251752.24652719501</v>
      </c>
      <c r="E1286" s="39">
        <v>251752.24652719501</v>
      </c>
      <c r="F1286" s="39">
        <v>251752.24652719501</v>
      </c>
      <c r="G1286" s="39">
        <v>251752.24652719501</v>
      </c>
      <c r="H1286" s="39">
        <v>251752.24652719501</v>
      </c>
      <c r="I1286" s="39">
        <v>251752.24652719501</v>
      </c>
      <c r="J1286" s="39">
        <v>251752.24652719501</v>
      </c>
      <c r="K1286" s="39">
        <v>251752.24652719501</v>
      </c>
      <c r="L1286" s="39">
        <v>251752.24652719501</v>
      </c>
      <c r="M1286" s="39">
        <v>251752.24652719501</v>
      </c>
      <c r="N1286" s="39">
        <v>251752.24652719501</v>
      </c>
      <c r="O1286" s="39">
        <v>251752.24652719501</v>
      </c>
      <c r="P1286" s="39">
        <v>251752.24652719501</v>
      </c>
      <c r="Q1286" s="39">
        <v>251752.24652719501</v>
      </c>
      <c r="R1286" s="39">
        <v>251752.24652719501</v>
      </c>
      <c r="S1286" s="39">
        <v>251752.24652719501</v>
      </c>
      <c r="T1286" s="39">
        <v>251752.24652719501</v>
      </c>
      <c r="U1286" s="39">
        <v>251752.24652719501</v>
      </c>
      <c r="V1286" s="39">
        <v>251752.24652719501</v>
      </c>
      <c r="W1286" s="39">
        <v>251752.24652719501</v>
      </c>
      <c r="X1286" s="39">
        <v>251752.24652719501</v>
      </c>
      <c r="Y1286" s="39">
        <v>251752.24652719501</v>
      </c>
      <c r="Z1286" s="39">
        <v>251752.24652719501</v>
      </c>
      <c r="AA1286" s="39">
        <v>251752.24652719501</v>
      </c>
      <c r="AB1286" s="39">
        <v>251752.24652719501</v>
      </c>
      <c r="AC1286" s="39">
        <v>251752.24652719501</v>
      </c>
      <c r="AD1286" s="39">
        <v>251752.24652719501</v>
      </c>
    </row>
    <row r="1287" spans="1:30" hidden="1" outlineLevel="1">
      <c r="A1287" s="40" t="s">
        <v>215</v>
      </c>
      <c r="B1287" s="39">
        <v>288165.55164810002</v>
      </c>
      <c r="C1287" s="39">
        <v>288165.55164810002</v>
      </c>
      <c r="D1287" s="39">
        <v>288165.55164810002</v>
      </c>
      <c r="E1287" s="39">
        <v>288165.55164810002</v>
      </c>
      <c r="F1287" s="39">
        <v>288165.55164810002</v>
      </c>
      <c r="G1287" s="39">
        <v>288165.55164810002</v>
      </c>
      <c r="H1287" s="39">
        <v>288165.55164810002</v>
      </c>
      <c r="I1287" s="39">
        <v>288165.55164810002</v>
      </c>
      <c r="J1287" s="39">
        <v>288165.55164810002</v>
      </c>
      <c r="K1287" s="39">
        <v>288165.55164810002</v>
      </c>
      <c r="L1287" s="39">
        <v>288165.55164810002</v>
      </c>
      <c r="M1287" s="39">
        <v>288165.55164810002</v>
      </c>
      <c r="N1287" s="39">
        <v>288165.55164810002</v>
      </c>
      <c r="O1287" s="39">
        <v>288165.55164810002</v>
      </c>
      <c r="P1287" s="39">
        <v>288165.55164810002</v>
      </c>
      <c r="Q1287" s="39">
        <v>288165.55164810002</v>
      </c>
      <c r="R1287" s="39">
        <v>288165.55164810002</v>
      </c>
      <c r="S1287" s="39">
        <v>288165.55164810002</v>
      </c>
      <c r="T1287" s="39">
        <v>288165.55164810002</v>
      </c>
      <c r="U1287" s="39">
        <v>288165.55164810002</v>
      </c>
      <c r="V1287" s="39">
        <v>288165.55164810002</v>
      </c>
      <c r="W1287" s="39">
        <v>288165.55164810002</v>
      </c>
      <c r="X1287" s="39">
        <v>288165.55164810002</v>
      </c>
      <c r="Y1287" s="39">
        <v>288165.55164810002</v>
      </c>
      <c r="Z1287" s="39">
        <v>288165.55164810002</v>
      </c>
      <c r="AA1287" s="39">
        <v>288165.55164810002</v>
      </c>
      <c r="AB1287" s="39">
        <v>288165.55164810002</v>
      </c>
      <c r="AC1287" s="39">
        <v>288165.55164810002</v>
      </c>
      <c r="AD1287" s="39">
        <v>288165.55164810002</v>
      </c>
    </row>
    <row r="1288" spans="1:30" hidden="1" outlineLevel="1">
      <c r="A1288" s="40" t="s">
        <v>216</v>
      </c>
      <c r="B1288" s="39">
        <v>75458867.312052205</v>
      </c>
      <c r="C1288" s="39">
        <v>75458867.312052205</v>
      </c>
      <c r="D1288" s="39">
        <v>75458867.312052205</v>
      </c>
      <c r="E1288" s="39">
        <v>75458867.312052205</v>
      </c>
      <c r="F1288" s="39">
        <v>75458867.312052205</v>
      </c>
      <c r="G1288" s="39">
        <v>75458867.312052205</v>
      </c>
      <c r="H1288" s="39">
        <v>75458867.312052205</v>
      </c>
      <c r="I1288" s="39">
        <v>75458867.312052205</v>
      </c>
      <c r="J1288" s="39">
        <v>75458867.312052205</v>
      </c>
      <c r="K1288" s="39">
        <v>75458867.312052205</v>
      </c>
      <c r="L1288" s="39">
        <v>75458867.312052205</v>
      </c>
      <c r="M1288" s="39">
        <v>75458867.312052205</v>
      </c>
      <c r="N1288" s="39">
        <v>75458867.312052205</v>
      </c>
      <c r="O1288" s="39">
        <v>75458867.312052205</v>
      </c>
      <c r="P1288" s="39">
        <v>75458867.312052205</v>
      </c>
      <c r="Q1288" s="39">
        <v>75458867.312052205</v>
      </c>
      <c r="R1288" s="39">
        <v>75458867.312052205</v>
      </c>
      <c r="S1288" s="39">
        <v>75458867.312052205</v>
      </c>
      <c r="T1288" s="39">
        <v>75458867.312052205</v>
      </c>
      <c r="U1288" s="39">
        <v>75458867.312052205</v>
      </c>
      <c r="V1288" s="39">
        <v>75458867.312052205</v>
      </c>
      <c r="W1288" s="39">
        <v>75458867.312052205</v>
      </c>
      <c r="X1288" s="39">
        <v>75458867.312052205</v>
      </c>
      <c r="Y1288" s="39">
        <v>75458867.312052205</v>
      </c>
      <c r="Z1288" s="39">
        <v>75458867.312052205</v>
      </c>
      <c r="AA1288" s="39">
        <v>75458867.312052205</v>
      </c>
      <c r="AB1288" s="39">
        <v>75458867.312052205</v>
      </c>
      <c r="AC1288" s="39">
        <v>75458867.312052205</v>
      </c>
      <c r="AD1288" s="39">
        <v>75458867.312052205</v>
      </c>
    </row>
    <row r="1289" spans="1:30" hidden="1" outlineLevel="1">
      <c r="A1289" s="40" t="s">
        <v>217</v>
      </c>
      <c r="B1289" s="39">
        <v>1458959.4466542399</v>
      </c>
      <c r="C1289" s="39">
        <v>1458959.4466542399</v>
      </c>
      <c r="D1289" s="39">
        <v>1458959.4466542399</v>
      </c>
      <c r="E1289" s="39">
        <v>1458959.4466542399</v>
      </c>
      <c r="F1289" s="39">
        <v>1458959.4466542399</v>
      </c>
      <c r="G1289" s="39">
        <v>1458959.4466542399</v>
      </c>
      <c r="H1289" s="39">
        <v>1458959.4466542399</v>
      </c>
      <c r="I1289" s="39">
        <v>1458959.4466542399</v>
      </c>
      <c r="J1289" s="39">
        <v>1458959.4466542399</v>
      </c>
      <c r="K1289" s="39">
        <v>1458959.4466542399</v>
      </c>
      <c r="L1289" s="39">
        <v>1458959.4466542399</v>
      </c>
      <c r="M1289" s="39">
        <v>1458959.4466542399</v>
      </c>
      <c r="N1289" s="39">
        <v>1458959.4466542399</v>
      </c>
      <c r="O1289" s="39">
        <v>1458959.4466542399</v>
      </c>
      <c r="P1289" s="39">
        <v>1458959.4466542399</v>
      </c>
      <c r="Q1289" s="39">
        <v>1458959.4466542399</v>
      </c>
      <c r="R1289" s="39">
        <v>1458959.4466542399</v>
      </c>
      <c r="S1289" s="39">
        <v>1458959.4466542399</v>
      </c>
      <c r="T1289" s="39">
        <v>1458959.4466542399</v>
      </c>
      <c r="U1289" s="39">
        <v>1458959.4466542399</v>
      </c>
      <c r="V1289" s="39">
        <v>1458959.4466542399</v>
      </c>
      <c r="W1289" s="39">
        <v>1458959.4466542399</v>
      </c>
      <c r="X1289" s="39">
        <v>1458959.4466542399</v>
      </c>
      <c r="Y1289" s="39">
        <v>1458959.4466542399</v>
      </c>
      <c r="Z1289" s="39">
        <v>1458959.4466542399</v>
      </c>
      <c r="AA1289" s="39">
        <v>1458959.4466542399</v>
      </c>
      <c r="AB1289" s="39">
        <v>1458959.4466542399</v>
      </c>
      <c r="AC1289" s="39">
        <v>1458959.4466542399</v>
      </c>
      <c r="AD1289" s="39">
        <v>1458959.4466542399</v>
      </c>
    </row>
    <row r="1290" spans="1:30" hidden="1" outlineLevel="1">
      <c r="A1290" s="40" t="s">
        <v>218</v>
      </c>
      <c r="B1290" s="39">
        <v>66738008.854805902</v>
      </c>
      <c r="C1290" s="39">
        <v>66738008.854805902</v>
      </c>
      <c r="D1290" s="39">
        <v>66738008.854805902</v>
      </c>
      <c r="E1290" s="39">
        <v>66738008.854805902</v>
      </c>
      <c r="F1290" s="39">
        <v>66738008.854805902</v>
      </c>
      <c r="G1290" s="39">
        <v>66738008.854805902</v>
      </c>
      <c r="H1290" s="39">
        <v>66738008.854805902</v>
      </c>
      <c r="I1290" s="39">
        <v>66738008.854805902</v>
      </c>
      <c r="J1290" s="39">
        <v>66738008.854805902</v>
      </c>
      <c r="K1290" s="39">
        <v>66738008.854805902</v>
      </c>
      <c r="L1290" s="39">
        <v>66738008.854805902</v>
      </c>
      <c r="M1290" s="39">
        <v>66738008.854805902</v>
      </c>
      <c r="N1290" s="39">
        <v>66738008.854805902</v>
      </c>
      <c r="O1290" s="39">
        <v>66738008.854805902</v>
      </c>
      <c r="P1290" s="39">
        <v>66738008.854805902</v>
      </c>
      <c r="Q1290" s="39">
        <v>66738008.854805902</v>
      </c>
      <c r="R1290" s="39">
        <v>66738008.854805902</v>
      </c>
      <c r="S1290" s="39">
        <v>66738008.854805902</v>
      </c>
      <c r="T1290" s="39">
        <v>66738008.854805902</v>
      </c>
      <c r="U1290" s="39">
        <v>66738008.854805902</v>
      </c>
      <c r="V1290" s="39">
        <v>66738008.854805902</v>
      </c>
      <c r="W1290" s="39">
        <v>66738008.854805902</v>
      </c>
      <c r="X1290" s="39">
        <v>66738008.854805902</v>
      </c>
      <c r="Y1290" s="39">
        <v>66738008.854805902</v>
      </c>
      <c r="Z1290" s="39">
        <v>66738008.854805902</v>
      </c>
      <c r="AA1290" s="39">
        <v>66738008.854805902</v>
      </c>
      <c r="AB1290" s="39">
        <v>66738008.854805902</v>
      </c>
      <c r="AC1290" s="39">
        <v>66738008.854805902</v>
      </c>
      <c r="AD1290" s="39">
        <v>66738008.854805902</v>
      </c>
    </row>
    <row r="1291" spans="1:30" hidden="1" outlineLevel="1">
      <c r="A1291" s="40" t="s">
        <v>219</v>
      </c>
      <c r="B1291" s="39">
        <v>5360795.3216266604</v>
      </c>
      <c r="C1291" s="39">
        <v>5360795.3216266604</v>
      </c>
      <c r="D1291" s="39">
        <v>5360795.3216266604</v>
      </c>
      <c r="E1291" s="39">
        <v>5360795.3216266604</v>
      </c>
      <c r="F1291" s="39">
        <v>5360795.3216266604</v>
      </c>
      <c r="G1291" s="39">
        <v>5360795.3216266604</v>
      </c>
      <c r="H1291" s="39">
        <v>5360795.3216266604</v>
      </c>
      <c r="I1291" s="39">
        <v>5360795.3216266604</v>
      </c>
      <c r="J1291" s="39">
        <v>5360795.3216266604</v>
      </c>
      <c r="K1291" s="39">
        <v>5360795.3216266604</v>
      </c>
      <c r="L1291" s="39">
        <v>5360795.3216266604</v>
      </c>
      <c r="M1291" s="39">
        <v>5360795.3216266604</v>
      </c>
      <c r="N1291" s="39">
        <v>5360795.3216266604</v>
      </c>
      <c r="O1291" s="39">
        <v>5360795.3216266604</v>
      </c>
      <c r="P1291" s="39">
        <v>5360795.3216266604</v>
      </c>
      <c r="Q1291" s="39">
        <v>5360795.3216266604</v>
      </c>
      <c r="R1291" s="39">
        <v>5360795.3216266604</v>
      </c>
      <c r="S1291" s="39">
        <v>5360795.3216266604</v>
      </c>
      <c r="T1291" s="39">
        <v>5360795.3216266604</v>
      </c>
      <c r="U1291" s="39">
        <v>5360795.3216266604</v>
      </c>
      <c r="V1291" s="39">
        <v>5360795.3216266604</v>
      </c>
      <c r="W1291" s="39">
        <v>5360795.3216266604</v>
      </c>
      <c r="X1291" s="39">
        <v>5360795.3216266604</v>
      </c>
      <c r="Y1291" s="39">
        <v>5360795.3216266604</v>
      </c>
      <c r="Z1291" s="39">
        <v>5360795.3216266604</v>
      </c>
      <c r="AA1291" s="39">
        <v>5360795.3216266604</v>
      </c>
      <c r="AB1291" s="39">
        <v>5360795.3216266604</v>
      </c>
      <c r="AC1291" s="39">
        <v>5360795.3216266604</v>
      </c>
      <c r="AD1291" s="39">
        <v>5360795.3216266604</v>
      </c>
    </row>
    <row r="1292" spans="1:30" hidden="1" outlineLevel="1">
      <c r="A1292" s="40" t="s">
        <v>220</v>
      </c>
      <c r="B1292" s="39">
        <v>763065.10949753504</v>
      </c>
      <c r="C1292" s="39">
        <v>763065.10949753504</v>
      </c>
      <c r="D1292" s="39">
        <v>763065.10949753504</v>
      </c>
      <c r="E1292" s="39">
        <v>763065.10949753504</v>
      </c>
      <c r="F1292" s="39">
        <v>763065.10949753504</v>
      </c>
      <c r="G1292" s="39">
        <v>763065.10949753504</v>
      </c>
      <c r="H1292" s="39">
        <v>763065.10949753504</v>
      </c>
      <c r="I1292" s="39">
        <v>763065.10949753504</v>
      </c>
      <c r="J1292" s="39">
        <v>763065.10949753504</v>
      </c>
      <c r="K1292" s="39">
        <v>763065.10949753504</v>
      </c>
      <c r="L1292" s="39">
        <v>763065.10949753504</v>
      </c>
      <c r="M1292" s="39">
        <v>763065.10949753504</v>
      </c>
      <c r="N1292" s="39">
        <v>763065.10949753504</v>
      </c>
      <c r="O1292" s="39">
        <v>763065.10949753504</v>
      </c>
      <c r="P1292" s="39">
        <v>763065.10949753504</v>
      </c>
      <c r="Q1292" s="39">
        <v>763065.10949753504</v>
      </c>
      <c r="R1292" s="39">
        <v>763065.10949753504</v>
      </c>
      <c r="S1292" s="39">
        <v>763065.10949753504</v>
      </c>
      <c r="T1292" s="39">
        <v>763065.10949753504</v>
      </c>
      <c r="U1292" s="39">
        <v>763065.10949753504</v>
      </c>
      <c r="V1292" s="39">
        <v>763065.10949753504</v>
      </c>
      <c r="W1292" s="39">
        <v>763065.10949753504</v>
      </c>
      <c r="X1292" s="39">
        <v>763065.10949753504</v>
      </c>
      <c r="Y1292" s="39">
        <v>763065.10949753504</v>
      </c>
      <c r="Z1292" s="39">
        <v>763065.10949753504</v>
      </c>
      <c r="AA1292" s="39">
        <v>763065.10949753504</v>
      </c>
      <c r="AB1292" s="39">
        <v>763065.10949753504</v>
      </c>
      <c r="AC1292" s="39">
        <v>763065.10949753504</v>
      </c>
      <c r="AD1292" s="39">
        <v>763065.10949753504</v>
      </c>
    </row>
    <row r="1293" spans="1:30" hidden="1" outlineLevel="1">
      <c r="A1293" s="40" t="s">
        <v>221</v>
      </c>
      <c r="B1293" s="39">
        <v>106537.45950360699</v>
      </c>
      <c r="C1293" s="39">
        <v>106537.45950360699</v>
      </c>
      <c r="D1293" s="39">
        <v>106537.45950360699</v>
      </c>
      <c r="E1293" s="39">
        <v>106537.45950360699</v>
      </c>
      <c r="F1293" s="39">
        <v>106537.45950360699</v>
      </c>
      <c r="G1293" s="39">
        <v>106537.45950360699</v>
      </c>
      <c r="H1293" s="39">
        <v>106537.45950360699</v>
      </c>
      <c r="I1293" s="39">
        <v>106537.45950360699</v>
      </c>
      <c r="J1293" s="39">
        <v>106537.45950360699</v>
      </c>
      <c r="K1293" s="39">
        <v>106537.45950360699</v>
      </c>
      <c r="L1293" s="39">
        <v>106537.45950360699</v>
      </c>
      <c r="M1293" s="39">
        <v>106537.45950360699</v>
      </c>
      <c r="N1293" s="39">
        <v>106537.45950360699</v>
      </c>
      <c r="O1293" s="39">
        <v>106537.45950360699</v>
      </c>
      <c r="P1293" s="39">
        <v>106537.45950360699</v>
      </c>
      <c r="Q1293" s="39">
        <v>106537.45950360699</v>
      </c>
      <c r="R1293" s="39">
        <v>106537.45950360699</v>
      </c>
      <c r="S1293" s="39">
        <v>106537.45950360699</v>
      </c>
      <c r="T1293" s="39">
        <v>106537.45950360699</v>
      </c>
      <c r="U1293" s="39">
        <v>106537.45950360699</v>
      </c>
      <c r="V1293" s="39">
        <v>106537.45950360699</v>
      </c>
      <c r="W1293" s="39">
        <v>106537.45950360699</v>
      </c>
      <c r="X1293" s="39">
        <v>106537.45950360699</v>
      </c>
      <c r="Y1293" s="39">
        <v>106537.45950360699</v>
      </c>
      <c r="Z1293" s="39">
        <v>106537.45950360699</v>
      </c>
      <c r="AA1293" s="39">
        <v>106537.45950360699</v>
      </c>
      <c r="AB1293" s="39">
        <v>106537.45950360699</v>
      </c>
      <c r="AC1293" s="39">
        <v>106537.45950360699</v>
      </c>
      <c r="AD1293" s="39">
        <v>106537.45950360699</v>
      </c>
    </row>
    <row r="1294" spans="1:30" hidden="1" outlineLevel="1">
      <c r="A1294" s="40" t="s">
        <v>222</v>
      </c>
      <c r="B1294" s="39">
        <v>410868.75776881399</v>
      </c>
      <c r="C1294" s="39">
        <v>410868.75776881399</v>
      </c>
      <c r="D1294" s="39">
        <v>410868.75776881399</v>
      </c>
      <c r="E1294" s="39">
        <v>410868.75776881399</v>
      </c>
      <c r="F1294" s="39">
        <v>410868.75776881399</v>
      </c>
      <c r="G1294" s="39">
        <v>410868.75776881399</v>
      </c>
      <c r="H1294" s="39">
        <v>410868.75776881399</v>
      </c>
      <c r="I1294" s="39">
        <v>410868.75776881399</v>
      </c>
      <c r="J1294" s="39">
        <v>410868.75776881399</v>
      </c>
      <c r="K1294" s="39">
        <v>410868.75776881399</v>
      </c>
      <c r="L1294" s="39">
        <v>410868.75776881399</v>
      </c>
      <c r="M1294" s="39">
        <v>410868.75776881399</v>
      </c>
      <c r="N1294" s="39">
        <v>410868.75776881399</v>
      </c>
      <c r="O1294" s="39">
        <v>410868.75776881399</v>
      </c>
      <c r="P1294" s="39">
        <v>410868.75776881399</v>
      </c>
      <c r="Q1294" s="39">
        <v>410868.75776881399</v>
      </c>
      <c r="R1294" s="39">
        <v>410868.75776881399</v>
      </c>
      <c r="S1294" s="39">
        <v>410868.75776881399</v>
      </c>
      <c r="T1294" s="39">
        <v>410868.75776881399</v>
      </c>
      <c r="U1294" s="39">
        <v>410868.75776881399</v>
      </c>
      <c r="V1294" s="39">
        <v>410868.75776881399</v>
      </c>
      <c r="W1294" s="39">
        <v>410868.75776881399</v>
      </c>
      <c r="X1294" s="39">
        <v>410868.75776881399</v>
      </c>
      <c r="Y1294" s="39">
        <v>410868.75776881399</v>
      </c>
      <c r="Z1294" s="39">
        <v>410868.75776881399</v>
      </c>
      <c r="AA1294" s="39">
        <v>410868.75776881399</v>
      </c>
      <c r="AB1294" s="39">
        <v>410868.75776881399</v>
      </c>
      <c r="AC1294" s="39">
        <v>410868.75776881399</v>
      </c>
      <c r="AD1294" s="39">
        <v>410868.75776881399</v>
      </c>
    </row>
    <row r="1295" spans="1:30" hidden="1" outlineLevel="1">
      <c r="A1295" s="40" t="s">
        <v>224</v>
      </c>
      <c r="B1295" s="39">
        <v>654633.51955578604</v>
      </c>
      <c r="C1295" s="39">
        <v>654633.51955578604</v>
      </c>
      <c r="D1295" s="39">
        <v>654633.51955578604</v>
      </c>
      <c r="E1295" s="39">
        <v>654633.51955578604</v>
      </c>
      <c r="F1295" s="39">
        <v>654633.51955578604</v>
      </c>
      <c r="G1295" s="39">
        <v>654633.51955578604</v>
      </c>
      <c r="H1295" s="39">
        <v>654633.51955578604</v>
      </c>
      <c r="I1295" s="39">
        <v>654633.51955578604</v>
      </c>
      <c r="J1295" s="39">
        <v>654633.51955578604</v>
      </c>
      <c r="K1295" s="39">
        <v>654633.51955578604</v>
      </c>
      <c r="L1295" s="39">
        <v>654633.51955578604</v>
      </c>
      <c r="M1295" s="39">
        <v>654633.51955578604</v>
      </c>
      <c r="N1295" s="39">
        <v>654633.51955578604</v>
      </c>
      <c r="O1295" s="39">
        <v>654633.51955578604</v>
      </c>
      <c r="P1295" s="39">
        <v>654633.51955578604</v>
      </c>
      <c r="Q1295" s="39">
        <v>654633.51955578604</v>
      </c>
      <c r="R1295" s="39">
        <v>654633.51955578604</v>
      </c>
      <c r="S1295" s="39">
        <v>654633.51955578604</v>
      </c>
      <c r="T1295" s="39">
        <v>654633.51955578604</v>
      </c>
      <c r="U1295" s="39">
        <v>654633.51955578604</v>
      </c>
      <c r="V1295" s="39">
        <v>654633.51955578604</v>
      </c>
      <c r="W1295" s="39">
        <v>654633.51955578604</v>
      </c>
      <c r="X1295" s="39">
        <v>654633.51955578604</v>
      </c>
      <c r="Y1295" s="39">
        <v>654633.51955578604</v>
      </c>
      <c r="Z1295" s="39">
        <v>654633.51955578604</v>
      </c>
      <c r="AA1295" s="39">
        <v>654633.51955578604</v>
      </c>
      <c r="AB1295" s="39">
        <v>654633.51955578604</v>
      </c>
      <c r="AC1295" s="39">
        <v>654633.51955578604</v>
      </c>
      <c r="AD1295" s="39">
        <v>654633.51955578604</v>
      </c>
    </row>
    <row r="1296" spans="1:30" hidden="1" outlineLevel="1">
      <c r="A1296" s="40" t="s">
        <v>225</v>
      </c>
      <c r="B1296" s="39">
        <v>566943816.89141798</v>
      </c>
      <c r="C1296" s="39">
        <v>566943816.89141798</v>
      </c>
      <c r="D1296" s="39">
        <v>566943816.89141798</v>
      </c>
      <c r="E1296" s="39">
        <v>566943816.89141798</v>
      </c>
      <c r="F1296" s="39">
        <v>566943816.89141798</v>
      </c>
      <c r="G1296" s="39">
        <v>566943816.89141798</v>
      </c>
      <c r="H1296" s="39">
        <v>566943816.89141798</v>
      </c>
      <c r="I1296" s="39">
        <v>566943816.89141798</v>
      </c>
      <c r="J1296" s="39">
        <v>566943816.89141798</v>
      </c>
      <c r="K1296" s="39">
        <v>566943816.89141798</v>
      </c>
      <c r="L1296" s="39">
        <v>566943816.89141798</v>
      </c>
      <c r="M1296" s="39">
        <v>566943816.89141798</v>
      </c>
      <c r="N1296" s="39">
        <v>566943816.89141798</v>
      </c>
      <c r="O1296" s="39">
        <v>566943816.89141798</v>
      </c>
      <c r="P1296" s="39">
        <v>566943816.89141798</v>
      </c>
      <c r="Q1296" s="39">
        <v>566943816.89141798</v>
      </c>
      <c r="R1296" s="39">
        <v>566943816.89141798</v>
      </c>
      <c r="S1296" s="39">
        <v>566943816.89141798</v>
      </c>
      <c r="T1296" s="39">
        <v>566943816.89141798</v>
      </c>
      <c r="U1296" s="39">
        <v>566943816.89141798</v>
      </c>
      <c r="V1296" s="39">
        <v>566943816.89141798</v>
      </c>
      <c r="W1296" s="39">
        <v>566943816.89141798</v>
      </c>
      <c r="X1296" s="39">
        <v>566943816.89141798</v>
      </c>
      <c r="Y1296" s="39">
        <v>566943816.89141798</v>
      </c>
      <c r="Z1296" s="39">
        <v>566943816.89141798</v>
      </c>
      <c r="AA1296" s="39">
        <v>566943816.89141798</v>
      </c>
      <c r="AB1296" s="39">
        <v>566943816.89141798</v>
      </c>
      <c r="AC1296" s="39">
        <v>566943816.89141798</v>
      </c>
      <c r="AD1296" s="39">
        <v>566943816.89141798</v>
      </c>
    </row>
    <row r="1297" spans="1:30" hidden="1" outlineLevel="1">
      <c r="A1297" s="40" t="s">
        <v>228</v>
      </c>
      <c r="B1297" s="39">
        <v>90430.341398919001</v>
      </c>
      <c r="C1297" s="39">
        <v>90430.341398919001</v>
      </c>
      <c r="D1297" s="39">
        <v>90430.341398919001</v>
      </c>
      <c r="E1297" s="39">
        <v>90430.341398919001</v>
      </c>
      <c r="F1297" s="39">
        <v>90430.341398919001</v>
      </c>
      <c r="G1297" s="39">
        <v>90430.341398919001</v>
      </c>
      <c r="H1297" s="39">
        <v>90430.341398919001</v>
      </c>
      <c r="I1297" s="39">
        <v>90430.341398919001</v>
      </c>
      <c r="J1297" s="39">
        <v>90430.341398919001</v>
      </c>
      <c r="K1297" s="39">
        <v>90430.341398919001</v>
      </c>
      <c r="L1297" s="39">
        <v>90430.341398919001</v>
      </c>
      <c r="M1297" s="39">
        <v>90430.341398919001</v>
      </c>
      <c r="N1297" s="39">
        <v>90430.341398919001</v>
      </c>
      <c r="O1297" s="39">
        <v>90430.341398919001</v>
      </c>
      <c r="P1297" s="39">
        <v>90430.341398919001</v>
      </c>
      <c r="Q1297" s="39">
        <v>90430.341398919001</v>
      </c>
      <c r="R1297" s="39">
        <v>90430.341398919001</v>
      </c>
      <c r="S1297" s="39">
        <v>90430.341398919001</v>
      </c>
      <c r="T1297" s="39">
        <v>90430.341398919001</v>
      </c>
      <c r="U1297" s="39">
        <v>90430.341398919001</v>
      </c>
      <c r="V1297" s="39">
        <v>90430.341398919001</v>
      </c>
      <c r="W1297" s="39">
        <v>90430.341398919001</v>
      </c>
      <c r="X1297" s="39">
        <v>90430.341398919001</v>
      </c>
      <c r="Y1297" s="39">
        <v>90430.341398919001</v>
      </c>
      <c r="Z1297" s="39">
        <v>90430.341398919001</v>
      </c>
      <c r="AA1297" s="39">
        <v>90430.341398919001</v>
      </c>
      <c r="AB1297" s="39">
        <v>90430.341398919001</v>
      </c>
      <c r="AC1297" s="39">
        <v>90430.341398919001</v>
      </c>
      <c r="AD1297" s="39">
        <v>90430.341398919001</v>
      </c>
    </row>
    <row r="1298" spans="1:30" hidden="1" outlineLevel="1">
      <c r="A1298" s="40" t="s">
        <v>229</v>
      </c>
      <c r="B1298" s="39">
        <v>209907.77152886399</v>
      </c>
      <c r="C1298" s="39">
        <v>209907.77152886399</v>
      </c>
      <c r="D1298" s="39">
        <v>209907.77152886399</v>
      </c>
      <c r="E1298" s="39">
        <v>209907.77152886399</v>
      </c>
      <c r="F1298" s="39">
        <v>209907.77152886399</v>
      </c>
      <c r="G1298" s="39">
        <v>209907.77152886399</v>
      </c>
      <c r="H1298" s="39">
        <v>209907.77152886399</v>
      </c>
      <c r="I1298" s="39">
        <v>209907.77152886399</v>
      </c>
      <c r="J1298" s="39">
        <v>209907.77152886399</v>
      </c>
      <c r="K1298" s="39">
        <v>209907.77152886399</v>
      </c>
      <c r="L1298" s="39">
        <v>209907.77152886399</v>
      </c>
      <c r="M1298" s="39">
        <v>209907.77152886399</v>
      </c>
      <c r="N1298" s="39">
        <v>209907.77152886399</v>
      </c>
      <c r="O1298" s="39">
        <v>209907.77152886399</v>
      </c>
      <c r="P1298" s="39">
        <v>209907.77152886399</v>
      </c>
      <c r="Q1298" s="39">
        <v>209907.77152886399</v>
      </c>
      <c r="R1298" s="39">
        <v>209907.77152886399</v>
      </c>
      <c r="S1298" s="39">
        <v>209907.77152886399</v>
      </c>
      <c r="T1298" s="39">
        <v>209907.77152886399</v>
      </c>
      <c r="U1298" s="39">
        <v>209907.77152886399</v>
      </c>
      <c r="V1298" s="39">
        <v>209907.77152886399</v>
      </c>
      <c r="W1298" s="39">
        <v>209907.77152886399</v>
      </c>
      <c r="X1298" s="39">
        <v>209907.77152886399</v>
      </c>
      <c r="Y1298" s="39">
        <v>209907.77152886399</v>
      </c>
      <c r="Z1298" s="39">
        <v>209907.77152886399</v>
      </c>
      <c r="AA1298" s="39">
        <v>209907.77152886399</v>
      </c>
      <c r="AB1298" s="39">
        <v>209907.77152886399</v>
      </c>
      <c r="AC1298" s="39">
        <v>209907.77152886399</v>
      </c>
      <c r="AD1298" s="39">
        <v>209907.77152886399</v>
      </c>
    </row>
    <row r="1299" spans="1:30" hidden="1" outlineLevel="1">
      <c r="A1299" s="40" t="s">
        <v>230</v>
      </c>
      <c r="B1299" s="39">
        <v>162150.16980950101</v>
      </c>
      <c r="C1299" s="39">
        <v>162150.16980950101</v>
      </c>
      <c r="D1299" s="39">
        <v>162150.16980950101</v>
      </c>
      <c r="E1299" s="39">
        <v>162150.16980950101</v>
      </c>
      <c r="F1299" s="39">
        <v>162150.16980950101</v>
      </c>
      <c r="G1299" s="39">
        <v>162150.16980950101</v>
      </c>
      <c r="H1299" s="39">
        <v>162150.16980950101</v>
      </c>
      <c r="I1299" s="39">
        <v>162150.16980950101</v>
      </c>
      <c r="J1299" s="39">
        <v>162150.16980950101</v>
      </c>
      <c r="K1299" s="39">
        <v>162150.16980950101</v>
      </c>
      <c r="L1299" s="39">
        <v>162150.16980950101</v>
      </c>
      <c r="M1299" s="39">
        <v>162150.16980950101</v>
      </c>
      <c r="N1299" s="39">
        <v>162150.16980950101</v>
      </c>
      <c r="O1299" s="39">
        <v>162150.16980950101</v>
      </c>
      <c r="P1299" s="39">
        <v>162150.16980950101</v>
      </c>
      <c r="Q1299" s="39">
        <v>162150.16980950101</v>
      </c>
      <c r="R1299" s="39">
        <v>162150.16980950101</v>
      </c>
      <c r="S1299" s="39">
        <v>162150.16980950101</v>
      </c>
      <c r="T1299" s="39">
        <v>162150.16980950101</v>
      </c>
      <c r="U1299" s="39">
        <v>162150.16980950101</v>
      </c>
      <c r="V1299" s="39">
        <v>162150.16980950101</v>
      </c>
      <c r="W1299" s="39">
        <v>162150.16980950101</v>
      </c>
      <c r="X1299" s="39">
        <v>162150.16980950101</v>
      </c>
      <c r="Y1299" s="39">
        <v>162150.16980950101</v>
      </c>
      <c r="Z1299" s="39">
        <v>162150.16980950101</v>
      </c>
      <c r="AA1299" s="39">
        <v>162150.16980950101</v>
      </c>
      <c r="AB1299" s="39">
        <v>162150.16980950101</v>
      </c>
      <c r="AC1299" s="39">
        <v>162150.16980950101</v>
      </c>
      <c r="AD1299" s="39">
        <v>162150.16980950101</v>
      </c>
    </row>
    <row r="1300" spans="1:30" hidden="1" outlineLevel="1">
      <c r="A1300" s="40" t="s">
        <v>232</v>
      </c>
      <c r="B1300" s="39">
        <v>162150.16980950101</v>
      </c>
      <c r="C1300" s="39">
        <v>162150.16980950101</v>
      </c>
      <c r="D1300" s="39">
        <v>162150.16980950101</v>
      </c>
      <c r="E1300" s="39">
        <v>162150.16980950101</v>
      </c>
      <c r="F1300" s="39">
        <v>162150.16980950101</v>
      </c>
      <c r="G1300" s="39">
        <v>162150.16980950101</v>
      </c>
      <c r="H1300" s="39">
        <v>162150.16980950101</v>
      </c>
      <c r="I1300" s="39">
        <v>162150.16980950101</v>
      </c>
      <c r="J1300" s="39">
        <v>162150.16980950101</v>
      </c>
      <c r="K1300" s="39">
        <v>162150.16980950101</v>
      </c>
      <c r="L1300" s="39">
        <v>162150.16980950101</v>
      </c>
      <c r="M1300" s="39">
        <v>162150.16980950101</v>
      </c>
      <c r="N1300" s="39">
        <v>162150.16980950101</v>
      </c>
      <c r="O1300" s="39">
        <v>162150.16980950101</v>
      </c>
      <c r="P1300" s="39">
        <v>162150.16980950101</v>
      </c>
      <c r="Q1300" s="39">
        <v>162150.16980950101</v>
      </c>
      <c r="R1300" s="39">
        <v>162150.16980950101</v>
      </c>
      <c r="S1300" s="39">
        <v>162150.16980950101</v>
      </c>
      <c r="T1300" s="39">
        <v>162150.16980950101</v>
      </c>
      <c r="U1300" s="39">
        <v>162150.16980950101</v>
      </c>
      <c r="V1300" s="39">
        <v>162150.16980950101</v>
      </c>
      <c r="W1300" s="39">
        <v>162150.16980950101</v>
      </c>
      <c r="X1300" s="39">
        <v>162150.16980950101</v>
      </c>
      <c r="Y1300" s="39">
        <v>162150.16980950101</v>
      </c>
      <c r="Z1300" s="39">
        <v>162150.16980950101</v>
      </c>
      <c r="AA1300" s="39">
        <v>162150.16980950101</v>
      </c>
      <c r="AB1300" s="39">
        <v>162150.16980950101</v>
      </c>
      <c r="AC1300" s="39">
        <v>162150.16980950101</v>
      </c>
      <c r="AD1300" s="39">
        <v>162150.16980950101</v>
      </c>
    </row>
    <row r="1301" spans="1:30" collapsed="1">
      <c r="A1301" s="40" t="s">
        <v>717</v>
      </c>
      <c r="B1301" s="39">
        <v>721054004.13817799</v>
      </c>
      <c r="C1301" s="39">
        <v>721054004.13817799</v>
      </c>
      <c r="D1301" s="39">
        <v>721054004.13817799</v>
      </c>
      <c r="E1301" s="39">
        <v>721054004.13817799</v>
      </c>
      <c r="F1301" s="39">
        <v>721054004.13817799</v>
      </c>
      <c r="G1301" s="39">
        <v>721054004.13817799</v>
      </c>
      <c r="H1301" s="39">
        <v>721054004.13817799</v>
      </c>
      <c r="I1301" s="39">
        <v>721054004.13817799</v>
      </c>
      <c r="J1301" s="39">
        <v>721054004.13817799</v>
      </c>
      <c r="K1301" s="39">
        <v>721054004.13817799</v>
      </c>
      <c r="L1301" s="39">
        <v>721054004.13817799</v>
      </c>
      <c r="M1301" s="39">
        <v>721054004.13817799</v>
      </c>
      <c r="N1301" s="39">
        <v>721054004.13817799</v>
      </c>
      <c r="O1301" s="39">
        <v>721054004.13817799</v>
      </c>
      <c r="P1301" s="39">
        <v>721054004.13817799</v>
      </c>
      <c r="Q1301" s="39">
        <v>721054004.13817799</v>
      </c>
      <c r="R1301" s="39">
        <v>721054004.13817799</v>
      </c>
      <c r="S1301" s="39">
        <v>721054004.13817799</v>
      </c>
      <c r="T1301" s="39">
        <v>721054004.13817799</v>
      </c>
      <c r="U1301" s="39">
        <v>721054004.13817799</v>
      </c>
      <c r="V1301" s="39">
        <v>721054004.13817799</v>
      </c>
      <c r="W1301" s="39">
        <v>721054004.13817799</v>
      </c>
      <c r="X1301" s="39">
        <v>721054004.13817799</v>
      </c>
      <c r="Y1301" s="39">
        <v>721054004.13817799</v>
      </c>
      <c r="Z1301" s="39">
        <v>721054004.13817799</v>
      </c>
      <c r="AA1301" s="39">
        <v>721054004.13817799</v>
      </c>
      <c r="AB1301" s="39">
        <v>721054004.13817799</v>
      </c>
      <c r="AC1301" s="39">
        <v>721054004.13817799</v>
      </c>
      <c r="AD1301" s="39">
        <v>721054004.13817799</v>
      </c>
    </row>
    <row r="1302" spans="1:30">
      <c r="A1302" s="40" t="s">
        <v>718</v>
      </c>
    </row>
    <row r="1303" spans="1:30" s="45" customFormat="1">
      <c r="A1303" s="49" t="s">
        <v>719</v>
      </c>
      <c r="B1303" s="50">
        <v>2.76649512856948E-3</v>
      </c>
      <c r="C1303" s="50">
        <v>3.4930188835058601E-4</v>
      </c>
      <c r="D1303" s="50">
        <v>3.9982471948823799E-4</v>
      </c>
      <c r="E1303" s="50">
        <v>0.104697873439031</v>
      </c>
      <c r="F1303" s="50">
        <v>2.02428100155285E-3</v>
      </c>
      <c r="G1303" s="50">
        <v>9.2597833144752395E-2</v>
      </c>
      <c r="H1303" s="50">
        <v>7.4380108012378704E-3</v>
      </c>
      <c r="I1303" s="50">
        <v>1.05873964327521E-3</v>
      </c>
      <c r="J1303" s="50">
        <v>1.4781888264367099E-4</v>
      </c>
      <c r="K1303" s="50">
        <v>5.7007329599898101E-4</v>
      </c>
      <c r="L1303" s="50">
        <v>0</v>
      </c>
      <c r="M1303" s="50">
        <v>9.0829268740497495E-4</v>
      </c>
      <c r="N1303" s="50">
        <v>0.78662474142993799</v>
      </c>
      <c r="O1303" s="50">
        <v>0</v>
      </c>
      <c r="P1303" s="50">
        <v>0</v>
      </c>
      <c r="Q1303" s="50">
        <v>1.2547053482368101E-4</v>
      </c>
      <c r="R1303" s="50">
        <v>2.9124340293255402E-4</v>
      </c>
      <c r="S1303" s="50">
        <v>0</v>
      </c>
      <c r="T1303" s="50">
        <v>0.5</v>
      </c>
      <c r="U1303" s="50">
        <v>0</v>
      </c>
      <c r="V1303" s="50">
        <v>0</v>
      </c>
      <c r="W1303" s="50">
        <v>0</v>
      </c>
      <c r="X1303" s="50">
        <v>0.5</v>
      </c>
      <c r="Y1303" s="50">
        <v>0</v>
      </c>
      <c r="Z1303" s="50">
        <v>0</v>
      </c>
      <c r="AA1303" s="50">
        <v>0</v>
      </c>
      <c r="AB1303" s="50">
        <v>0</v>
      </c>
      <c r="AC1303" s="50">
        <v>0</v>
      </c>
      <c r="AD1303" s="50">
        <v>0</v>
      </c>
    </row>
    <row r="1304" spans="1:30">
      <c r="A1304" s="40" t="s">
        <v>720</v>
      </c>
      <c r="B1304" s="39">
        <v>2.7652508732091299E-3</v>
      </c>
      <c r="C1304" s="39">
        <v>3.4914478677376698E-4</v>
      </c>
      <c r="D1304" s="39">
        <v>3.9964489482659802E-4</v>
      </c>
      <c r="E1304" s="39">
        <v>0.104650784655502</v>
      </c>
      <c r="F1304" s="39">
        <v>2.0233705634822999E-3</v>
      </c>
      <c r="G1304" s="39">
        <v>9.2556186460087397E-2</v>
      </c>
      <c r="H1304" s="39">
        <v>7.4346654908795801E-3</v>
      </c>
      <c r="I1304" s="39">
        <v>1.05826346586837E-3</v>
      </c>
      <c r="J1304" s="39">
        <v>1.4775239980941899E-4</v>
      </c>
      <c r="K1304" s="39">
        <v>5.6981690055226103E-4</v>
      </c>
      <c r="L1304" s="39">
        <v>0</v>
      </c>
      <c r="M1304" s="39">
        <v>9.07884174831287E-4</v>
      </c>
      <c r="N1304" s="39">
        <v>0.78627095007820202</v>
      </c>
      <c r="O1304" s="39">
        <v>0</v>
      </c>
      <c r="P1304" s="39">
        <v>0</v>
      </c>
      <c r="Q1304" s="39">
        <v>1.25414103354163E-4</v>
      </c>
      <c r="R1304" s="39">
        <v>2.9111241366692201E-4</v>
      </c>
      <c r="S1304" s="39">
        <v>0</v>
      </c>
      <c r="T1304" s="39">
        <v>2.2487936947705701E-4</v>
      </c>
      <c r="U1304" s="39">
        <v>0</v>
      </c>
      <c r="V1304" s="39">
        <v>0</v>
      </c>
      <c r="W1304" s="39">
        <v>0</v>
      </c>
      <c r="X1304" s="39">
        <v>2.2487936947705701E-4</v>
      </c>
      <c r="Y1304" s="39">
        <v>0</v>
      </c>
      <c r="Z1304" s="39">
        <v>0</v>
      </c>
      <c r="AA1304" s="39">
        <v>0</v>
      </c>
      <c r="AB1304" s="39">
        <v>0</v>
      </c>
      <c r="AC1304" s="39">
        <v>0</v>
      </c>
      <c r="AD1304" s="39">
        <v>0</v>
      </c>
    </row>
    <row r="1305" spans="1:30">
      <c r="A1305" s="40" t="s">
        <v>721</v>
      </c>
    </row>
    <row r="1306" spans="1:30">
      <c r="A1306" s="43" t="s">
        <v>722</v>
      </c>
    </row>
    <row r="1307" spans="1:30">
      <c r="A1307" s="40" t="s">
        <v>723</v>
      </c>
      <c r="B1307" s="39">
        <v>0</v>
      </c>
      <c r="C1307" s="39">
        <v>0</v>
      </c>
      <c r="D1307" s="39">
        <v>0</v>
      </c>
      <c r="E1307" s="39">
        <v>0</v>
      </c>
      <c r="F1307" s="39">
        <v>0</v>
      </c>
      <c r="G1307" s="39">
        <v>0</v>
      </c>
      <c r="H1307" s="39">
        <v>0</v>
      </c>
      <c r="I1307" s="39">
        <v>0</v>
      </c>
      <c r="J1307" s="39">
        <v>0</v>
      </c>
      <c r="K1307" s="39">
        <v>0</v>
      </c>
      <c r="L1307" s="39">
        <v>0</v>
      </c>
      <c r="M1307" s="39">
        <v>0</v>
      </c>
      <c r="N1307" s="39">
        <v>0</v>
      </c>
      <c r="O1307" s="39">
        <v>-1</v>
      </c>
      <c r="P1307" s="39">
        <v>0</v>
      </c>
      <c r="Q1307" s="39">
        <v>0</v>
      </c>
      <c r="R1307" s="39">
        <v>0</v>
      </c>
      <c r="S1307" s="39">
        <v>0</v>
      </c>
      <c r="T1307" s="39">
        <v>0</v>
      </c>
      <c r="U1307" s="39">
        <v>0</v>
      </c>
      <c r="V1307" s="39">
        <v>0</v>
      </c>
      <c r="W1307" s="39">
        <v>0</v>
      </c>
      <c r="X1307" s="39">
        <v>0</v>
      </c>
      <c r="Y1307" s="39">
        <v>0</v>
      </c>
      <c r="Z1307" s="39">
        <v>0</v>
      </c>
      <c r="AA1307" s="39">
        <v>0</v>
      </c>
      <c r="AB1307" s="39">
        <v>0</v>
      </c>
      <c r="AC1307" s="39">
        <v>0</v>
      </c>
      <c r="AD1307" s="39">
        <v>0</v>
      </c>
    </row>
    <row r="1308" spans="1:30">
      <c r="A1308" s="40" t="s">
        <v>724</v>
      </c>
      <c r="B1308" s="39">
        <v>0</v>
      </c>
      <c r="C1308" s="39">
        <v>0</v>
      </c>
      <c r="D1308" s="39">
        <v>0</v>
      </c>
      <c r="E1308" s="39">
        <v>0</v>
      </c>
      <c r="F1308" s="39">
        <v>0</v>
      </c>
      <c r="G1308" s="39">
        <v>0</v>
      </c>
      <c r="H1308" s="39">
        <v>0</v>
      </c>
      <c r="I1308" s="39">
        <v>0</v>
      </c>
      <c r="J1308" s="39">
        <v>0</v>
      </c>
      <c r="K1308" s="39">
        <v>0</v>
      </c>
      <c r="L1308" s="39">
        <v>0</v>
      </c>
      <c r="M1308" s="39">
        <v>0</v>
      </c>
      <c r="N1308" s="39">
        <v>0</v>
      </c>
      <c r="O1308" s="39">
        <v>0</v>
      </c>
      <c r="P1308" s="39">
        <v>-1</v>
      </c>
      <c r="Q1308" s="39">
        <v>0</v>
      </c>
      <c r="R1308" s="39">
        <v>0</v>
      </c>
      <c r="S1308" s="39">
        <v>0</v>
      </c>
      <c r="T1308" s="39">
        <v>0</v>
      </c>
      <c r="U1308" s="39">
        <v>0</v>
      </c>
      <c r="V1308" s="39">
        <v>0</v>
      </c>
      <c r="W1308" s="39">
        <v>0</v>
      </c>
      <c r="X1308" s="39">
        <v>0</v>
      </c>
      <c r="Y1308" s="39">
        <v>0</v>
      </c>
      <c r="Z1308" s="39">
        <v>0</v>
      </c>
      <c r="AA1308" s="39">
        <v>0</v>
      </c>
      <c r="AB1308" s="39">
        <v>0</v>
      </c>
      <c r="AC1308" s="39">
        <v>0</v>
      </c>
      <c r="AD1308" s="39">
        <v>0</v>
      </c>
    </row>
    <row r="1309" spans="1:30">
      <c r="A1309" s="40" t="s">
        <v>725</v>
      </c>
      <c r="B1309" s="39">
        <v>0</v>
      </c>
      <c r="C1309" s="39">
        <v>0</v>
      </c>
      <c r="D1309" s="39">
        <v>0</v>
      </c>
      <c r="E1309" s="39">
        <v>0</v>
      </c>
      <c r="F1309" s="39">
        <v>0</v>
      </c>
      <c r="G1309" s="39">
        <v>0</v>
      </c>
      <c r="H1309" s="39">
        <v>0</v>
      </c>
      <c r="I1309" s="39">
        <v>0</v>
      </c>
      <c r="J1309" s="39">
        <v>0</v>
      </c>
      <c r="K1309" s="39">
        <v>0</v>
      </c>
      <c r="L1309" s="39">
        <v>-1</v>
      </c>
      <c r="M1309" s="39">
        <v>0</v>
      </c>
      <c r="N1309" s="39">
        <v>0</v>
      </c>
      <c r="O1309" s="39">
        <v>0</v>
      </c>
      <c r="P1309" s="39">
        <v>0</v>
      </c>
      <c r="Q1309" s="39">
        <v>0</v>
      </c>
      <c r="R1309" s="39">
        <v>0</v>
      </c>
      <c r="S1309" s="39">
        <v>0</v>
      </c>
      <c r="T1309" s="39">
        <v>0</v>
      </c>
      <c r="U1309" s="39">
        <v>0</v>
      </c>
      <c r="V1309" s="39">
        <v>0</v>
      </c>
      <c r="W1309" s="39">
        <v>0</v>
      </c>
      <c r="X1309" s="39">
        <v>0</v>
      </c>
      <c r="Y1309" s="39">
        <v>0</v>
      </c>
      <c r="Z1309" s="39">
        <v>0</v>
      </c>
      <c r="AA1309" s="39">
        <v>0</v>
      </c>
      <c r="AB1309" s="39">
        <v>0</v>
      </c>
      <c r="AC1309" s="39">
        <v>0</v>
      </c>
      <c r="AD1309" s="39">
        <v>0</v>
      </c>
    </row>
    <row r="1310" spans="1:30">
      <c r="A1310" s="40" t="s">
        <v>726</v>
      </c>
    </row>
    <row r="1311" spans="1:30" s="45" customFormat="1">
      <c r="A1311" s="44" t="s">
        <v>727</v>
      </c>
      <c r="B1311" s="45">
        <v>0.39212000000000002</v>
      </c>
      <c r="C1311" s="45">
        <v>1.4279999999999999E-2</v>
      </c>
      <c r="D1311" s="45">
        <v>0</v>
      </c>
      <c r="E1311" s="45">
        <v>0</v>
      </c>
      <c r="F1311" s="45">
        <v>0</v>
      </c>
      <c r="G1311" s="45">
        <v>2.8800000000000002E-3</v>
      </c>
      <c r="H1311" s="45">
        <v>3.9350000000000003E-2</v>
      </c>
      <c r="I1311" s="45">
        <v>0.32521</v>
      </c>
      <c r="J1311" s="45">
        <v>0</v>
      </c>
      <c r="K1311" s="45">
        <v>1</v>
      </c>
      <c r="L1311" s="45">
        <v>0</v>
      </c>
      <c r="M1311" s="45">
        <v>0.25134000000000001</v>
      </c>
      <c r="N1311" s="45">
        <v>0</v>
      </c>
      <c r="O1311" s="45">
        <v>0</v>
      </c>
      <c r="P1311" s="45">
        <v>0</v>
      </c>
      <c r="Q1311" s="45">
        <v>1</v>
      </c>
      <c r="R1311" s="45">
        <v>0</v>
      </c>
      <c r="S1311" s="45">
        <v>0</v>
      </c>
      <c r="T1311" s="45">
        <v>0</v>
      </c>
      <c r="U1311" s="45">
        <v>0</v>
      </c>
      <c r="V1311" s="45">
        <v>0</v>
      </c>
      <c r="W1311" s="45">
        <v>0</v>
      </c>
      <c r="X1311" s="45">
        <v>0</v>
      </c>
      <c r="Y1311" s="45">
        <v>0</v>
      </c>
      <c r="Z1311" s="45">
        <v>0</v>
      </c>
      <c r="AA1311" s="45">
        <v>0</v>
      </c>
      <c r="AB1311" s="45">
        <v>0</v>
      </c>
      <c r="AC1311" s="45">
        <v>0</v>
      </c>
      <c r="AD1311" s="45">
        <v>0</v>
      </c>
    </row>
    <row r="1312" spans="1:30" s="45" customFormat="1">
      <c r="A1312" s="44" t="s">
        <v>728</v>
      </c>
      <c r="B1312" s="45">
        <v>0.60787999999999998</v>
      </c>
      <c r="C1312" s="45">
        <v>0.98572000000000004</v>
      </c>
      <c r="D1312" s="45">
        <v>0</v>
      </c>
      <c r="E1312" s="45">
        <v>1</v>
      </c>
      <c r="F1312" s="45">
        <v>1</v>
      </c>
      <c r="G1312" s="45">
        <v>0.99712000000000001</v>
      </c>
      <c r="H1312" s="45">
        <v>0.96065</v>
      </c>
      <c r="I1312" s="45">
        <v>0.67479</v>
      </c>
      <c r="J1312" s="45">
        <v>0</v>
      </c>
      <c r="K1312" s="45">
        <v>0</v>
      </c>
      <c r="L1312" s="45">
        <v>1</v>
      </c>
      <c r="M1312" s="45">
        <v>0.74865999999999999</v>
      </c>
      <c r="N1312" s="45">
        <v>1</v>
      </c>
      <c r="O1312" s="45">
        <v>1</v>
      </c>
      <c r="P1312" s="45">
        <v>1</v>
      </c>
      <c r="Q1312" s="45">
        <v>0</v>
      </c>
      <c r="R1312" s="45">
        <v>0</v>
      </c>
      <c r="S1312" s="45">
        <v>0</v>
      </c>
      <c r="T1312" s="45">
        <v>0</v>
      </c>
      <c r="U1312" s="45">
        <v>0</v>
      </c>
      <c r="V1312" s="45">
        <v>0</v>
      </c>
      <c r="W1312" s="45">
        <v>0</v>
      </c>
      <c r="X1312" s="45">
        <v>0</v>
      </c>
      <c r="Y1312" s="45">
        <v>0</v>
      </c>
      <c r="Z1312" s="45">
        <v>0</v>
      </c>
      <c r="AA1312" s="45">
        <v>0</v>
      </c>
      <c r="AB1312" s="45">
        <v>0</v>
      </c>
      <c r="AC1312" s="45">
        <v>0</v>
      </c>
      <c r="AD1312" s="45">
        <v>0</v>
      </c>
    </row>
    <row r="1313" spans="1:16">
      <c r="A1313" s="40" t="s">
        <v>729</v>
      </c>
    </row>
    <row r="1314" spans="1:16" hidden="1" outlineLevel="1">
      <c r="A1314" s="40" t="s">
        <v>213</v>
      </c>
      <c r="B1314" s="39">
        <v>278</v>
      </c>
    </row>
    <row r="1315" spans="1:16" hidden="1" outlineLevel="1">
      <c r="A1315" s="40" t="s">
        <v>214</v>
      </c>
      <c r="C1315" s="39">
        <v>62</v>
      </c>
    </row>
    <row r="1316" spans="1:16" hidden="1" outlineLevel="1">
      <c r="A1316" s="40" t="s">
        <v>215</v>
      </c>
      <c r="D1316" s="39">
        <v>17</v>
      </c>
    </row>
    <row r="1317" spans="1:16" hidden="1" outlineLevel="1">
      <c r="A1317" s="40" t="s">
        <v>216</v>
      </c>
      <c r="E1317" s="39">
        <v>430456.33333333302</v>
      </c>
    </row>
    <row r="1318" spans="1:16" hidden="1" outlineLevel="1">
      <c r="A1318" s="40" t="s">
        <v>217</v>
      </c>
      <c r="F1318" s="39">
        <v>10880.083333333299</v>
      </c>
    </row>
    <row r="1319" spans="1:16" hidden="1" outlineLevel="1">
      <c r="A1319" s="40" t="s">
        <v>218</v>
      </c>
      <c r="G1319" s="39">
        <v>106794.25</v>
      </c>
    </row>
    <row r="1320" spans="1:16" hidden="1" outlineLevel="1">
      <c r="A1320" s="40" t="s">
        <v>219</v>
      </c>
      <c r="H1320" s="39">
        <v>3093.8333333333298</v>
      </c>
    </row>
    <row r="1321" spans="1:16" hidden="1" outlineLevel="1">
      <c r="A1321" s="40" t="s">
        <v>220</v>
      </c>
      <c r="I1321" s="39">
        <v>157.5</v>
      </c>
    </row>
    <row r="1322" spans="1:16" hidden="1" outlineLevel="1">
      <c r="A1322" s="40" t="s">
        <v>221</v>
      </c>
      <c r="J1322" s="39">
        <v>7</v>
      </c>
    </row>
    <row r="1323" spans="1:16" hidden="1" outlineLevel="1">
      <c r="A1323" s="40" t="s">
        <v>222</v>
      </c>
      <c r="K1323" s="39">
        <v>27</v>
      </c>
    </row>
    <row r="1324" spans="1:16" hidden="1" outlineLevel="1">
      <c r="A1324" s="40" t="s">
        <v>223</v>
      </c>
      <c r="L1324" s="39">
        <v>5407.5</v>
      </c>
    </row>
    <row r="1325" spans="1:16" hidden="1" outlineLevel="1">
      <c r="A1325" s="40" t="s">
        <v>224</v>
      </c>
      <c r="M1325" s="39">
        <v>181.916666666666</v>
      </c>
    </row>
    <row r="1326" spans="1:16" hidden="1" outlineLevel="1">
      <c r="A1326" s="40" t="s">
        <v>225</v>
      </c>
      <c r="N1326" s="39">
        <v>4349628</v>
      </c>
    </row>
    <row r="1327" spans="1:16" hidden="1" outlineLevel="1">
      <c r="A1327" s="40" t="s">
        <v>226</v>
      </c>
      <c r="O1327" s="39">
        <v>9104.0833333333303</v>
      </c>
    </row>
    <row r="1328" spans="1:16" hidden="1" outlineLevel="1">
      <c r="A1328" s="40" t="s">
        <v>227</v>
      </c>
      <c r="P1328" s="39">
        <v>914.83333333333303</v>
      </c>
    </row>
    <row r="1329" spans="1:30" hidden="1" outlineLevel="1">
      <c r="A1329" s="40" t="s">
        <v>228</v>
      </c>
      <c r="Q1329" s="39">
        <v>6</v>
      </c>
    </row>
    <row r="1330" spans="1:30" hidden="1" outlineLevel="1">
      <c r="A1330" s="40" t="s">
        <v>229</v>
      </c>
      <c r="R1330" s="39">
        <v>14</v>
      </c>
    </row>
    <row r="1331" spans="1:30" collapsed="1">
      <c r="A1331" s="40" t="s">
        <v>730</v>
      </c>
      <c r="B1331" s="39">
        <v>278</v>
      </c>
      <c r="C1331" s="39">
        <v>62</v>
      </c>
      <c r="D1331" s="39">
        <v>17</v>
      </c>
      <c r="E1331" s="39">
        <v>430456.33333333302</v>
      </c>
      <c r="F1331" s="39">
        <v>10880.083333333299</v>
      </c>
      <c r="G1331" s="39">
        <v>106794.25</v>
      </c>
      <c r="H1331" s="39">
        <v>3093.8333333333298</v>
      </c>
      <c r="I1331" s="39">
        <v>157.5</v>
      </c>
      <c r="J1331" s="39">
        <v>7</v>
      </c>
      <c r="K1331" s="39">
        <v>27</v>
      </c>
      <c r="L1331" s="39">
        <v>5407.5</v>
      </c>
      <c r="M1331" s="39">
        <v>181.916666666666</v>
      </c>
      <c r="N1331" s="39">
        <v>4349628</v>
      </c>
      <c r="O1331" s="39">
        <v>9104.0833333333303</v>
      </c>
      <c r="P1331" s="39">
        <v>914.83333333333303</v>
      </c>
      <c r="Q1331" s="39">
        <v>6</v>
      </c>
      <c r="R1331" s="39">
        <v>14</v>
      </c>
      <c r="S1331" s="39">
        <v>0</v>
      </c>
      <c r="T1331" s="39">
        <v>0</v>
      </c>
      <c r="U1331" s="39">
        <v>0</v>
      </c>
      <c r="V1331" s="39">
        <v>0</v>
      </c>
      <c r="W1331" s="39">
        <v>0</v>
      </c>
      <c r="X1331" s="39">
        <v>0</v>
      </c>
      <c r="Y1331" s="39">
        <v>0</v>
      </c>
      <c r="Z1331" s="39">
        <v>0</v>
      </c>
      <c r="AA1331" s="39">
        <v>0</v>
      </c>
      <c r="AB1331" s="39">
        <v>0</v>
      </c>
      <c r="AC1331" s="39">
        <v>0</v>
      </c>
      <c r="AD1331" s="39">
        <v>0</v>
      </c>
    </row>
    <row r="1332" spans="1:30">
      <c r="A1332" s="40" t="s">
        <v>731</v>
      </c>
      <c r="B1332" s="39">
        <v>0</v>
      </c>
      <c r="C1332" s="39">
        <v>0</v>
      </c>
      <c r="D1332" s="39">
        <v>-17</v>
      </c>
      <c r="E1332" s="39">
        <v>0</v>
      </c>
      <c r="F1332" s="39">
        <v>0</v>
      </c>
      <c r="G1332" s="39">
        <v>0</v>
      </c>
      <c r="H1332" s="39">
        <v>0</v>
      </c>
      <c r="I1332" s="39">
        <v>0</v>
      </c>
      <c r="J1332" s="39">
        <v>-7</v>
      </c>
      <c r="K1332" s="39">
        <v>0</v>
      </c>
      <c r="L1332" s="39">
        <v>-5407.5</v>
      </c>
      <c r="M1332" s="39">
        <v>0</v>
      </c>
      <c r="N1332" s="39">
        <v>0</v>
      </c>
      <c r="O1332" s="39">
        <v>-9104.0833333333303</v>
      </c>
      <c r="P1332" s="39">
        <v>-914.83333333333303</v>
      </c>
      <c r="Q1332" s="39">
        <v>0</v>
      </c>
      <c r="R1332" s="39">
        <v>-14</v>
      </c>
      <c r="S1332" s="39">
        <v>0</v>
      </c>
      <c r="T1332" s="39">
        <v>0</v>
      </c>
      <c r="U1332" s="39">
        <v>0</v>
      </c>
      <c r="V1332" s="39">
        <v>0</v>
      </c>
      <c r="W1332" s="39">
        <v>0</v>
      </c>
      <c r="X1332" s="39">
        <v>0</v>
      </c>
      <c r="Y1332" s="39">
        <v>0</v>
      </c>
      <c r="Z1332" s="39">
        <v>0</v>
      </c>
      <c r="AA1332" s="39">
        <v>0</v>
      </c>
      <c r="AB1332" s="39">
        <v>0</v>
      </c>
      <c r="AC1332" s="39">
        <v>0</v>
      </c>
      <c r="AD1332" s="39">
        <v>0</v>
      </c>
    </row>
    <row r="1333" spans="1:30">
      <c r="A1333" s="43" t="s">
        <v>732</v>
      </c>
      <c r="B1333" s="46">
        <v>278</v>
      </c>
      <c r="C1333" s="46">
        <v>62</v>
      </c>
      <c r="D1333" s="46">
        <v>0</v>
      </c>
      <c r="E1333" s="46">
        <v>430456.33333333302</v>
      </c>
      <c r="F1333" s="46">
        <v>10880.083333333299</v>
      </c>
      <c r="G1333" s="46">
        <v>106794.25</v>
      </c>
      <c r="H1333" s="46">
        <v>3093.8333333333298</v>
      </c>
      <c r="I1333" s="46">
        <v>157.5</v>
      </c>
      <c r="J1333" s="46">
        <v>0</v>
      </c>
      <c r="K1333" s="46">
        <v>27</v>
      </c>
      <c r="L1333" s="46">
        <v>0</v>
      </c>
      <c r="M1333" s="46">
        <v>181.916666666666</v>
      </c>
      <c r="N1333" s="46">
        <v>4349628</v>
      </c>
      <c r="O1333" s="46">
        <v>0</v>
      </c>
      <c r="P1333" s="46">
        <v>0</v>
      </c>
      <c r="Q1333" s="46">
        <v>6</v>
      </c>
      <c r="R1333" s="46">
        <v>0</v>
      </c>
      <c r="S1333" s="46">
        <v>0</v>
      </c>
      <c r="T1333" s="46">
        <v>0</v>
      </c>
      <c r="U1333" s="46">
        <v>0</v>
      </c>
      <c r="V1333" s="46">
        <v>0</v>
      </c>
      <c r="W1333" s="46">
        <v>0</v>
      </c>
      <c r="X1333" s="46">
        <v>0</v>
      </c>
      <c r="Y1333" s="46">
        <v>0</v>
      </c>
      <c r="Z1333" s="46">
        <v>0</v>
      </c>
      <c r="AA1333" s="46">
        <v>0</v>
      </c>
      <c r="AB1333" s="46">
        <v>0</v>
      </c>
      <c r="AC1333" s="46">
        <v>0</v>
      </c>
      <c r="AD1333" s="46">
        <v>0</v>
      </c>
    </row>
    <row r="1334" spans="1:30" hidden="1" outlineLevel="1">
      <c r="A1334" s="40" t="s">
        <v>213</v>
      </c>
      <c r="B1334" s="39">
        <v>278</v>
      </c>
      <c r="C1334" s="39">
        <v>278</v>
      </c>
      <c r="D1334" s="39">
        <v>278</v>
      </c>
      <c r="E1334" s="39">
        <v>278</v>
      </c>
      <c r="F1334" s="39">
        <v>278</v>
      </c>
      <c r="G1334" s="39">
        <v>278</v>
      </c>
      <c r="H1334" s="39">
        <v>278</v>
      </c>
      <c r="I1334" s="39">
        <v>278</v>
      </c>
      <c r="J1334" s="39">
        <v>278</v>
      </c>
      <c r="K1334" s="39">
        <v>278</v>
      </c>
      <c r="L1334" s="39">
        <v>278</v>
      </c>
      <c r="M1334" s="39">
        <v>278</v>
      </c>
      <c r="N1334" s="39">
        <v>278</v>
      </c>
      <c r="O1334" s="39">
        <v>278</v>
      </c>
      <c r="P1334" s="39">
        <v>278</v>
      </c>
      <c r="Q1334" s="39">
        <v>278</v>
      </c>
      <c r="R1334" s="39">
        <v>278</v>
      </c>
    </row>
    <row r="1335" spans="1:30" hidden="1" outlineLevel="1">
      <c r="A1335" s="40" t="s">
        <v>214</v>
      </c>
      <c r="B1335" s="39">
        <v>62</v>
      </c>
      <c r="C1335" s="39">
        <v>62</v>
      </c>
      <c r="D1335" s="39">
        <v>62</v>
      </c>
      <c r="E1335" s="39">
        <v>62</v>
      </c>
      <c r="F1335" s="39">
        <v>62</v>
      </c>
      <c r="G1335" s="39">
        <v>62</v>
      </c>
      <c r="H1335" s="39">
        <v>62</v>
      </c>
      <c r="I1335" s="39">
        <v>62</v>
      </c>
      <c r="J1335" s="39">
        <v>62</v>
      </c>
      <c r="K1335" s="39">
        <v>62</v>
      </c>
      <c r="L1335" s="39">
        <v>62</v>
      </c>
      <c r="M1335" s="39">
        <v>62</v>
      </c>
      <c r="N1335" s="39">
        <v>62</v>
      </c>
      <c r="O1335" s="39">
        <v>62</v>
      </c>
      <c r="P1335" s="39">
        <v>62</v>
      </c>
      <c r="Q1335" s="39">
        <v>62</v>
      </c>
      <c r="R1335" s="39">
        <v>62</v>
      </c>
    </row>
    <row r="1336" spans="1:30" hidden="1" outlineLevel="1">
      <c r="A1336" s="40" t="s">
        <v>216</v>
      </c>
      <c r="B1336" s="39">
        <v>430456.33333333302</v>
      </c>
      <c r="C1336" s="39">
        <v>430456.33333333302</v>
      </c>
      <c r="D1336" s="39">
        <v>430456.33333333302</v>
      </c>
      <c r="E1336" s="39">
        <v>430456.33333333302</v>
      </c>
      <c r="F1336" s="39">
        <v>430456.33333333302</v>
      </c>
      <c r="G1336" s="39">
        <v>430456.33333333302</v>
      </c>
      <c r="H1336" s="39">
        <v>430456.33333333302</v>
      </c>
      <c r="I1336" s="39">
        <v>430456.33333333302</v>
      </c>
      <c r="J1336" s="39">
        <v>430456.33333333302</v>
      </c>
      <c r="K1336" s="39">
        <v>430456.33333333302</v>
      </c>
      <c r="L1336" s="39">
        <v>430456.33333333302</v>
      </c>
      <c r="M1336" s="39">
        <v>430456.33333333302</v>
      </c>
      <c r="N1336" s="39">
        <v>430456.33333333302</v>
      </c>
      <c r="O1336" s="39">
        <v>430456.33333333302</v>
      </c>
      <c r="P1336" s="39">
        <v>430456.33333333302</v>
      </c>
      <c r="Q1336" s="39">
        <v>430456.33333333302</v>
      </c>
      <c r="R1336" s="39">
        <v>430456.33333333302</v>
      </c>
    </row>
    <row r="1337" spans="1:30" hidden="1" outlineLevel="1">
      <c r="A1337" s="40" t="s">
        <v>217</v>
      </c>
      <c r="B1337" s="39">
        <v>10880.083333333299</v>
      </c>
      <c r="C1337" s="39">
        <v>10880.083333333299</v>
      </c>
      <c r="D1337" s="39">
        <v>10880.083333333299</v>
      </c>
      <c r="E1337" s="39">
        <v>10880.083333333299</v>
      </c>
      <c r="F1337" s="39">
        <v>10880.083333333299</v>
      </c>
      <c r="G1337" s="39">
        <v>10880.083333333299</v>
      </c>
      <c r="H1337" s="39">
        <v>10880.083333333299</v>
      </c>
      <c r="I1337" s="39">
        <v>10880.083333333299</v>
      </c>
      <c r="J1337" s="39">
        <v>10880.083333333299</v>
      </c>
      <c r="K1337" s="39">
        <v>10880.083333333299</v>
      </c>
      <c r="L1337" s="39">
        <v>10880.083333333299</v>
      </c>
      <c r="M1337" s="39">
        <v>10880.083333333299</v>
      </c>
      <c r="N1337" s="39">
        <v>10880.083333333299</v>
      </c>
      <c r="O1337" s="39">
        <v>10880.083333333299</v>
      </c>
      <c r="P1337" s="39">
        <v>10880.083333333299</v>
      </c>
      <c r="Q1337" s="39">
        <v>10880.083333333299</v>
      </c>
      <c r="R1337" s="39">
        <v>10880.083333333299</v>
      </c>
    </row>
    <row r="1338" spans="1:30" hidden="1" outlineLevel="1">
      <c r="A1338" s="40" t="s">
        <v>218</v>
      </c>
      <c r="B1338" s="39">
        <v>106794.25</v>
      </c>
      <c r="C1338" s="39">
        <v>106794.25</v>
      </c>
      <c r="D1338" s="39">
        <v>106794.25</v>
      </c>
      <c r="E1338" s="39">
        <v>106794.25</v>
      </c>
      <c r="F1338" s="39">
        <v>106794.25</v>
      </c>
      <c r="G1338" s="39">
        <v>106794.25</v>
      </c>
      <c r="H1338" s="39">
        <v>106794.25</v>
      </c>
      <c r="I1338" s="39">
        <v>106794.25</v>
      </c>
      <c r="J1338" s="39">
        <v>106794.25</v>
      </c>
      <c r="K1338" s="39">
        <v>106794.25</v>
      </c>
      <c r="L1338" s="39">
        <v>106794.25</v>
      </c>
      <c r="M1338" s="39">
        <v>106794.25</v>
      </c>
      <c r="N1338" s="39">
        <v>106794.25</v>
      </c>
      <c r="O1338" s="39">
        <v>106794.25</v>
      </c>
      <c r="P1338" s="39">
        <v>106794.25</v>
      </c>
      <c r="Q1338" s="39">
        <v>106794.25</v>
      </c>
      <c r="R1338" s="39">
        <v>106794.25</v>
      </c>
    </row>
    <row r="1339" spans="1:30" hidden="1" outlineLevel="1">
      <c r="A1339" s="40" t="s">
        <v>219</v>
      </c>
      <c r="B1339" s="39">
        <v>3093.8333333333298</v>
      </c>
      <c r="C1339" s="39">
        <v>3093.8333333333298</v>
      </c>
      <c r="D1339" s="39">
        <v>3093.8333333333298</v>
      </c>
      <c r="E1339" s="39">
        <v>3093.8333333333298</v>
      </c>
      <c r="F1339" s="39">
        <v>3093.8333333333298</v>
      </c>
      <c r="G1339" s="39">
        <v>3093.8333333333298</v>
      </c>
      <c r="H1339" s="39">
        <v>3093.8333333333298</v>
      </c>
      <c r="I1339" s="39">
        <v>3093.8333333333298</v>
      </c>
      <c r="J1339" s="39">
        <v>3093.8333333333298</v>
      </c>
      <c r="K1339" s="39">
        <v>3093.8333333333298</v>
      </c>
      <c r="L1339" s="39">
        <v>3093.8333333333298</v>
      </c>
      <c r="M1339" s="39">
        <v>3093.8333333333298</v>
      </c>
      <c r="N1339" s="39">
        <v>3093.8333333333298</v>
      </c>
      <c r="O1339" s="39">
        <v>3093.8333333333298</v>
      </c>
      <c r="P1339" s="39">
        <v>3093.8333333333298</v>
      </c>
      <c r="Q1339" s="39">
        <v>3093.8333333333298</v>
      </c>
      <c r="R1339" s="39">
        <v>3093.8333333333298</v>
      </c>
    </row>
    <row r="1340" spans="1:30" hidden="1" outlineLevel="1">
      <c r="A1340" s="40" t="s">
        <v>220</v>
      </c>
      <c r="B1340" s="39">
        <v>157.5</v>
      </c>
      <c r="C1340" s="39">
        <v>157.5</v>
      </c>
      <c r="D1340" s="39">
        <v>157.5</v>
      </c>
      <c r="E1340" s="39">
        <v>157.5</v>
      </c>
      <c r="F1340" s="39">
        <v>157.5</v>
      </c>
      <c r="G1340" s="39">
        <v>157.5</v>
      </c>
      <c r="H1340" s="39">
        <v>157.5</v>
      </c>
      <c r="I1340" s="39">
        <v>157.5</v>
      </c>
      <c r="J1340" s="39">
        <v>157.5</v>
      </c>
      <c r="K1340" s="39">
        <v>157.5</v>
      </c>
      <c r="L1340" s="39">
        <v>157.5</v>
      </c>
      <c r="M1340" s="39">
        <v>157.5</v>
      </c>
      <c r="N1340" s="39">
        <v>157.5</v>
      </c>
      <c r="O1340" s="39">
        <v>157.5</v>
      </c>
      <c r="P1340" s="39">
        <v>157.5</v>
      </c>
      <c r="Q1340" s="39">
        <v>157.5</v>
      </c>
      <c r="R1340" s="39">
        <v>157.5</v>
      </c>
    </row>
    <row r="1341" spans="1:30" hidden="1" outlineLevel="1">
      <c r="A1341" s="40" t="s">
        <v>222</v>
      </c>
      <c r="B1341" s="39">
        <v>27</v>
      </c>
      <c r="C1341" s="39">
        <v>27</v>
      </c>
      <c r="D1341" s="39">
        <v>27</v>
      </c>
      <c r="E1341" s="39">
        <v>27</v>
      </c>
      <c r="F1341" s="39">
        <v>27</v>
      </c>
      <c r="G1341" s="39">
        <v>27</v>
      </c>
      <c r="H1341" s="39">
        <v>27</v>
      </c>
      <c r="I1341" s="39">
        <v>27</v>
      </c>
      <c r="J1341" s="39">
        <v>27</v>
      </c>
      <c r="K1341" s="39">
        <v>27</v>
      </c>
      <c r="L1341" s="39">
        <v>27</v>
      </c>
      <c r="M1341" s="39">
        <v>27</v>
      </c>
      <c r="N1341" s="39">
        <v>27</v>
      </c>
      <c r="O1341" s="39">
        <v>27</v>
      </c>
      <c r="P1341" s="39">
        <v>27</v>
      </c>
      <c r="Q1341" s="39">
        <v>27</v>
      </c>
      <c r="R1341" s="39">
        <v>27</v>
      </c>
    </row>
    <row r="1342" spans="1:30" hidden="1" outlineLevel="1">
      <c r="A1342" s="40" t="s">
        <v>224</v>
      </c>
      <c r="B1342" s="39">
        <v>181.916666666666</v>
      </c>
      <c r="C1342" s="39">
        <v>181.916666666666</v>
      </c>
      <c r="D1342" s="39">
        <v>181.916666666666</v>
      </c>
      <c r="E1342" s="39">
        <v>181.916666666666</v>
      </c>
      <c r="F1342" s="39">
        <v>181.916666666666</v>
      </c>
      <c r="G1342" s="39">
        <v>181.916666666666</v>
      </c>
      <c r="H1342" s="39">
        <v>181.916666666666</v>
      </c>
      <c r="I1342" s="39">
        <v>181.916666666666</v>
      </c>
      <c r="J1342" s="39">
        <v>181.916666666666</v>
      </c>
      <c r="K1342" s="39">
        <v>181.916666666666</v>
      </c>
      <c r="L1342" s="39">
        <v>181.916666666666</v>
      </c>
      <c r="M1342" s="39">
        <v>181.916666666666</v>
      </c>
      <c r="N1342" s="39">
        <v>181.916666666666</v>
      </c>
      <c r="O1342" s="39">
        <v>181.916666666666</v>
      </c>
      <c r="P1342" s="39">
        <v>181.916666666666</v>
      </c>
      <c r="Q1342" s="39">
        <v>181.916666666666</v>
      </c>
      <c r="R1342" s="39">
        <v>181.916666666666</v>
      </c>
    </row>
    <row r="1343" spans="1:30" hidden="1" outlineLevel="1">
      <c r="A1343" s="40" t="s">
        <v>225</v>
      </c>
      <c r="B1343" s="39">
        <v>4349628</v>
      </c>
      <c r="C1343" s="39">
        <v>4349628</v>
      </c>
      <c r="D1343" s="39">
        <v>4349628</v>
      </c>
      <c r="E1343" s="39">
        <v>4349628</v>
      </c>
      <c r="F1343" s="39">
        <v>4349628</v>
      </c>
      <c r="G1343" s="39">
        <v>4349628</v>
      </c>
      <c r="H1343" s="39">
        <v>4349628</v>
      </c>
      <c r="I1343" s="39">
        <v>4349628</v>
      </c>
      <c r="J1343" s="39">
        <v>4349628</v>
      </c>
      <c r="K1343" s="39">
        <v>4349628</v>
      </c>
      <c r="L1343" s="39">
        <v>4349628</v>
      </c>
      <c r="M1343" s="39">
        <v>4349628</v>
      </c>
      <c r="N1343" s="39">
        <v>4349628</v>
      </c>
      <c r="O1343" s="39">
        <v>4349628</v>
      </c>
      <c r="P1343" s="39">
        <v>4349628</v>
      </c>
      <c r="Q1343" s="39">
        <v>4349628</v>
      </c>
      <c r="R1343" s="39">
        <v>4349628</v>
      </c>
    </row>
    <row r="1344" spans="1:30" hidden="1" outlineLevel="1">
      <c r="A1344" s="40" t="s">
        <v>228</v>
      </c>
      <c r="B1344" s="39">
        <v>6</v>
      </c>
      <c r="C1344" s="39">
        <v>6</v>
      </c>
      <c r="D1344" s="39">
        <v>6</v>
      </c>
      <c r="E1344" s="39">
        <v>6</v>
      </c>
      <c r="F1344" s="39">
        <v>6</v>
      </c>
      <c r="G1344" s="39">
        <v>6</v>
      </c>
      <c r="H1344" s="39">
        <v>6</v>
      </c>
      <c r="I1344" s="39">
        <v>6</v>
      </c>
      <c r="J1344" s="39">
        <v>6</v>
      </c>
      <c r="K1344" s="39">
        <v>6</v>
      </c>
      <c r="L1344" s="39">
        <v>6</v>
      </c>
      <c r="M1344" s="39">
        <v>6</v>
      </c>
      <c r="N1344" s="39">
        <v>6</v>
      </c>
      <c r="O1344" s="39">
        <v>6</v>
      </c>
      <c r="P1344" s="39">
        <v>6</v>
      </c>
      <c r="Q1344" s="39">
        <v>6</v>
      </c>
      <c r="R1344" s="39">
        <v>6</v>
      </c>
    </row>
    <row r="1345" spans="1:30" collapsed="1">
      <c r="A1345" s="40" t="s">
        <v>733</v>
      </c>
      <c r="B1345" s="39">
        <v>4901564.9166666605</v>
      </c>
      <c r="C1345" s="39">
        <v>4901564.9166666605</v>
      </c>
      <c r="D1345" s="39">
        <v>4901564.9166666605</v>
      </c>
      <c r="E1345" s="39">
        <v>4901564.9166666605</v>
      </c>
      <c r="F1345" s="39">
        <v>4901564.9166666605</v>
      </c>
      <c r="G1345" s="39">
        <v>4901564.9166666605</v>
      </c>
      <c r="H1345" s="39">
        <v>4901564.9166666605</v>
      </c>
      <c r="I1345" s="39">
        <v>4901564.9166666605</v>
      </c>
      <c r="J1345" s="39">
        <v>4901564.9166666605</v>
      </c>
      <c r="K1345" s="39">
        <v>4901564.9166666605</v>
      </c>
      <c r="L1345" s="39">
        <v>4901564.9166666605</v>
      </c>
      <c r="M1345" s="39">
        <v>4901564.9166666605</v>
      </c>
      <c r="N1345" s="39">
        <v>4901564.9166666605</v>
      </c>
      <c r="O1345" s="39">
        <v>4901564.9166666605</v>
      </c>
      <c r="P1345" s="39">
        <v>4901564.9166666605</v>
      </c>
      <c r="Q1345" s="39">
        <v>4901564.9166666605</v>
      </c>
      <c r="R1345" s="39">
        <v>4901564.9166666605</v>
      </c>
      <c r="S1345" s="39">
        <v>0</v>
      </c>
      <c r="T1345" s="39">
        <v>0</v>
      </c>
      <c r="U1345" s="39">
        <v>0</v>
      </c>
      <c r="V1345" s="39">
        <v>0</v>
      </c>
      <c r="W1345" s="39">
        <v>0</v>
      </c>
      <c r="X1345" s="39">
        <v>0</v>
      </c>
      <c r="Y1345" s="39">
        <v>0</v>
      </c>
      <c r="Z1345" s="39">
        <v>0</v>
      </c>
      <c r="AA1345" s="39">
        <v>0</v>
      </c>
      <c r="AB1345" s="39">
        <v>0</v>
      </c>
      <c r="AC1345" s="39">
        <v>0</v>
      </c>
      <c r="AD1345" s="39">
        <v>0</v>
      </c>
    </row>
    <row r="1346" spans="1:30">
      <c r="A1346" s="40" t="s">
        <v>734</v>
      </c>
    </row>
    <row r="1347" spans="1:30" s="45" customFormat="1">
      <c r="A1347" s="49" t="s">
        <v>735</v>
      </c>
      <c r="B1347" s="50">
        <v>5.6716580260872098E-5</v>
      </c>
      <c r="C1347" s="50">
        <v>1.2649021497029001E-5</v>
      </c>
      <c r="D1347" s="50">
        <v>0</v>
      </c>
      <c r="E1347" s="50">
        <v>8.7820184094606901E-2</v>
      </c>
      <c r="F1347" s="50">
        <v>2.2197162576258101E-3</v>
      </c>
      <c r="G1347" s="50">
        <v>2.1787786516275599E-2</v>
      </c>
      <c r="H1347" s="50">
        <v>6.3119297325093995E-4</v>
      </c>
      <c r="I1347" s="50">
        <v>3.21325949319689E-5</v>
      </c>
      <c r="J1347" s="50">
        <v>0</v>
      </c>
      <c r="K1347" s="50">
        <v>5.5084448454803799E-6</v>
      </c>
      <c r="L1347" s="50">
        <v>0</v>
      </c>
      <c r="M1347" s="50">
        <v>3.7113997215072998E-5</v>
      </c>
      <c r="N1347" s="50">
        <v>0.88739577542063497</v>
      </c>
      <c r="O1347" s="50">
        <v>0</v>
      </c>
      <c r="P1347" s="50">
        <v>0</v>
      </c>
      <c r="Q1347" s="50">
        <v>1.2240988545511901E-6</v>
      </c>
      <c r="R1347" s="50">
        <v>0</v>
      </c>
      <c r="S1347" s="50">
        <v>0</v>
      </c>
      <c r="T1347" s="50">
        <v>0</v>
      </c>
      <c r="U1347" s="50">
        <v>0</v>
      </c>
      <c r="V1347" s="50">
        <v>0</v>
      </c>
      <c r="W1347" s="50">
        <v>0</v>
      </c>
      <c r="X1347" s="50">
        <v>0</v>
      </c>
      <c r="Y1347" s="50">
        <v>0</v>
      </c>
      <c r="Z1347" s="50">
        <v>0</v>
      </c>
      <c r="AA1347" s="50">
        <v>0</v>
      </c>
      <c r="AB1347" s="50">
        <v>0</v>
      </c>
      <c r="AC1347" s="50">
        <v>0</v>
      </c>
      <c r="AD1347" s="50">
        <v>0</v>
      </c>
    </row>
    <row r="1348" spans="1:30">
      <c r="A1348" s="40" t="s">
        <v>736</v>
      </c>
      <c r="B1348" s="39">
        <v>5.6716580260872098E-5</v>
      </c>
      <c r="C1348" s="39">
        <v>1.2649021497029001E-5</v>
      </c>
      <c r="D1348" s="39">
        <v>0</v>
      </c>
      <c r="E1348" s="39">
        <v>8.7820184094606901E-2</v>
      </c>
      <c r="F1348" s="39">
        <v>2.2197162576258101E-3</v>
      </c>
      <c r="G1348" s="39">
        <v>2.1787786516275599E-2</v>
      </c>
      <c r="H1348" s="39">
        <v>6.3119297325093995E-4</v>
      </c>
      <c r="I1348" s="39">
        <v>3.21325949319689E-5</v>
      </c>
      <c r="J1348" s="39">
        <v>0</v>
      </c>
      <c r="K1348" s="39">
        <v>5.5084448454803799E-6</v>
      </c>
      <c r="L1348" s="39">
        <v>0</v>
      </c>
      <c r="M1348" s="39">
        <v>3.7113997215072998E-5</v>
      </c>
      <c r="N1348" s="39">
        <v>0.88739577542063497</v>
      </c>
      <c r="O1348" s="39">
        <v>0</v>
      </c>
      <c r="P1348" s="39">
        <v>0</v>
      </c>
      <c r="Q1348" s="39">
        <v>1.2240988545511901E-6</v>
      </c>
      <c r="R1348" s="39">
        <v>0</v>
      </c>
      <c r="S1348" s="39">
        <v>0</v>
      </c>
      <c r="T1348" s="39">
        <v>0</v>
      </c>
      <c r="U1348" s="39">
        <v>0</v>
      </c>
      <c r="V1348" s="39">
        <v>0</v>
      </c>
      <c r="W1348" s="39">
        <v>0</v>
      </c>
      <c r="X1348" s="39">
        <v>0</v>
      </c>
      <c r="Y1348" s="39">
        <v>0</v>
      </c>
      <c r="Z1348" s="39">
        <v>0</v>
      </c>
      <c r="AA1348" s="39">
        <v>0</v>
      </c>
      <c r="AB1348" s="39">
        <v>0</v>
      </c>
      <c r="AC1348" s="39">
        <v>0</v>
      </c>
      <c r="AD1348" s="39">
        <v>0</v>
      </c>
    </row>
    <row r="1349" spans="1:30">
      <c r="A1349" s="40" t="s">
        <v>737</v>
      </c>
    </row>
    <row r="1350" spans="1:30">
      <c r="A1350" s="43" t="s">
        <v>738</v>
      </c>
    </row>
    <row r="1351" spans="1:30">
      <c r="A1351" s="40" t="s">
        <v>739</v>
      </c>
      <c r="B1351" s="39">
        <v>0</v>
      </c>
      <c r="C1351" s="39">
        <v>0</v>
      </c>
      <c r="D1351" s="39">
        <v>0</v>
      </c>
      <c r="E1351" s="39">
        <v>0</v>
      </c>
      <c r="F1351" s="39">
        <v>0</v>
      </c>
      <c r="G1351" s="39">
        <v>0</v>
      </c>
      <c r="H1351" s="39">
        <v>0</v>
      </c>
      <c r="I1351" s="39">
        <v>0</v>
      </c>
      <c r="J1351" s="39">
        <v>0</v>
      </c>
      <c r="K1351" s="39">
        <v>0</v>
      </c>
      <c r="L1351" s="39">
        <v>0</v>
      </c>
      <c r="M1351" s="39">
        <v>0</v>
      </c>
      <c r="N1351" s="39">
        <v>0</v>
      </c>
      <c r="O1351" s="39">
        <v>-1</v>
      </c>
      <c r="P1351" s="39">
        <v>0</v>
      </c>
      <c r="Q1351" s="39">
        <v>0</v>
      </c>
      <c r="R1351" s="39">
        <v>0</v>
      </c>
      <c r="S1351" s="39">
        <v>0</v>
      </c>
      <c r="T1351" s="39">
        <v>0</v>
      </c>
      <c r="U1351" s="39">
        <v>0</v>
      </c>
      <c r="V1351" s="39">
        <v>0</v>
      </c>
      <c r="W1351" s="39">
        <v>0</v>
      </c>
      <c r="X1351" s="39">
        <v>0</v>
      </c>
      <c r="Y1351" s="39">
        <v>0</v>
      </c>
      <c r="Z1351" s="39">
        <v>0</v>
      </c>
      <c r="AA1351" s="39">
        <v>0</v>
      </c>
      <c r="AB1351" s="39">
        <v>0</v>
      </c>
      <c r="AC1351" s="39">
        <v>0</v>
      </c>
      <c r="AD1351" s="39">
        <v>0</v>
      </c>
    </row>
    <row r="1352" spans="1:30">
      <c r="A1352" s="40" t="s">
        <v>740</v>
      </c>
      <c r="B1352" s="39">
        <v>0</v>
      </c>
      <c r="C1352" s="39">
        <v>0</v>
      </c>
      <c r="D1352" s="39">
        <v>0</v>
      </c>
      <c r="E1352" s="39">
        <v>0</v>
      </c>
      <c r="F1352" s="39">
        <v>0</v>
      </c>
      <c r="G1352" s="39">
        <v>0</v>
      </c>
      <c r="H1352" s="39">
        <v>0</v>
      </c>
      <c r="I1352" s="39">
        <v>0</v>
      </c>
      <c r="J1352" s="39">
        <v>0</v>
      </c>
      <c r="K1352" s="39">
        <v>0</v>
      </c>
      <c r="L1352" s="39">
        <v>0</v>
      </c>
      <c r="M1352" s="39">
        <v>0</v>
      </c>
      <c r="N1352" s="39">
        <v>0</v>
      </c>
      <c r="O1352" s="39">
        <v>0</v>
      </c>
      <c r="P1352" s="39">
        <v>-1</v>
      </c>
      <c r="Q1352" s="39">
        <v>0</v>
      </c>
      <c r="R1352" s="39">
        <v>0</v>
      </c>
      <c r="S1352" s="39">
        <v>0</v>
      </c>
      <c r="T1352" s="39">
        <v>0</v>
      </c>
      <c r="U1352" s="39">
        <v>0</v>
      </c>
      <c r="V1352" s="39">
        <v>0</v>
      </c>
      <c r="W1352" s="39">
        <v>0</v>
      </c>
      <c r="X1352" s="39">
        <v>0</v>
      </c>
      <c r="Y1352" s="39">
        <v>0</v>
      </c>
      <c r="Z1352" s="39">
        <v>0</v>
      </c>
      <c r="AA1352" s="39">
        <v>0</v>
      </c>
      <c r="AB1352" s="39">
        <v>0</v>
      </c>
      <c r="AC1352" s="39">
        <v>0</v>
      </c>
      <c r="AD1352" s="39">
        <v>0</v>
      </c>
    </row>
    <row r="1353" spans="1:30">
      <c r="A1353" s="40" t="s">
        <v>741</v>
      </c>
    </row>
    <row r="1354" spans="1:30" hidden="1" outlineLevel="1">
      <c r="A1354" s="40" t="s">
        <v>213</v>
      </c>
      <c r="B1354" s="39">
        <v>278</v>
      </c>
    </row>
    <row r="1355" spans="1:30" hidden="1" outlineLevel="1">
      <c r="A1355" s="40" t="s">
        <v>214</v>
      </c>
      <c r="C1355" s="39">
        <v>62</v>
      </c>
    </row>
    <row r="1356" spans="1:30" hidden="1" outlineLevel="1">
      <c r="A1356" s="40" t="s">
        <v>215</v>
      </c>
      <c r="D1356" s="39">
        <v>17</v>
      </c>
    </row>
    <row r="1357" spans="1:30" hidden="1" outlineLevel="1">
      <c r="A1357" s="40" t="s">
        <v>216</v>
      </c>
      <c r="E1357" s="39">
        <v>430456.33333333302</v>
      </c>
    </row>
    <row r="1358" spans="1:30" hidden="1" outlineLevel="1">
      <c r="A1358" s="40" t="s">
        <v>217</v>
      </c>
      <c r="F1358" s="39">
        <v>10880.083333333299</v>
      </c>
    </row>
    <row r="1359" spans="1:30" hidden="1" outlineLevel="1">
      <c r="A1359" s="40" t="s">
        <v>218</v>
      </c>
      <c r="G1359" s="39">
        <v>106794.25</v>
      </c>
    </row>
    <row r="1360" spans="1:30" hidden="1" outlineLevel="1">
      <c r="A1360" s="40" t="s">
        <v>219</v>
      </c>
      <c r="H1360" s="39">
        <v>3093.8333333333298</v>
      </c>
    </row>
    <row r="1361" spans="1:30" hidden="1" outlineLevel="1">
      <c r="A1361" s="40" t="s">
        <v>220</v>
      </c>
      <c r="I1361" s="39">
        <v>157.5</v>
      </c>
    </row>
    <row r="1362" spans="1:30" hidden="1" outlineLevel="1">
      <c r="A1362" s="40" t="s">
        <v>221</v>
      </c>
      <c r="J1362" s="39">
        <v>7</v>
      </c>
    </row>
    <row r="1363" spans="1:30" hidden="1" outlineLevel="1">
      <c r="A1363" s="40" t="s">
        <v>222</v>
      </c>
      <c r="K1363" s="39">
        <v>27</v>
      </c>
    </row>
    <row r="1364" spans="1:30" hidden="1" outlineLevel="1">
      <c r="A1364" s="40" t="s">
        <v>223</v>
      </c>
      <c r="L1364" s="39">
        <v>57376.357484149601</v>
      </c>
    </row>
    <row r="1365" spans="1:30" hidden="1" outlineLevel="1">
      <c r="A1365" s="40" t="s">
        <v>224</v>
      </c>
      <c r="M1365" s="39">
        <v>181.916666666666</v>
      </c>
    </row>
    <row r="1366" spans="1:30" hidden="1" outlineLevel="1">
      <c r="A1366" s="40" t="s">
        <v>225</v>
      </c>
      <c r="N1366" s="39">
        <v>4349628</v>
      </c>
    </row>
    <row r="1367" spans="1:30" hidden="1" outlineLevel="1">
      <c r="A1367" s="40" t="s">
        <v>226</v>
      </c>
      <c r="O1367" s="39">
        <v>9104.0833333333303</v>
      </c>
    </row>
    <row r="1368" spans="1:30" hidden="1" outlineLevel="1">
      <c r="A1368" s="40" t="s">
        <v>227</v>
      </c>
      <c r="P1368" s="39">
        <v>914.83333333333303</v>
      </c>
    </row>
    <row r="1369" spans="1:30" hidden="1" outlineLevel="1">
      <c r="A1369" s="40" t="s">
        <v>228</v>
      </c>
      <c r="Q1369" s="39">
        <v>6</v>
      </c>
    </row>
    <row r="1370" spans="1:30" hidden="1" outlineLevel="1">
      <c r="A1370" s="40" t="s">
        <v>229</v>
      </c>
      <c r="R1370" s="39">
        <v>14</v>
      </c>
    </row>
    <row r="1371" spans="1:30" collapsed="1">
      <c r="A1371" s="40" t="s">
        <v>742</v>
      </c>
      <c r="B1371" s="39">
        <v>278</v>
      </c>
      <c r="C1371" s="39">
        <v>62</v>
      </c>
      <c r="D1371" s="39">
        <v>17</v>
      </c>
      <c r="E1371" s="39">
        <v>430456.33333333302</v>
      </c>
      <c r="F1371" s="39">
        <v>10880.083333333299</v>
      </c>
      <c r="G1371" s="39">
        <v>106794.25</v>
      </c>
      <c r="H1371" s="39">
        <v>3093.8333333333298</v>
      </c>
      <c r="I1371" s="39">
        <v>157.5</v>
      </c>
      <c r="J1371" s="39">
        <v>7</v>
      </c>
      <c r="K1371" s="39">
        <v>27</v>
      </c>
      <c r="L1371" s="39">
        <v>57376.357484149601</v>
      </c>
      <c r="M1371" s="39">
        <v>181.916666666666</v>
      </c>
      <c r="N1371" s="39">
        <v>4349628</v>
      </c>
      <c r="O1371" s="39">
        <v>9104.0833333333303</v>
      </c>
      <c r="P1371" s="39">
        <v>914.83333333333303</v>
      </c>
      <c r="Q1371" s="39">
        <v>6</v>
      </c>
      <c r="R1371" s="39">
        <v>14</v>
      </c>
      <c r="S1371" s="39">
        <v>0</v>
      </c>
      <c r="T1371" s="39">
        <v>0</v>
      </c>
      <c r="U1371" s="39">
        <v>0</v>
      </c>
      <c r="V1371" s="39">
        <v>0</v>
      </c>
      <c r="W1371" s="39">
        <v>0</v>
      </c>
      <c r="X1371" s="39">
        <v>0</v>
      </c>
      <c r="Y1371" s="39">
        <v>0</v>
      </c>
      <c r="Z1371" s="39">
        <v>0</v>
      </c>
      <c r="AA1371" s="39">
        <v>0</v>
      </c>
      <c r="AB1371" s="39">
        <v>0</v>
      </c>
      <c r="AC1371" s="39">
        <v>0</v>
      </c>
      <c r="AD1371" s="39">
        <v>0</v>
      </c>
    </row>
    <row r="1372" spans="1:30">
      <c r="A1372" s="40" t="s">
        <v>743</v>
      </c>
      <c r="B1372" s="39">
        <v>0</v>
      </c>
      <c r="C1372" s="39">
        <v>0</v>
      </c>
      <c r="D1372" s="39">
        <v>-17</v>
      </c>
      <c r="E1372" s="39">
        <v>0</v>
      </c>
      <c r="F1372" s="39">
        <v>0</v>
      </c>
      <c r="G1372" s="39">
        <v>0</v>
      </c>
      <c r="H1372" s="39">
        <v>0</v>
      </c>
      <c r="I1372" s="39">
        <v>0</v>
      </c>
      <c r="J1372" s="39">
        <v>-7</v>
      </c>
      <c r="K1372" s="39">
        <v>0</v>
      </c>
      <c r="L1372" s="39">
        <v>0</v>
      </c>
      <c r="M1372" s="39">
        <v>0</v>
      </c>
      <c r="N1372" s="39">
        <v>0</v>
      </c>
      <c r="O1372" s="39">
        <v>-9104.0833333333303</v>
      </c>
      <c r="P1372" s="39">
        <v>-914.83333333333303</v>
      </c>
      <c r="Q1372" s="39">
        <v>0</v>
      </c>
      <c r="R1372" s="39">
        <v>-14</v>
      </c>
      <c r="S1372" s="39">
        <v>0</v>
      </c>
      <c r="T1372" s="39">
        <v>0</v>
      </c>
      <c r="U1372" s="39">
        <v>0</v>
      </c>
      <c r="V1372" s="39">
        <v>0</v>
      </c>
      <c r="W1372" s="39">
        <v>0</v>
      </c>
      <c r="X1372" s="39">
        <v>0</v>
      </c>
      <c r="Y1372" s="39">
        <v>0</v>
      </c>
      <c r="Z1372" s="39">
        <v>0</v>
      </c>
      <c r="AA1372" s="39">
        <v>0</v>
      </c>
      <c r="AB1372" s="39">
        <v>0</v>
      </c>
      <c r="AC1372" s="39">
        <v>0</v>
      </c>
      <c r="AD1372" s="39">
        <v>0</v>
      </c>
    </row>
    <row r="1373" spans="1:30">
      <c r="A1373" s="40" t="s">
        <v>744</v>
      </c>
      <c r="B1373" s="39">
        <v>278</v>
      </c>
      <c r="C1373" s="39">
        <v>62</v>
      </c>
      <c r="D1373" s="39">
        <v>0</v>
      </c>
      <c r="E1373" s="39">
        <v>430456.33333333302</v>
      </c>
      <c r="F1373" s="39">
        <v>10880.083333333299</v>
      </c>
      <c r="G1373" s="39">
        <v>106794.25</v>
      </c>
      <c r="H1373" s="39">
        <v>3093.8333333333298</v>
      </c>
      <c r="I1373" s="39">
        <v>157.5</v>
      </c>
      <c r="J1373" s="39">
        <v>0</v>
      </c>
      <c r="K1373" s="39">
        <v>27</v>
      </c>
      <c r="L1373" s="39">
        <v>57376.357484149601</v>
      </c>
      <c r="M1373" s="39">
        <v>181.916666666666</v>
      </c>
      <c r="N1373" s="39">
        <v>4349628</v>
      </c>
      <c r="O1373" s="39">
        <v>0</v>
      </c>
      <c r="P1373" s="39">
        <v>0</v>
      </c>
      <c r="Q1373" s="39">
        <v>6</v>
      </c>
      <c r="R1373" s="39">
        <v>0</v>
      </c>
      <c r="S1373" s="39">
        <v>0</v>
      </c>
      <c r="T1373" s="39">
        <v>0</v>
      </c>
      <c r="U1373" s="39">
        <v>0</v>
      </c>
      <c r="V1373" s="39">
        <v>0</v>
      </c>
      <c r="W1373" s="39">
        <v>0</v>
      </c>
      <c r="X1373" s="39">
        <v>0</v>
      </c>
      <c r="Y1373" s="39">
        <v>0</v>
      </c>
      <c r="Z1373" s="39">
        <v>0</v>
      </c>
      <c r="AA1373" s="39">
        <v>0</v>
      </c>
      <c r="AB1373" s="39">
        <v>0</v>
      </c>
      <c r="AC1373" s="39">
        <v>0</v>
      </c>
      <c r="AD1373" s="39">
        <v>0</v>
      </c>
    </row>
    <row r="1374" spans="1:30" s="45" customFormat="1">
      <c r="A1374" s="44" t="s">
        <v>745</v>
      </c>
      <c r="B1374" s="45">
        <v>0.39212000000000002</v>
      </c>
      <c r="C1374" s="45">
        <v>1.4279999999999999E-2</v>
      </c>
      <c r="D1374" s="45">
        <v>0</v>
      </c>
      <c r="E1374" s="45">
        <v>0</v>
      </c>
      <c r="F1374" s="45">
        <v>0</v>
      </c>
      <c r="G1374" s="45">
        <v>2.8800000000000002E-3</v>
      </c>
      <c r="H1374" s="45">
        <v>3.9350000000000003E-2</v>
      </c>
      <c r="I1374" s="45">
        <v>0.32521</v>
      </c>
      <c r="J1374" s="45">
        <v>0</v>
      </c>
      <c r="K1374" s="45">
        <v>1</v>
      </c>
      <c r="L1374" s="45">
        <v>0</v>
      </c>
      <c r="M1374" s="45">
        <v>0.25134000000000001</v>
      </c>
      <c r="N1374" s="45">
        <v>0</v>
      </c>
      <c r="O1374" s="45">
        <v>0</v>
      </c>
      <c r="P1374" s="45">
        <v>0</v>
      </c>
      <c r="Q1374" s="45">
        <v>1</v>
      </c>
      <c r="R1374" s="45">
        <v>0</v>
      </c>
      <c r="S1374" s="45">
        <v>0</v>
      </c>
      <c r="T1374" s="45">
        <v>0</v>
      </c>
      <c r="U1374" s="45">
        <v>0</v>
      </c>
      <c r="V1374" s="45">
        <v>0</v>
      </c>
      <c r="W1374" s="45">
        <v>0</v>
      </c>
      <c r="X1374" s="45">
        <v>0</v>
      </c>
      <c r="Y1374" s="45">
        <v>0</v>
      </c>
      <c r="Z1374" s="45">
        <v>0</v>
      </c>
      <c r="AA1374" s="45">
        <v>0</v>
      </c>
      <c r="AB1374" s="45">
        <v>0</v>
      </c>
      <c r="AC1374" s="45">
        <v>0</v>
      </c>
      <c r="AD1374" s="45">
        <v>0</v>
      </c>
    </row>
    <row r="1375" spans="1:30">
      <c r="A1375" s="40" t="s">
        <v>746</v>
      </c>
      <c r="B1375" s="39">
        <v>109.00936</v>
      </c>
      <c r="C1375" s="39">
        <v>0.88535999999999904</v>
      </c>
      <c r="D1375" s="39">
        <v>0</v>
      </c>
      <c r="E1375" s="39">
        <v>0</v>
      </c>
      <c r="F1375" s="39">
        <v>0</v>
      </c>
      <c r="G1375" s="39">
        <v>307.56743999999998</v>
      </c>
      <c r="H1375" s="39">
        <v>121.74234166666599</v>
      </c>
      <c r="I1375" s="39">
        <v>51.220574999999997</v>
      </c>
      <c r="J1375" s="39">
        <v>0</v>
      </c>
      <c r="K1375" s="39">
        <v>27</v>
      </c>
      <c r="L1375" s="39">
        <v>0</v>
      </c>
      <c r="M1375" s="39">
        <v>45.722935</v>
      </c>
      <c r="N1375" s="39">
        <v>0</v>
      </c>
      <c r="O1375" s="39">
        <v>0</v>
      </c>
      <c r="P1375" s="39">
        <v>0</v>
      </c>
      <c r="Q1375" s="39">
        <v>6</v>
      </c>
      <c r="R1375" s="39">
        <v>0</v>
      </c>
      <c r="S1375" s="39">
        <v>0</v>
      </c>
      <c r="T1375" s="39">
        <v>0</v>
      </c>
      <c r="U1375" s="39">
        <v>0</v>
      </c>
      <c r="V1375" s="39">
        <v>0</v>
      </c>
      <c r="W1375" s="39">
        <v>0</v>
      </c>
      <c r="X1375" s="39">
        <v>0</v>
      </c>
      <c r="Y1375" s="39">
        <v>0</v>
      </c>
      <c r="Z1375" s="39">
        <v>0</v>
      </c>
      <c r="AA1375" s="39">
        <v>0</v>
      </c>
      <c r="AB1375" s="39">
        <v>0</v>
      </c>
      <c r="AC1375" s="39">
        <v>0</v>
      </c>
      <c r="AD1375" s="39">
        <v>0</v>
      </c>
    </row>
    <row r="1376" spans="1:30">
      <c r="A1376" s="40" t="s">
        <v>747</v>
      </c>
    </row>
    <row r="1377" spans="1:17" hidden="1" outlineLevel="1">
      <c r="A1377" s="40" t="s">
        <v>213</v>
      </c>
      <c r="B1377" s="39">
        <v>278</v>
      </c>
    </row>
    <row r="1378" spans="1:17" hidden="1" outlineLevel="1">
      <c r="A1378" s="40" t="s">
        <v>214</v>
      </c>
      <c r="C1378" s="39">
        <v>62</v>
      </c>
    </row>
    <row r="1379" spans="1:17" hidden="1" outlineLevel="1">
      <c r="A1379" s="40" t="s">
        <v>215</v>
      </c>
      <c r="D1379" s="39">
        <v>17</v>
      </c>
    </row>
    <row r="1380" spans="1:17" hidden="1" outlineLevel="1">
      <c r="A1380" s="40" t="s">
        <v>216</v>
      </c>
      <c r="E1380" s="39">
        <v>430456.33333333302</v>
      </c>
    </row>
    <row r="1381" spans="1:17" hidden="1" outlineLevel="1">
      <c r="A1381" s="40" t="s">
        <v>217</v>
      </c>
      <c r="F1381" s="39">
        <v>10880.083333333299</v>
      </c>
    </row>
    <row r="1382" spans="1:17" hidden="1" outlineLevel="1">
      <c r="A1382" s="40" t="s">
        <v>218</v>
      </c>
      <c r="G1382" s="39">
        <v>106794.25</v>
      </c>
    </row>
    <row r="1383" spans="1:17" hidden="1" outlineLevel="1">
      <c r="A1383" s="40" t="s">
        <v>219</v>
      </c>
      <c r="H1383" s="39">
        <v>3093.8333333333298</v>
      </c>
    </row>
    <row r="1384" spans="1:17" hidden="1" outlineLevel="1">
      <c r="A1384" s="40" t="s">
        <v>220</v>
      </c>
      <c r="I1384" s="39">
        <v>157.5</v>
      </c>
    </row>
    <row r="1385" spans="1:17" hidden="1" outlineLevel="1">
      <c r="A1385" s="40" t="s">
        <v>221</v>
      </c>
      <c r="J1385" s="39">
        <v>7</v>
      </c>
    </row>
    <row r="1386" spans="1:17" hidden="1" outlineLevel="1">
      <c r="A1386" s="40" t="s">
        <v>222</v>
      </c>
      <c r="K1386" s="39">
        <v>27</v>
      </c>
    </row>
    <row r="1387" spans="1:17" hidden="1" outlineLevel="1">
      <c r="A1387" s="40" t="s">
        <v>223</v>
      </c>
      <c r="L1387" s="39">
        <v>57376.357484149601</v>
      </c>
    </row>
    <row r="1388" spans="1:17" hidden="1" outlineLevel="1">
      <c r="A1388" s="40" t="s">
        <v>224</v>
      </c>
      <c r="M1388" s="39">
        <v>181.916666666666</v>
      </c>
    </row>
    <row r="1389" spans="1:17" hidden="1" outlineLevel="1">
      <c r="A1389" s="40" t="s">
        <v>225</v>
      </c>
      <c r="N1389" s="39">
        <v>4349628</v>
      </c>
    </row>
    <row r="1390" spans="1:17" hidden="1" outlineLevel="1">
      <c r="A1390" s="40" t="s">
        <v>226</v>
      </c>
      <c r="O1390" s="39">
        <v>9104.0833333333303</v>
      </c>
    </row>
    <row r="1391" spans="1:17" hidden="1" outlineLevel="1">
      <c r="A1391" s="40" t="s">
        <v>227</v>
      </c>
      <c r="P1391" s="39">
        <v>914.83333333333303</v>
      </c>
    </row>
    <row r="1392" spans="1:17" hidden="1" outlineLevel="1">
      <c r="A1392" s="40" t="s">
        <v>228</v>
      </c>
      <c r="Q1392" s="39">
        <v>6</v>
      </c>
    </row>
    <row r="1393" spans="1:30" hidden="1" outlineLevel="1">
      <c r="A1393" s="40" t="s">
        <v>229</v>
      </c>
      <c r="R1393" s="39">
        <v>14</v>
      </c>
    </row>
    <row r="1394" spans="1:30" collapsed="1">
      <c r="A1394" s="40" t="s">
        <v>748</v>
      </c>
      <c r="B1394" s="39">
        <v>278</v>
      </c>
      <c r="C1394" s="39">
        <v>62</v>
      </c>
      <c r="D1394" s="39">
        <v>17</v>
      </c>
      <c r="E1394" s="39">
        <v>430456.33333333302</v>
      </c>
      <c r="F1394" s="39">
        <v>10880.083333333299</v>
      </c>
      <c r="G1394" s="39">
        <v>106794.25</v>
      </c>
      <c r="H1394" s="39">
        <v>3093.8333333333298</v>
      </c>
      <c r="I1394" s="39">
        <v>157.5</v>
      </c>
      <c r="J1394" s="39">
        <v>7</v>
      </c>
      <c r="K1394" s="39">
        <v>27</v>
      </c>
      <c r="L1394" s="39">
        <v>57376.357484149601</v>
      </c>
      <c r="M1394" s="39">
        <v>181.916666666666</v>
      </c>
      <c r="N1394" s="39">
        <v>4349628</v>
      </c>
      <c r="O1394" s="39">
        <v>9104.0833333333303</v>
      </c>
      <c r="P1394" s="39">
        <v>914.83333333333303</v>
      </c>
      <c r="Q1394" s="39">
        <v>6</v>
      </c>
      <c r="R1394" s="39">
        <v>14</v>
      </c>
      <c r="S1394" s="39">
        <v>0</v>
      </c>
      <c r="T1394" s="39">
        <v>0</v>
      </c>
      <c r="U1394" s="39">
        <v>0</v>
      </c>
      <c r="V1394" s="39">
        <v>0</v>
      </c>
      <c r="W1394" s="39">
        <v>0</v>
      </c>
      <c r="X1394" s="39">
        <v>0</v>
      </c>
      <c r="Y1394" s="39">
        <v>0</v>
      </c>
      <c r="Z1394" s="39">
        <v>0</v>
      </c>
      <c r="AA1394" s="39">
        <v>0</v>
      </c>
      <c r="AB1394" s="39">
        <v>0</v>
      </c>
      <c r="AC1394" s="39">
        <v>0</v>
      </c>
      <c r="AD1394" s="39">
        <v>0</v>
      </c>
    </row>
    <row r="1395" spans="1:30">
      <c r="A1395" s="40" t="s">
        <v>749</v>
      </c>
      <c r="B1395" s="39">
        <v>0</v>
      </c>
      <c r="C1395" s="39">
        <v>0</v>
      </c>
      <c r="D1395" s="39">
        <v>-17</v>
      </c>
      <c r="E1395" s="39">
        <v>0</v>
      </c>
      <c r="F1395" s="39">
        <v>0</v>
      </c>
      <c r="G1395" s="39">
        <v>0</v>
      </c>
      <c r="H1395" s="39">
        <v>0</v>
      </c>
      <c r="I1395" s="39">
        <v>0</v>
      </c>
      <c r="J1395" s="39">
        <v>-7</v>
      </c>
      <c r="K1395" s="39">
        <v>0</v>
      </c>
      <c r="L1395" s="39">
        <v>0</v>
      </c>
      <c r="M1395" s="39">
        <v>0</v>
      </c>
      <c r="N1395" s="39">
        <v>0</v>
      </c>
      <c r="O1395" s="39">
        <v>-9104.0833333333303</v>
      </c>
      <c r="P1395" s="39">
        <v>-914.83333333333303</v>
      </c>
      <c r="Q1395" s="39">
        <v>0</v>
      </c>
      <c r="R1395" s="39">
        <v>-14</v>
      </c>
      <c r="S1395" s="39">
        <v>0</v>
      </c>
      <c r="T1395" s="39">
        <v>0</v>
      </c>
      <c r="U1395" s="39">
        <v>0</v>
      </c>
      <c r="V1395" s="39">
        <v>0</v>
      </c>
      <c r="W1395" s="39">
        <v>0</v>
      </c>
      <c r="X1395" s="39">
        <v>0</v>
      </c>
      <c r="Y1395" s="39">
        <v>0</v>
      </c>
      <c r="Z1395" s="39">
        <v>0</v>
      </c>
      <c r="AA1395" s="39">
        <v>0</v>
      </c>
      <c r="AB1395" s="39">
        <v>0</v>
      </c>
      <c r="AC1395" s="39">
        <v>0</v>
      </c>
      <c r="AD1395" s="39">
        <v>0</v>
      </c>
    </row>
    <row r="1396" spans="1:30">
      <c r="A1396" s="40" t="s">
        <v>750</v>
      </c>
      <c r="B1396" s="39">
        <v>278</v>
      </c>
      <c r="C1396" s="39">
        <v>62</v>
      </c>
      <c r="D1396" s="39">
        <v>0</v>
      </c>
      <c r="E1396" s="39">
        <v>430456.33333333302</v>
      </c>
      <c r="F1396" s="39">
        <v>10880.083333333299</v>
      </c>
      <c r="G1396" s="39">
        <v>106794.25</v>
      </c>
      <c r="H1396" s="39">
        <v>3093.8333333333298</v>
      </c>
      <c r="I1396" s="39">
        <v>157.5</v>
      </c>
      <c r="J1396" s="39">
        <v>0</v>
      </c>
      <c r="K1396" s="39">
        <v>27</v>
      </c>
      <c r="L1396" s="39">
        <v>57376.357484149601</v>
      </c>
      <c r="M1396" s="39">
        <v>181.916666666666</v>
      </c>
      <c r="N1396" s="39">
        <v>4349628</v>
      </c>
      <c r="O1396" s="39">
        <v>0</v>
      </c>
      <c r="P1396" s="39">
        <v>0</v>
      </c>
      <c r="Q1396" s="39">
        <v>6</v>
      </c>
      <c r="R1396" s="39">
        <v>0</v>
      </c>
      <c r="S1396" s="39">
        <v>0</v>
      </c>
      <c r="T1396" s="39">
        <v>0</v>
      </c>
      <c r="U1396" s="39">
        <v>0</v>
      </c>
      <c r="V1396" s="39">
        <v>0</v>
      </c>
      <c r="W1396" s="39">
        <v>0</v>
      </c>
      <c r="X1396" s="39">
        <v>0</v>
      </c>
      <c r="Y1396" s="39">
        <v>0</v>
      </c>
      <c r="Z1396" s="39">
        <v>0</v>
      </c>
      <c r="AA1396" s="39">
        <v>0</v>
      </c>
      <c r="AB1396" s="39">
        <v>0</v>
      </c>
      <c r="AC1396" s="39">
        <v>0</v>
      </c>
      <c r="AD1396" s="39">
        <v>0</v>
      </c>
    </row>
    <row r="1397" spans="1:30" s="45" customFormat="1">
      <c r="A1397" s="44" t="s">
        <v>751</v>
      </c>
      <c r="B1397" s="45">
        <v>0.60787999999999998</v>
      </c>
      <c r="C1397" s="45">
        <v>0.98572000000000004</v>
      </c>
      <c r="D1397" s="45">
        <v>0</v>
      </c>
      <c r="E1397" s="45">
        <v>1</v>
      </c>
      <c r="F1397" s="45">
        <v>1</v>
      </c>
      <c r="G1397" s="45">
        <v>0.99712000000000001</v>
      </c>
      <c r="H1397" s="45">
        <v>0.96065</v>
      </c>
      <c r="I1397" s="45">
        <v>0.67479</v>
      </c>
      <c r="J1397" s="45">
        <v>0</v>
      </c>
      <c r="K1397" s="45">
        <v>0</v>
      </c>
      <c r="L1397" s="45">
        <v>1</v>
      </c>
      <c r="M1397" s="45">
        <v>0.74865999999999999</v>
      </c>
      <c r="N1397" s="45">
        <v>1</v>
      </c>
      <c r="O1397" s="45">
        <v>1</v>
      </c>
      <c r="P1397" s="45">
        <v>1</v>
      </c>
      <c r="Q1397" s="45">
        <v>0</v>
      </c>
      <c r="R1397" s="45">
        <v>0</v>
      </c>
      <c r="S1397" s="45">
        <v>0</v>
      </c>
      <c r="T1397" s="45">
        <v>0</v>
      </c>
      <c r="U1397" s="45">
        <v>0</v>
      </c>
      <c r="V1397" s="45">
        <v>0</v>
      </c>
      <c r="W1397" s="45">
        <v>0</v>
      </c>
      <c r="X1397" s="45">
        <v>0</v>
      </c>
      <c r="Y1397" s="45">
        <v>0</v>
      </c>
      <c r="Z1397" s="45">
        <v>0</v>
      </c>
      <c r="AA1397" s="45">
        <v>0</v>
      </c>
      <c r="AB1397" s="45">
        <v>0</v>
      </c>
      <c r="AC1397" s="45">
        <v>0</v>
      </c>
      <c r="AD1397" s="45">
        <v>0</v>
      </c>
    </row>
    <row r="1398" spans="1:30">
      <c r="A1398" s="40" t="s">
        <v>752</v>
      </c>
      <c r="B1398" s="39">
        <v>168.99063999999899</v>
      </c>
      <c r="C1398" s="39">
        <v>61.114640000000001</v>
      </c>
      <c r="D1398" s="39">
        <v>0</v>
      </c>
      <c r="E1398" s="39">
        <v>430456.33333333302</v>
      </c>
      <c r="F1398" s="39">
        <v>10880.083333333299</v>
      </c>
      <c r="G1398" s="39">
        <v>106486.68256</v>
      </c>
      <c r="H1398" s="39">
        <v>2972.0909916666601</v>
      </c>
      <c r="I1398" s="39">
        <v>106.279425</v>
      </c>
      <c r="J1398" s="39">
        <v>0</v>
      </c>
      <c r="K1398" s="39">
        <v>0</v>
      </c>
      <c r="L1398" s="39">
        <v>57376.357484149601</v>
      </c>
      <c r="M1398" s="39">
        <v>136.193731666666</v>
      </c>
      <c r="N1398" s="39">
        <v>4349628</v>
      </c>
      <c r="O1398" s="39">
        <v>0</v>
      </c>
      <c r="P1398" s="39">
        <v>0</v>
      </c>
      <c r="Q1398" s="39">
        <v>0</v>
      </c>
      <c r="R1398" s="39">
        <v>0</v>
      </c>
      <c r="S1398" s="39">
        <v>0</v>
      </c>
      <c r="T1398" s="39">
        <v>0</v>
      </c>
      <c r="U1398" s="39">
        <v>0</v>
      </c>
      <c r="V1398" s="39">
        <v>0</v>
      </c>
      <c r="W1398" s="39">
        <v>0</v>
      </c>
      <c r="X1398" s="39">
        <v>0</v>
      </c>
      <c r="Y1398" s="39">
        <v>0</v>
      </c>
      <c r="Z1398" s="39">
        <v>0</v>
      </c>
      <c r="AA1398" s="39">
        <v>0</v>
      </c>
      <c r="AB1398" s="39">
        <v>0</v>
      </c>
      <c r="AC1398" s="39">
        <v>0</v>
      </c>
      <c r="AD1398" s="39">
        <v>0</v>
      </c>
    </row>
    <row r="1399" spans="1:30">
      <c r="A1399" s="40" t="s">
        <v>753</v>
      </c>
    </row>
    <row r="1400" spans="1:30">
      <c r="A1400" s="40" t="s">
        <v>754</v>
      </c>
      <c r="B1400" s="39">
        <v>109.00936</v>
      </c>
      <c r="C1400" s="39">
        <v>0.88535999999999904</v>
      </c>
      <c r="D1400" s="39">
        <v>0</v>
      </c>
      <c r="E1400" s="39">
        <v>0</v>
      </c>
      <c r="F1400" s="39">
        <v>0</v>
      </c>
      <c r="G1400" s="39">
        <v>307.56743999999998</v>
      </c>
      <c r="H1400" s="39">
        <v>121.74234166666599</v>
      </c>
      <c r="I1400" s="39">
        <v>51.220574999999997</v>
      </c>
      <c r="J1400" s="39">
        <v>0</v>
      </c>
      <c r="K1400" s="39">
        <v>27</v>
      </c>
      <c r="L1400" s="39">
        <v>0</v>
      </c>
      <c r="M1400" s="39">
        <v>45.722935</v>
      </c>
      <c r="N1400" s="39">
        <v>0</v>
      </c>
      <c r="O1400" s="39">
        <v>0</v>
      </c>
      <c r="P1400" s="39">
        <v>0</v>
      </c>
      <c r="Q1400" s="39">
        <v>6</v>
      </c>
      <c r="R1400" s="39">
        <v>0</v>
      </c>
      <c r="S1400" s="39">
        <v>0</v>
      </c>
      <c r="T1400" s="39">
        <v>0</v>
      </c>
      <c r="U1400" s="39">
        <v>0</v>
      </c>
      <c r="V1400" s="39">
        <v>0</v>
      </c>
      <c r="W1400" s="39">
        <v>0</v>
      </c>
      <c r="X1400" s="39">
        <v>0</v>
      </c>
      <c r="Y1400" s="39">
        <v>0</v>
      </c>
      <c r="Z1400" s="39">
        <v>0</v>
      </c>
      <c r="AA1400" s="39">
        <v>0</v>
      </c>
      <c r="AB1400" s="39">
        <v>0</v>
      </c>
      <c r="AC1400" s="39">
        <v>0</v>
      </c>
      <c r="AD1400" s="39">
        <v>0</v>
      </c>
    </row>
    <row r="1401" spans="1:30">
      <c r="A1401" s="40" t="s">
        <v>755</v>
      </c>
      <c r="B1401" s="39">
        <v>168.99063999999899</v>
      </c>
      <c r="C1401" s="39">
        <v>61.114640000000001</v>
      </c>
      <c r="D1401" s="39">
        <v>0</v>
      </c>
      <c r="E1401" s="39">
        <v>430456.33333333302</v>
      </c>
      <c r="F1401" s="39">
        <v>10880.083333333299</v>
      </c>
      <c r="G1401" s="39">
        <v>106486.68256</v>
      </c>
      <c r="H1401" s="39">
        <v>2972.0909916666601</v>
      </c>
      <c r="I1401" s="39">
        <v>106.279425</v>
      </c>
      <c r="J1401" s="39">
        <v>0</v>
      </c>
      <c r="K1401" s="39">
        <v>0</v>
      </c>
      <c r="L1401" s="39">
        <v>57376.357484149601</v>
      </c>
      <c r="M1401" s="39">
        <v>136.193731666666</v>
      </c>
      <c r="N1401" s="39">
        <v>4349628</v>
      </c>
      <c r="O1401" s="39">
        <v>0</v>
      </c>
      <c r="P1401" s="39">
        <v>0</v>
      </c>
      <c r="Q1401" s="39">
        <v>0</v>
      </c>
      <c r="R1401" s="39">
        <v>0</v>
      </c>
      <c r="S1401" s="39">
        <v>0</v>
      </c>
      <c r="T1401" s="39">
        <v>0</v>
      </c>
      <c r="U1401" s="39">
        <v>0</v>
      </c>
      <c r="V1401" s="39">
        <v>0</v>
      </c>
      <c r="W1401" s="39">
        <v>0</v>
      </c>
      <c r="X1401" s="39">
        <v>0</v>
      </c>
      <c r="Y1401" s="39">
        <v>0</v>
      </c>
      <c r="Z1401" s="39">
        <v>0</v>
      </c>
      <c r="AA1401" s="39">
        <v>0</v>
      </c>
      <c r="AB1401" s="39">
        <v>0</v>
      </c>
      <c r="AC1401" s="39">
        <v>0</v>
      </c>
      <c r="AD1401" s="39">
        <v>0</v>
      </c>
    </row>
    <row r="1402" spans="1:30">
      <c r="A1402" s="43" t="s">
        <v>756</v>
      </c>
      <c r="B1402" s="46">
        <v>278</v>
      </c>
      <c r="C1402" s="46">
        <v>62</v>
      </c>
      <c r="D1402" s="46">
        <v>0</v>
      </c>
      <c r="E1402" s="46">
        <v>430456.33333333302</v>
      </c>
      <c r="F1402" s="46">
        <v>10880.083333333299</v>
      </c>
      <c r="G1402" s="46">
        <v>106794.25</v>
      </c>
      <c r="H1402" s="46">
        <v>3093.8333333333298</v>
      </c>
      <c r="I1402" s="46">
        <v>157.5</v>
      </c>
      <c r="J1402" s="46">
        <v>0</v>
      </c>
      <c r="K1402" s="46">
        <v>27</v>
      </c>
      <c r="L1402" s="46">
        <v>57376.357484149601</v>
      </c>
      <c r="M1402" s="46">
        <v>181.916666666666</v>
      </c>
      <c r="N1402" s="46">
        <v>4349628</v>
      </c>
      <c r="O1402" s="46">
        <v>0</v>
      </c>
      <c r="P1402" s="46">
        <v>0</v>
      </c>
      <c r="Q1402" s="46">
        <v>6</v>
      </c>
      <c r="R1402" s="46">
        <v>0</v>
      </c>
      <c r="S1402" s="46">
        <v>0</v>
      </c>
      <c r="T1402" s="46">
        <v>0</v>
      </c>
      <c r="U1402" s="46">
        <v>0</v>
      </c>
      <c r="V1402" s="46">
        <v>0</v>
      </c>
      <c r="W1402" s="46">
        <v>0</v>
      </c>
      <c r="X1402" s="46">
        <v>0</v>
      </c>
      <c r="Y1402" s="46">
        <v>0</v>
      </c>
      <c r="Z1402" s="46">
        <v>0</v>
      </c>
      <c r="AA1402" s="46">
        <v>0</v>
      </c>
      <c r="AB1402" s="46">
        <v>0</v>
      </c>
      <c r="AC1402" s="46">
        <v>0</v>
      </c>
      <c r="AD1402" s="46">
        <v>0</v>
      </c>
    </row>
    <row r="1403" spans="1:30" hidden="1" outlineLevel="1">
      <c r="A1403" s="40" t="s">
        <v>213</v>
      </c>
      <c r="B1403" s="39">
        <v>278</v>
      </c>
      <c r="C1403" s="39">
        <v>278</v>
      </c>
      <c r="D1403" s="39">
        <v>278</v>
      </c>
      <c r="E1403" s="39">
        <v>278</v>
      </c>
      <c r="F1403" s="39">
        <v>278</v>
      </c>
      <c r="G1403" s="39">
        <v>278</v>
      </c>
      <c r="H1403" s="39">
        <v>278</v>
      </c>
      <c r="I1403" s="39">
        <v>278</v>
      </c>
      <c r="J1403" s="39">
        <v>278</v>
      </c>
      <c r="K1403" s="39">
        <v>278</v>
      </c>
      <c r="L1403" s="39">
        <v>278</v>
      </c>
      <c r="M1403" s="39">
        <v>278</v>
      </c>
      <c r="N1403" s="39">
        <v>278</v>
      </c>
      <c r="O1403" s="39">
        <v>278</v>
      </c>
      <c r="P1403" s="39">
        <v>278</v>
      </c>
      <c r="Q1403" s="39">
        <v>278</v>
      </c>
      <c r="R1403" s="39">
        <v>278</v>
      </c>
    </row>
    <row r="1404" spans="1:30" hidden="1" outlineLevel="1">
      <c r="A1404" s="40" t="s">
        <v>214</v>
      </c>
      <c r="B1404" s="39">
        <v>62</v>
      </c>
      <c r="C1404" s="39">
        <v>62</v>
      </c>
      <c r="D1404" s="39">
        <v>62</v>
      </c>
      <c r="E1404" s="39">
        <v>62</v>
      </c>
      <c r="F1404" s="39">
        <v>62</v>
      </c>
      <c r="G1404" s="39">
        <v>62</v>
      </c>
      <c r="H1404" s="39">
        <v>62</v>
      </c>
      <c r="I1404" s="39">
        <v>62</v>
      </c>
      <c r="J1404" s="39">
        <v>62</v>
      </c>
      <c r="K1404" s="39">
        <v>62</v>
      </c>
      <c r="L1404" s="39">
        <v>62</v>
      </c>
      <c r="M1404" s="39">
        <v>62</v>
      </c>
      <c r="N1404" s="39">
        <v>62</v>
      </c>
      <c r="O1404" s="39">
        <v>62</v>
      </c>
      <c r="P1404" s="39">
        <v>62</v>
      </c>
      <c r="Q1404" s="39">
        <v>62</v>
      </c>
      <c r="R1404" s="39">
        <v>62</v>
      </c>
    </row>
    <row r="1405" spans="1:30" hidden="1" outlineLevel="1">
      <c r="A1405" s="40" t="s">
        <v>216</v>
      </c>
      <c r="B1405" s="39">
        <v>430456.33333333302</v>
      </c>
      <c r="C1405" s="39">
        <v>430456.33333333302</v>
      </c>
      <c r="D1405" s="39">
        <v>430456.33333333302</v>
      </c>
      <c r="E1405" s="39">
        <v>430456.33333333302</v>
      </c>
      <c r="F1405" s="39">
        <v>430456.33333333302</v>
      </c>
      <c r="G1405" s="39">
        <v>430456.33333333302</v>
      </c>
      <c r="H1405" s="39">
        <v>430456.33333333302</v>
      </c>
      <c r="I1405" s="39">
        <v>430456.33333333302</v>
      </c>
      <c r="J1405" s="39">
        <v>430456.33333333302</v>
      </c>
      <c r="K1405" s="39">
        <v>430456.33333333302</v>
      </c>
      <c r="L1405" s="39">
        <v>430456.33333333302</v>
      </c>
      <c r="M1405" s="39">
        <v>430456.33333333302</v>
      </c>
      <c r="N1405" s="39">
        <v>430456.33333333302</v>
      </c>
      <c r="O1405" s="39">
        <v>430456.33333333302</v>
      </c>
      <c r="P1405" s="39">
        <v>430456.33333333302</v>
      </c>
      <c r="Q1405" s="39">
        <v>430456.33333333302</v>
      </c>
      <c r="R1405" s="39">
        <v>430456.33333333302</v>
      </c>
    </row>
    <row r="1406" spans="1:30" hidden="1" outlineLevel="1">
      <c r="A1406" s="40" t="s">
        <v>217</v>
      </c>
      <c r="B1406" s="39">
        <v>10880.083333333299</v>
      </c>
      <c r="C1406" s="39">
        <v>10880.083333333299</v>
      </c>
      <c r="D1406" s="39">
        <v>10880.083333333299</v>
      </c>
      <c r="E1406" s="39">
        <v>10880.083333333299</v>
      </c>
      <c r="F1406" s="39">
        <v>10880.083333333299</v>
      </c>
      <c r="G1406" s="39">
        <v>10880.083333333299</v>
      </c>
      <c r="H1406" s="39">
        <v>10880.083333333299</v>
      </c>
      <c r="I1406" s="39">
        <v>10880.083333333299</v>
      </c>
      <c r="J1406" s="39">
        <v>10880.083333333299</v>
      </c>
      <c r="K1406" s="39">
        <v>10880.083333333299</v>
      </c>
      <c r="L1406" s="39">
        <v>10880.083333333299</v>
      </c>
      <c r="M1406" s="39">
        <v>10880.083333333299</v>
      </c>
      <c r="N1406" s="39">
        <v>10880.083333333299</v>
      </c>
      <c r="O1406" s="39">
        <v>10880.083333333299</v>
      </c>
      <c r="P1406" s="39">
        <v>10880.083333333299</v>
      </c>
      <c r="Q1406" s="39">
        <v>10880.083333333299</v>
      </c>
      <c r="R1406" s="39">
        <v>10880.083333333299</v>
      </c>
    </row>
    <row r="1407" spans="1:30" hidden="1" outlineLevel="1">
      <c r="A1407" s="40" t="s">
        <v>218</v>
      </c>
      <c r="B1407" s="39">
        <v>106794.25</v>
      </c>
      <c r="C1407" s="39">
        <v>106794.25</v>
      </c>
      <c r="D1407" s="39">
        <v>106794.25</v>
      </c>
      <c r="E1407" s="39">
        <v>106794.25</v>
      </c>
      <c r="F1407" s="39">
        <v>106794.25</v>
      </c>
      <c r="G1407" s="39">
        <v>106794.25</v>
      </c>
      <c r="H1407" s="39">
        <v>106794.25</v>
      </c>
      <c r="I1407" s="39">
        <v>106794.25</v>
      </c>
      <c r="J1407" s="39">
        <v>106794.25</v>
      </c>
      <c r="K1407" s="39">
        <v>106794.25</v>
      </c>
      <c r="L1407" s="39">
        <v>106794.25</v>
      </c>
      <c r="M1407" s="39">
        <v>106794.25</v>
      </c>
      <c r="N1407" s="39">
        <v>106794.25</v>
      </c>
      <c r="O1407" s="39">
        <v>106794.25</v>
      </c>
      <c r="P1407" s="39">
        <v>106794.25</v>
      </c>
      <c r="Q1407" s="39">
        <v>106794.25</v>
      </c>
      <c r="R1407" s="39">
        <v>106794.25</v>
      </c>
    </row>
    <row r="1408" spans="1:30" hidden="1" outlineLevel="1">
      <c r="A1408" s="40" t="s">
        <v>219</v>
      </c>
      <c r="B1408" s="39">
        <v>3093.8333333333298</v>
      </c>
      <c r="C1408" s="39">
        <v>3093.8333333333298</v>
      </c>
      <c r="D1408" s="39">
        <v>3093.8333333333298</v>
      </c>
      <c r="E1408" s="39">
        <v>3093.8333333333298</v>
      </c>
      <c r="F1408" s="39">
        <v>3093.8333333333298</v>
      </c>
      <c r="G1408" s="39">
        <v>3093.8333333333298</v>
      </c>
      <c r="H1408" s="39">
        <v>3093.8333333333298</v>
      </c>
      <c r="I1408" s="39">
        <v>3093.8333333333298</v>
      </c>
      <c r="J1408" s="39">
        <v>3093.8333333333298</v>
      </c>
      <c r="K1408" s="39">
        <v>3093.8333333333298</v>
      </c>
      <c r="L1408" s="39">
        <v>3093.8333333333298</v>
      </c>
      <c r="M1408" s="39">
        <v>3093.8333333333298</v>
      </c>
      <c r="N1408" s="39">
        <v>3093.8333333333298</v>
      </c>
      <c r="O1408" s="39">
        <v>3093.8333333333298</v>
      </c>
      <c r="P1408" s="39">
        <v>3093.8333333333298</v>
      </c>
      <c r="Q1408" s="39">
        <v>3093.8333333333298</v>
      </c>
      <c r="R1408" s="39">
        <v>3093.8333333333298</v>
      </c>
    </row>
    <row r="1409" spans="1:30" hidden="1" outlineLevel="1">
      <c r="A1409" s="40" t="s">
        <v>220</v>
      </c>
      <c r="B1409" s="39">
        <v>157.5</v>
      </c>
      <c r="C1409" s="39">
        <v>157.5</v>
      </c>
      <c r="D1409" s="39">
        <v>157.5</v>
      </c>
      <c r="E1409" s="39">
        <v>157.5</v>
      </c>
      <c r="F1409" s="39">
        <v>157.5</v>
      </c>
      <c r="G1409" s="39">
        <v>157.5</v>
      </c>
      <c r="H1409" s="39">
        <v>157.5</v>
      </c>
      <c r="I1409" s="39">
        <v>157.5</v>
      </c>
      <c r="J1409" s="39">
        <v>157.5</v>
      </c>
      <c r="K1409" s="39">
        <v>157.5</v>
      </c>
      <c r="L1409" s="39">
        <v>157.5</v>
      </c>
      <c r="M1409" s="39">
        <v>157.5</v>
      </c>
      <c r="N1409" s="39">
        <v>157.5</v>
      </c>
      <c r="O1409" s="39">
        <v>157.5</v>
      </c>
      <c r="P1409" s="39">
        <v>157.5</v>
      </c>
      <c r="Q1409" s="39">
        <v>157.5</v>
      </c>
      <c r="R1409" s="39">
        <v>157.5</v>
      </c>
    </row>
    <row r="1410" spans="1:30" hidden="1" outlineLevel="1">
      <c r="A1410" s="40" t="s">
        <v>222</v>
      </c>
      <c r="B1410" s="39">
        <v>27</v>
      </c>
      <c r="C1410" s="39">
        <v>27</v>
      </c>
      <c r="D1410" s="39">
        <v>27</v>
      </c>
      <c r="E1410" s="39">
        <v>27</v>
      </c>
      <c r="F1410" s="39">
        <v>27</v>
      </c>
      <c r="G1410" s="39">
        <v>27</v>
      </c>
      <c r="H1410" s="39">
        <v>27</v>
      </c>
      <c r="I1410" s="39">
        <v>27</v>
      </c>
      <c r="J1410" s="39">
        <v>27</v>
      </c>
      <c r="K1410" s="39">
        <v>27</v>
      </c>
      <c r="L1410" s="39">
        <v>27</v>
      </c>
      <c r="M1410" s="39">
        <v>27</v>
      </c>
      <c r="N1410" s="39">
        <v>27</v>
      </c>
      <c r="O1410" s="39">
        <v>27</v>
      </c>
      <c r="P1410" s="39">
        <v>27</v>
      </c>
      <c r="Q1410" s="39">
        <v>27</v>
      </c>
      <c r="R1410" s="39">
        <v>27</v>
      </c>
    </row>
    <row r="1411" spans="1:30" hidden="1" outlineLevel="1">
      <c r="A1411" s="40" t="s">
        <v>223</v>
      </c>
      <c r="B1411" s="39">
        <v>57376.357484149601</v>
      </c>
      <c r="C1411" s="39">
        <v>57376.357484149601</v>
      </c>
      <c r="D1411" s="39">
        <v>57376.357484149601</v>
      </c>
      <c r="E1411" s="39">
        <v>57376.357484149601</v>
      </c>
      <c r="F1411" s="39">
        <v>57376.357484149601</v>
      </c>
      <c r="G1411" s="39">
        <v>57376.357484149601</v>
      </c>
      <c r="H1411" s="39">
        <v>57376.357484149601</v>
      </c>
      <c r="I1411" s="39">
        <v>57376.357484149601</v>
      </c>
      <c r="J1411" s="39">
        <v>57376.357484149601</v>
      </c>
      <c r="K1411" s="39">
        <v>57376.357484149601</v>
      </c>
      <c r="L1411" s="39">
        <v>57376.357484149601</v>
      </c>
      <c r="M1411" s="39">
        <v>57376.357484149601</v>
      </c>
      <c r="N1411" s="39">
        <v>57376.357484149601</v>
      </c>
      <c r="O1411" s="39">
        <v>57376.357484149601</v>
      </c>
      <c r="P1411" s="39">
        <v>57376.357484149601</v>
      </c>
      <c r="Q1411" s="39">
        <v>57376.357484149601</v>
      </c>
      <c r="R1411" s="39">
        <v>57376.357484149601</v>
      </c>
    </row>
    <row r="1412" spans="1:30" hidden="1" outlineLevel="1">
      <c r="A1412" s="40" t="s">
        <v>224</v>
      </c>
      <c r="B1412" s="39">
        <v>181.916666666666</v>
      </c>
      <c r="C1412" s="39">
        <v>181.916666666666</v>
      </c>
      <c r="D1412" s="39">
        <v>181.916666666666</v>
      </c>
      <c r="E1412" s="39">
        <v>181.916666666666</v>
      </c>
      <c r="F1412" s="39">
        <v>181.916666666666</v>
      </c>
      <c r="G1412" s="39">
        <v>181.916666666666</v>
      </c>
      <c r="H1412" s="39">
        <v>181.916666666666</v>
      </c>
      <c r="I1412" s="39">
        <v>181.916666666666</v>
      </c>
      <c r="J1412" s="39">
        <v>181.916666666666</v>
      </c>
      <c r="K1412" s="39">
        <v>181.916666666666</v>
      </c>
      <c r="L1412" s="39">
        <v>181.916666666666</v>
      </c>
      <c r="M1412" s="39">
        <v>181.916666666666</v>
      </c>
      <c r="N1412" s="39">
        <v>181.916666666666</v>
      </c>
      <c r="O1412" s="39">
        <v>181.916666666666</v>
      </c>
      <c r="P1412" s="39">
        <v>181.916666666666</v>
      </c>
      <c r="Q1412" s="39">
        <v>181.916666666666</v>
      </c>
      <c r="R1412" s="39">
        <v>181.916666666666</v>
      </c>
    </row>
    <row r="1413" spans="1:30" hidden="1" outlineLevel="1">
      <c r="A1413" s="40" t="s">
        <v>225</v>
      </c>
      <c r="B1413" s="39">
        <v>4349628</v>
      </c>
      <c r="C1413" s="39">
        <v>4349628</v>
      </c>
      <c r="D1413" s="39">
        <v>4349628</v>
      </c>
      <c r="E1413" s="39">
        <v>4349628</v>
      </c>
      <c r="F1413" s="39">
        <v>4349628</v>
      </c>
      <c r="G1413" s="39">
        <v>4349628</v>
      </c>
      <c r="H1413" s="39">
        <v>4349628</v>
      </c>
      <c r="I1413" s="39">
        <v>4349628</v>
      </c>
      <c r="J1413" s="39">
        <v>4349628</v>
      </c>
      <c r="K1413" s="39">
        <v>4349628</v>
      </c>
      <c r="L1413" s="39">
        <v>4349628</v>
      </c>
      <c r="M1413" s="39">
        <v>4349628</v>
      </c>
      <c r="N1413" s="39">
        <v>4349628</v>
      </c>
      <c r="O1413" s="39">
        <v>4349628</v>
      </c>
      <c r="P1413" s="39">
        <v>4349628</v>
      </c>
      <c r="Q1413" s="39">
        <v>4349628</v>
      </c>
      <c r="R1413" s="39">
        <v>4349628</v>
      </c>
    </row>
    <row r="1414" spans="1:30" hidden="1" outlineLevel="1">
      <c r="A1414" s="40" t="s">
        <v>228</v>
      </c>
      <c r="B1414" s="39">
        <v>6</v>
      </c>
      <c r="C1414" s="39">
        <v>6</v>
      </c>
      <c r="D1414" s="39">
        <v>6</v>
      </c>
      <c r="E1414" s="39">
        <v>6</v>
      </c>
      <c r="F1414" s="39">
        <v>6</v>
      </c>
      <c r="G1414" s="39">
        <v>6</v>
      </c>
      <c r="H1414" s="39">
        <v>6</v>
      </c>
      <c r="I1414" s="39">
        <v>6</v>
      </c>
      <c r="J1414" s="39">
        <v>6</v>
      </c>
      <c r="K1414" s="39">
        <v>6</v>
      </c>
      <c r="L1414" s="39">
        <v>6</v>
      </c>
      <c r="M1414" s="39">
        <v>6</v>
      </c>
      <c r="N1414" s="39">
        <v>6</v>
      </c>
      <c r="O1414" s="39">
        <v>6</v>
      </c>
      <c r="P1414" s="39">
        <v>6</v>
      </c>
      <c r="Q1414" s="39">
        <v>6</v>
      </c>
      <c r="R1414" s="39">
        <v>6</v>
      </c>
    </row>
    <row r="1415" spans="1:30" collapsed="1">
      <c r="A1415" s="40" t="s">
        <v>757</v>
      </c>
      <c r="B1415" s="39">
        <v>4958941.2741508102</v>
      </c>
      <c r="C1415" s="39">
        <v>4958941.2741508102</v>
      </c>
      <c r="D1415" s="39">
        <v>4958941.2741508102</v>
      </c>
      <c r="E1415" s="39">
        <v>4958941.2741508102</v>
      </c>
      <c r="F1415" s="39">
        <v>4958941.2741508102</v>
      </c>
      <c r="G1415" s="39">
        <v>4958941.2741508102</v>
      </c>
      <c r="H1415" s="39">
        <v>4958941.2741508102</v>
      </c>
      <c r="I1415" s="39">
        <v>4958941.2741508102</v>
      </c>
      <c r="J1415" s="39">
        <v>4958941.2741508102</v>
      </c>
      <c r="K1415" s="39">
        <v>4958941.2741508102</v>
      </c>
      <c r="L1415" s="39">
        <v>4958941.2741508102</v>
      </c>
      <c r="M1415" s="39">
        <v>4958941.2741508102</v>
      </c>
      <c r="N1415" s="39">
        <v>4958941.2741508102</v>
      </c>
      <c r="O1415" s="39">
        <v>4958941.2741508102</v>
      </c>
      <c r="P1415" s="39">
        <v>4958941.2741508102</v>
      </c>
      <c r="Q1415" s="39">
        <v>4958941.2741508102</v>
      </c>
      <c r="R1415" s="39">
        <v>4958941.2741508102</v>
      </c>
      <c r="S1415" s="39">
        <v>0</v>
      </c>
      <c r="T1415" s="39">
        <v>0</v>
      </c>
      <c r="U1415" s="39">
        <v>0</v>
      </c>
      <c r="V1415" s="39">
        <v>0</v>
      </c>
      <c r="W1415" s="39">
        <v>0</v>
      </c>
      <c r="X1415" s="39">
        <v>0</v>
      </c>
      <c r="Y1415" s="39">
        <v>0</v>
      </c>
      <c r="Z1415" s="39">
        <v>0</v>
      </c>
      <c r="AA1415" s="39">
        <v>0</v>
      </c>
      <c r="AB1415" s="39">
        <v>0</v>
      </c>
      <c r="AC1415" s="39">
        <v>0</v>
      </c>
      <c r="AD1415" s="39">
        <v>0</v>
      </c>
    </row>
    <row r="1416" spans="1:30">
      <c r="A1416" s="40" t="s">
        <v>758</v>
      </c>
    </row>
    <row r="1417" spans="1:30" s="45" customFormat="1">
      <c r="A1417" s="49" t="s">
        <v>759</v>
      </c>
      <c r="B1417" s="50">
        <v>5.6060353335723902E-5</v>
      </c>
      <c r="C1417" s="50">
        <v>1.25026687295499E-5</v>
      </c>
      <c r="D1417" s="50">
        <v>0</v>
      </c>
      <c r="E1417" s="50">
        <v>8.6804079648441806E-2</v>
      </c>
      <c r="F1417" s="50">
        <v>2.1940335107510302E-3</v>
      </c>
      <c r="G1417" s="50">
        <v>2.1535695644689299E-2</v>
      </c>
      <c r="H1417" s="50">
        <v>6.2388989146944999E-4</v>
      </c>
      <c r="I1417" s="50">
        <v>3.17608116920018E-5</v>
      </c>
      <c r="J1417" s="50">
        <v>0</v>
      </c>
      <c r="K1417" s="50">
        <v>5.44471057577175E-6</v>
      </c>
      <c r="L1417" s="50">
        <v>1.1570283718267E-2</v>
      </c>
      <c r="M1417" s="50">
        <v>3.6684577737375698E-5</v>
      </c>
      <c r="N1417" s="50">
        <v>0.87712835452862703</v>
      </c>
      <c r="O1417" s="50">
        <v>0</v>
      </c>
      <c r="P1417" s="50">
        <v>0</v>
      </c>
      <c r="Q1417" s="50">
        <v>1.2099356835048299E-6</v>
      </c>
      <c r="R1417" s="50">
        <v>0</v>
      </c>
      <c r="S1417" s="50">
        <v>0</v>
      </c>
      <c r="T1417" s="50">
        <v>0</v>
      </c>
      <c r="U1417" s="50">
        <v>0</v>
      </c>
      <c r="V1417" s="50">
        <v>0</v>
      </c>
      <c r="W1417" s="50">
        <v>0</v>
      </c>
      <c r="X1417" s="50">
        <v>0</v>
      </c>
      <c r="Y1417" s="50">
        <v>0</v>
      </c>
      <c r="Z1417" s="50">
        <v>0</v>
      </c>
      <c r="AA1417" s="50">
        <v>0</v>
      </c>
      <c r="AB1417" s="50">
        <v>0</v>
      </c>
      <c r="AC1417" s="50">
        <v>0</v>
      </c>
      <c r="AD1417" s="50">
        <v>0</v>
      </c>
    </row>
    <row r="1418" spans="1:30">
      <c r="A1418" s="40" t="s">
        <v>760</v>
      </c>
      <c r="B1418" s="39">
        <v>5.6060353335723902E-5</v>
      </c>
      <c r="C1418" s="39">
        <v>1.25026687295499E-5</v>
      </c>
      <c r="D1418" s="39">
        <v>0</v>
      </c>
      <c r="E1418" s="39">
        <v>8.6804079648441806E-2</v>
      </c>
      <c r="F1418" s="39">
        <v>2.1940335107510302E-3</v>
      </c>
      <c r="G1418" s="39">
        <v>2.1535695644689299E-2</v>
      </c>
      <c r="H1418" s="39">
        <v>6.2388989146944999E-4</v>
      </c>
      <c r="I1418" s="39">
        <v>3.17608116920018E-5</v>
      </c>
      <c r="J1418" s="39">
        <v>0</v>
      </c>
      <c r="K1418" s="39">
        <v>5.44471057577175E-6</v>
      </c>
      <c r="L1418" s="39">
        <v>1.1570283718267E-2</v>
      </c>
      <c r="M1418" s="39">
        <v>3.6684577737375698E-5</v>
      </c>
      <c r="N1418" s="39">
        <v>0.87712835452862703</v>
      </c>
      <c r="O1418" s="39">
        <v>0</v>
      </c>
      <c r="P1418" s="39">
        <v>0</v>
      </c>
      <c r="Q1418" s="39">
        <v>1.2099356835048299E-6</v>
      </c>
      <c r="R1418" s="39">
        <v>0</v>
      </c>
      <c r="S1418" s="39">
        <v>0</v>
      </c>
      <c r="T1418" s="39">
        <v>0</v>
      </c>
      <c r="U1418" s="39">
        <v>0</v>
      </c>
      <c r="V1418" s="39">
        <v>0</v>
      </c>
      <c r="W1418" s="39">
        <v>0</v>
      </c>
      <c r="X1418" s="39">
        <v>0</v>
      </c>
      <c r="Y1418" s="39">
        <v>0</v>
      </c>
      <c r="Z1418" s="39">
        <v>0</v>
      </c>
      <c r="AA1418" s="39">
        <v>0</v>
      </c>
      <c r="AB1418" s="39">
        <v>0</v>
      </c>
      <c r="AC1418" s="39">
        <v>0</v>
      </c>
      <c r="AD1418" s="39">
        <v>0</v>
      </c>
    </row>
    <row r="1419" spans="1:30">
      <c r="A1419" s="40" t="s">
        <v>761</v>
      </c>
    </row>
    <row r="1420" spans="1:30">
      <c r="A1420" s="43" t="s">
        <v>762</v>
      </c>
    </row>
    <row r="1421" spans="1:30">
      <c r="A1421" s="43" t="s">
        <v>763</v>
      </c>
      <c r="B1421" s="46">
        <v>70247.828845642798</v>
      </c>
      <c r="C1421" s="46">
        <v>4592.6661141884897</v>
      </c>
      <c r="D1421" s="46">
        <v>0</v>
      </c>
      <c r="E1421" s="46">
        <v>4343457.4954764396</v>
      </c>
      <c r="F1421" s="46">
        <v>51853.995368006901</v>
      </c>
      <c r="G1421" s="46">
        <v>3727809.90117339</v>
      </c>
      <c r="H1421" s="46">
        <v>522935.36188250198</v>
      </c>
      <c r="I1421" s="46">
        <v>127911.45619980599</v>
      </c>
      <c r="J1421" s="46">
        <v>2189.2114705120998</v>
      </c>
      <c r="K1421" s="46">
        <v>0</v>
      </c>
      <c r="L1421" s="46">
        <v>563681.38779317995</v>
      </c>
      <c r="M1421" s="46">
        <v>51.337249909202399</v>
      </c>
      <c r="N1421" s="46">
        <v>50795645.857780002</v>
      </c>
      <c r="O1421" s="46">
        <v>56014.681713307502</v>
      </c>
      <c r="P1421" s="46">
        <v>1504.26976176067</v>
      </c>
      <c r="Q1421" s="46">
        <v>1652.2382920034599</v>
      </c>
      <c r="R1421" s="46">
        <v>7112.3774436682597</v>
      </c>
      <c r="S1421" s="46">
        <v>0</v>
      </c>
      <c r="T1421" s="46">
        <v>0</v>
      </c>
      <c r="U1421" s="46">
        <v>0</v>
      </c>
      <c r="V1421" s="46">
        <v>0</v>
      </c>
      <c r="W1421" s="46">
        <v>0</v>
      </c>
      <c r="X1421" s="46">
        <v>0</v>
      </c>
      <c r="Y1421" s="46">
        <v>0</v>
      </c>
      <c r="Z1421" s="46">
        <v>0</v>
      </c>
      <c r="AA1421" s="46">
        <v>0</v>
      </c>
      <c r="AB1421" s="46">
        <v>0</v>
      </c>
      <c r="AC1421" s="46">
        <v>0</v>
      </c>
      <c r="AD1421" s="46">
        <v>0</v>
      </c>
    </row>
    <row r="1422" spans="1:30" hidden="1" outlineLevel="1">
      <c r="A1422" s="40" t="s">
        <v>213</v>
      </c>
      <c r="B1422" s="39">
        <v>70247.828845642798</v>
      </c>
      <c r="C1422" s="39">
        <v>70247.828845642798</v>
      </c>
      <c r="D1422" s="39">
        <v>70247.828845642798</v>
      </c>
      <c r="E1422" s="39">
        <v>70247.828845642798</v>
      </c>
      <c r="F1422" s="39">
        <v>70247.828845642798</v>
      </c>
      <c r="G1422" s="39">
        <v>70247.828845642798</v>
      </c>
      <c r="H1422" s="39">
        <v>70247.828845642798</v>
      </c>
      <c r="I1422" s="39">
        <v>70247.828845642798</v>
      </c>
      <c r="J1422" s="39">
        <v>70247.828845642798</v>
      </c>
      <c r="K1422" s="39">
        <v>70247.828845642798</v>
      </c>
      <c r="L1422" s="39">
        <v>70247.828845642798</v>
      </c>
      <c r="M1422" s="39">
        <v>70247.828845642798</v>
      </c>
      <c r="N1422" s="39">
        <v>70247.828845642798</v>
      </c>
      <c r="O1422" s="39">
        <v>70247.828845642798</v>
      </c>
      <c r="P1422" s="39">
        <v>70247.828845642798</v>
      </c>
      <c r="Q1422" s="39">
        <v>70247.828845642798</v>
      </c>
      <c r="R1422" s="39">
        <v>70247.828845642798</v>
      </c>
    </row>
    <row r="1423" spans="1:30" hidden="1" outlineLevel="1">
      <c r="A1423" s="40" t="s">
        <v>214</v>
      </c>
      <c r="B1423" s="39">
        <v>4592.6661141884897</v>
      </c>
      <c r="C1423" s="39">
        <v>4592.6661141884897</v>
      </c>
      <c r="D1423" s="39">
        <v>4592.6661141884897</v>
      </c>
      <c r="E1423" s="39">
        <v>4592.6661141884897</v>
      </c>
      <c r="F1423" s="39">
        <v>4592.6661141884897</v>
      </c>
      <c r="G1423" s="39">
        <v>4592.6661141884897</v>
      </c>
      <c r="H1423" s="39">
        <v>4592.6661141884897</v>
      </c>
      <c r="I1423" s="39">
        <v>4592.6661141884897</v>
      </c>
      <c r="J1423" s="39">
        <v>4592.6661141884897</v>
      </c>
      <c r="K1423" s="39">
        <v>4592.6661141884897</v>
      </c>
      <c r="L1423" s="39">
        <v>4592.6661141884897</v>
      </c>
      <c r="M1423" s="39">
        <v>4592.6661141884897</v>
      </c>
      <c r="N1423" s="39">
        <v>4592.6661141884897</v>
      </c>
      <c r="O1423" s="39">
        <v>4592.6661141884897</v>
      </c>
      <c r="P1423" s="39">
        <v>4592.6661141884897</v>
      </c>
      <c r="Q1423" s="39">
        <v>4592.6661141884897</v>
      </c>
      <c r="R1423" s="39">
        <v>4592.6661141884897</v>
      </c>
    </row>
    <row r="1424" spans="1:30" hidden="1" outlineLevel="1">
      <c r="A1424" s="40" t="s">
        <v>216</v>
      </c>
      <c r="B1424" s="39">
        <v>4343457.4954764396</v>
      </c>
      <c r="C1424" s="39">
        <v>4343457.4954764396</v>
      </c>
      <c r="D1424" s="39">
        <v>4343457.4954764396</v>
      </c>
      <c r="E1424" s="39">
        <v>4343457.4954764396</v>
      </c>
      <c r="F1424" s="39">
        <v>4343457.4954764396</v>
      </c>
      <c r="G1424" s="39">
        <v>4343457.4954764396</v>
      </c>
      <c r="H1424" s="39">
        <v>4343457.4954764396</v>
      </c>
      <c r="I1424" s="39">
        <v>4343457.4954764396</v>
      </c>
      <c r="J1424" s="39">
        <v>4343457.4954764396</v>
      </c>
      <c r="K1424" s="39">
        <v>4343457.4954764396</v>
      </c>
      <c r="L1424" s="39">
        <v>4343457.4954764396</v>
      </c>
      <c r="M1424" s="39">
        <v>4343457.4954764396</v>
      </c>
      <c r="N1424" s="39">
        <v>4343457.4954764396</v>
      </c>
      <c r="O1424" s="39">
        <v>4343457.4954764396</v>
      </c>
      <c r="P1424" s="39">
        <v>4343457.4954764396</v>
      </c>
      <c r="Q1424" s="39">
        <v>4343457.4954764396</v>
      </c>
      <c r="R1424" s="39">
        <v>4343457.4954764396</v>
      </c>
    </row>
    <row r="1425" spans="1:30" hidden="1" outlineLevel="1">
      <c r="A1425" s="40" t="s">
        <v>217</v>
      </c>
      <c r="B1425" s="39">
        <v>51853.995368006901</v>
      </c>
      <c r="C1425" s="39">
        <v>51853.995368006901</v>
      </c>
      <c r="D1425" s="39">
        <v>51853.995368006901</v>
      </c>
      <c r="E1425" s="39">
        <v>51853.995368006901</v>
      </c>
      <c r="F1425" s="39">
        <v>51853.995368006901</v>
      </c>
      <c r="G1425" s="39">
        <v>51853.995368006901</v>
      </c>
      <c r="H1425" s="39">
        <v>51853.995368006901</v>
      </c>
      <c r="I1425" s="39">
        <v>51853.995368006901</v>
      </c>
      <c r="J1425" s="39">
        <v>51853.995368006901</v>
      </c>
      <c r="K1425" s="39">
        <v>51853.995368006901</v>
      </c>
      <c r="L1425" s="39">
        <v>51853.995368006901</v>
      </c>
      <c r="M1425" s="39">
        <v>51853.995368006901</v>
      </c>
      <c r="N1425" s="39">
        <v>51853.995368006901</v>
      </c>
      <c r="O1425" s="39">
        <v>51853.995368006901</v>
      </c>
      <c r="P1425" s="39">
        <v>51853.995368006901</v>
      </c>
      <c r="Q1425" s="39">
        <v>51853.995368006901</v>
      </c>
      <c r="R1425" s="39">
        <v>51853.995368006901</v>
      </c>
    </row>
    <row r="1426" spans="1:30" hidden="1" outlineLevel="1">
      <c r="A1426" s="40" t="s">
        <v>218</v>
      </c>
      <c r="B1426" s="39">
        <v>3727809.90117339</v>
      </c>
      <c r="C1426" s="39">
        <v>3727809.90117339</v>
      </c>
      <c r="D1426" s="39">
        <v>3727809.90117339</v>
      </c>
      <c r="E1426" s="39">
        <v>3727809.90117339</v>
      </c>
      <c r="F1426" s="39">
        <v>3727809.90117339</v>
      </c>
      <c r="G1426" s="39">
        <v>3727809.90117339</v>
      </c>
      <c r="H1426" s="39">
        <v>3727809.90117339</v>
      </c>
      <c r="I1426" s="39">
        <v>3727809.90117339</v>
      </c>
      <c r="J1426" s="39">
        <v>3727809.90117339</v>
      </c>
      <c r="K1426" s="39">
        <v>3727809.90117339</v>
      </c>
      <c r="L1426" s="39">
        <v>3727809.90117339</v>
      </c>
      <c r="M1426" s="39">
        <v>3727809.90117339</v>
      </c>
      <c r="N1426" s="39">
        <v>3727809.90117339</v>
      </c>
      <c r="O1426" s="39">
        <v>3727809.90117339</v>
      </c>
      <c r="P1426" s="39">
        <v>3727809.90117339</v>
      </c>
      <c r="Q1426" s="39">
        <v>3727809.90117339</v>
      </c>
      <c r="R1426" s="39">
        <v>3727809.90117339</v>
      </c>
    </row>
    <row r="1427" spans="1:30" hidden="1" outlineLevel="1">
      <c r="A1427" s="40" t="s">
        <v>219</v>
      </c>
      <c r="B1427" s="39">
        <v>522935.36188250198</v>
      </c>
      <c r="C1427" s="39">
        <v>522935.36188250198</v>
      </c>
      <c r="D1427" s="39">
        <v>522935.36188250198</v>
      </c>
      <c r="E1427" s="39">
        <v>522935.36188250198</v>
      </c>
      <c r="F1427" s="39">
        <v>522935.36188250198</v>
      </c>
      <c r="G1427" s="39">
        <v>522935.36188250198</v>
      </c>
      <c r="H1427" s="39">
        <v>522935.36188250198</v>
      </c>
      <c r="I1427" s="39">
        <v>522935.36188250198</v>
      </c>
      <c r="J1427" s="39">
        <v>522935.36188250198</v>
      </c>
      <c r="K1427" s="39">
        <v>522935.36188250198</v>
      </c>
      <c r="L1427" s="39">
        <v>522935.36188250198</v>
      </c>
      <c r="M1427" s="39">
        <v>522935.36188250198</v>
      </c>
      <c r="N1427" s="39">
        <v>522935.36188250198</v>
      </c>
      <c r="O1427" s="39">
        <v>522935.36188250198</v>
      </c>
      <c r="P1427" s="39">
        <v>522935.36188250198</v>
      </c>
      <c r="Q1427" s="39">
        <v>522935.36188250198</v>
      </c>
      <c r="R1427" s="39">
        <v>522935.36188250198</v>
      </c>
    </row>
    <row r="1428" spans="1:30" hidden="1" outlineLevel="1">
      <c r="A1428" s="40" t="s">
        <v>220</v>
      </c>
      <c r="B1428" s="39">
        <v>127911.45619980599</v>
      </c>
      <c r="C1428" s="39">
        <v>127911.45619980599</v>
      </c>
      <c r="D1428" s="39">
        <v>127911.45619980599</v>
      </c>
      <c r="E1428" s="39">
        <v>127911.45619980599</v>
      </c>
      <c r="F1428" s="39">
        <v>127911.45619980599</v>
      </c>
      <c r="G1428" s="39">
        <v>127911.45619980599</v>
      </c>
      <c r="H1428" s="39">
        <v>127911.45619980599</v>
      </c>
      <c r="I1428" s="39">
        <v>127911.45619980599</v>
      </c>
      <c r="J1428" s="39">
        <v>127911.45619980599</v>
      </c>
      <c r="K1428" s="39">
        <v>127911.45619980599</v>
      </c>
      <c r="L1428" s="39">
        <v>127911.45619980599</v>
      </c>
      <c r="M1428" s="39">
        <v>127911.45619980599</v>
      </c>
      <c r="N1428" s="39">
        <v>127911.45619980599</v>
      </c>
      <c r="O1428" s="39">
        <v>127911.45619980599</v>
      </c>
      <c r="P1428" s="39">
        <v>127911.45619980599</v>
      </c>
      <c r="Q1428" s="39">
        <v>127911.45619980599</v>
      </c>
      <c r="R1428" s="39">
        <v>127911.45619980599</v>
      </c>
    </row>
    <row r="1429" spans="1:30" hidden="1" outlineLevel="1">
      <c r="A1429" s="40" t="s">
        <v>221</v>
      </c>
      <c r="B1429" s="39">
        <v>2189.2114705120998</v>
      </c>
      <c r="C1429" s="39">
        <v>2189.2114705120998</v>
      </c>
      <c r="D1429" s="39">
        <v>2189.2114705120998</v>
      </c>
      <c r="E1429" s="39">
        <v>2189.2114705120998</v>
      </c>
      <c r="F1429" s="39">
        <v>2189.2114705120998</v>
      </c>
      <c r="G1429" s="39">
        <v>2189.2114705120998</v>
      </c>
      <c r="H1429" s="39">
        <v>2189.2114705120998</v>
      </c>
      <c r="I1429" s="39">
        <v>2189.2114705120998</v>
      </c>
      <c r="J1429" s="39">
        <v>2189.2114705120998</v>
      </c>
      <c r="K1429" s="39">
        <v>2189.2114705120998</v>
      </c>
      <c r="L1429" s="39">
        <v>2189.2114705120998</v>
      </c>
      <c r="M1429" s="39">
        <v>2189.2114705120998</v>
      </c>
      <c r="N1429" s="39">
        <v>2189.2114705120998</v>
      </c>
      <c r="O1429" s="39">
        <v>2189.2114705120998</v>
      </c>
      <c r="P1429" s="39">
        <v>2189.2114705120998</v>
      </c>
      <c r="Q1429" s="39">
        <v>2189.2114705120998</v>
      </c>
      <c r="R1429" s="39">
        <v>2189.2114705120998</v>
      </c>
    </row>
    <row r="1430" spans="1:30" hidden="1" outlineLevel="1">
      <c r="A1430" s="40" t="s">
        <v>223</v>
      </c>
      <c r="B1430" s="39">
        <v>563681.38779317995</v>
      </c>
      <c r="C1430" s="39">
        <v>563681.38779317995</v>
      </c>
      <c r="D1430" s="39">
        <v>563681.38779317995</v>
      </c>
      <c r="E1430" s="39">
        <v>563681.38779317995</v>
      </c>
      <c r="F1430" s="39">
        <v>563681.38779317995</v>
      </c>
      <c r="G1430" s="39">
        <v>563681.38779317995</v>
      </c>
      <c r="H1430" s="39">
        <v>563681.38779317995</v>
      </c>
      <c r="I1430" s="39">
        <v>563681.38779317995</v>
      </c>
      <c r="J1430" s="39">
        <v>563681.38779317995</v>
      </c>
      <c r="K1430" s="39">
        <v>563681.38779317995</v>
      </c>
      <c r="L1430" s="39">
        <v>563681.38779317995</v>
      </c>
      <c r="M1430" s="39">
        <v>563681.38779317995</v>
      </c>
      <c r="N1430" s="39">
        <v>563681.38779317995</v>
      </c>
      <c r="O1430" s="39">
        <v>563681.38779317995</v>
      </c>
      <c r="P1430" s="39">
        <v>563681.38779317995</v>
      </c>
      <c r="Q1430" s="39">
        <v>563681.38779317995</v>
      </c>
      <c r="R1430" s="39">
        <v>563681.38779317995</v>
      </c>
    </row>
    <row r="1431" spans="1:30" hidden="1" outlineLevel="1">
      <c r="A1431" s="40" t="s">
        <v>224</v>
      </c>
      <c r="B1431" s="39">
        <v>51.337249909202399</v>
      </c>
      <c r="C1431" s="39">
        <v>51.337249909202399</v>
      </c>
      <c r="D1431" s="39">
        <v>51.337249909202399</v>
      </c>
      <c r="E1431" s="39">
        <v>51.337249909202399</v>
      </c>
      <c r="F1431" s="39">
        <v>51.337249909202399</v>
      </c>
      <c r="G1431" s="39">
        <v>51.337249909202399</v>
      </c>
      <c r="H1431" s="39">
        <v>51.337249909202399</v>
      </c>
      <c r="I1431" s="39">
        <v>51.337249909202399</v>
      </c>
      <c r="J1431" s="39">
        <v>51.337249909202399</v>
      </c>
      <c r="K1431" s="39">
        <v>51.337249909202399</v>
      </c>
      <c r="L1431" s="39">
        <v>51.337249909202399</v>
      </c>
      <c r="M1431" s="39">
        <v>51.337249909202399</v>
      </c>
      <c r="N1431" s="39">
        <v>51.337249909202399</v>
      </c>
      <c r="O1431" s="39">
        <v>51.337249909202399</v>
      </c>
      <c r="P1431" s="39">
        <v>51.337249909202399</v>
      </c>
      <c r="Q1431" s="39">
        <v>51.337249909202399</v>
      </c>
      <c r="R1431" s="39">
        <v>51.337249909202399</v>
      </c>
    </row>
    <row r="1432" spans="1:30" hidden="1" outlineLevel="1">
      <c r="A1432" s="40" t="s">
        <v>225</v>
      </c>
      <c r="B1432" s="39">
        <v>50795645.857780002</v>
      </c>
      <c r="C1432" s="39">
        <v>50795645.857780002</v>
      </c>
      <c r="D1432" s="39">
        <v>50795645.857780002</v>
      </c>
      <c r="E1432" s="39">
        <v>50795645.857780002</v>
      </c>
      <c r="F1432" s="39">
        <v>50795645.857780002</v>
      </c>
      <c r="G1432" s="39">
        <v>50795645.857780002</v>
      </c>
      <c r="H1432" s="39">
        <v>50795645.857780002</v>
      </c>
      <c r="I1432" s="39">
        <v>50795645.857780002</v>
      </c>
      <c r="J1432" s="39">
        <v>50795645.857780002</v>
      </c>
      <c r="K1432" s="39">
        <v>50795645.857780002</v>
      </c>
      <c r="L1432" s="39">
        <v>50795645.857780002</v>
      </c>
      <c r="M1432" s="39">
        <v>50795645.857780002</v>
      </c>
      <c r="N1432" s="39">
        <v>50795645.857780002</v>
      </c>
      <c r="O1432" s="39">
        <v>50795645.857780002</v>
      </c>
      <c r="P1432" s="39">
        <v>50795645.857780002</v>
      </c>
      <c r="Q1432" s="39">
        <v>50795645.857780002</v>
      </c>
      <c r="R1432" s="39">
        <v>50795645.857780002</v>
      </c>
    </row>
    <row r="1433" spans="1:30" hidden="1" outlineLevel="1">
      <c r="A1433" s="40" t="s">
        <v>226</v>
      </c>
      <c r="B1433" s="39">
        <v>56014.681713307502</v>
      </c>
      <c r="C1433" s="39">
        <v>56014.681713307502</v>
      </c>
      <c r="D1433" s="39">
        <v>56014.681713307502</v>
      </c>
      <c r="E1433" s="39">
        <v>56014.681713307502</v>
      </c>
      <c r="F1433" s="39">
        <v>56014.681713307502</v>
      </c>
      <c r="G1433" s="39">
        <v>56014.681713307502</v>
      </c>
      <c r="H1433" s="39">
        <v>56014.681713307502</v>
      </c>
      <c r="I1433" s="39">
        <v>56014.681713307502</v>
      </c>
      <c r="J1433" s="39">
        <v>56014.681713307502</v>
      </c>
      <c r="K1433" s="39">
        <v>56014.681713307502</v>
      </c>
      <c r="L1433" s="39">
        <v>56014.681713307502</v>
      </c>
      <c r="M1433" s="39">
        <v>56014.681713307502</v>
      </c>
      <c r="N1433" s="39">
        <v>56014.681713307502</v>
      </c>
      <c r="O1433" s="39">
        <v>56014.681713307502</v>
      </c>
      <c r="P1433" s="39">
        <v>56014.681713307502</v>
      </c>
      <c r="Q1433" s="39">
        <v>56014.681713307502</v>
      </c>
      <c r="R1433" s="39">
        <v>56014.681713307502</v>
      </c>
    </row>
    <row r="1434" spans="1:30" hidden="1" outlineLevel="1">
      <c r="A1434" s="40" t="s">
        <v>227</v>
      </c>
      <c r="B1434" s="39">
        <v>1504.26976176067</v>
      </c>
      <c r="C1434" s="39">
        <v>1504.26976176067</v>
      </c>
      <c r="D1434" s="39">
        <v>1504.26976176067</v>
      </c>
      <c r="E1434" s="39">
        <v>1504.26976176067</v>
      </c>
      <c r="F1434" s="39">
        <v>1504.26976176067</v>
      </c>
      <c r="G1434" s="39">
        <v>1504.26976176067</v>
      </c>
      <c r="H1434" s="39">
        <v>1504.26976176067</v>
      </c>
      <c r="I1434" s="39">
        <v>1504.26976176067</v>
      </c>
      <c r="J1434" s="39">
        <v>1504.26976176067</v>
      </c>
      <c r="K1434" s="39">
        <v>1504.26976176067</v>
      </c>
      <c r="L1434" s="39">
        <v>1504.26976176067</v>
      </c>
      <c r="M1434" s="39">
        <v>1504.26976176067</v>
      </c>
      <c r="N1434" s="39">
        <v>1504.26976176067</v>
      </c>
      <c r="O1434" s="39">
        <v>1504.26976176067</v>
      </c>
      <c r="P1434" s="39">
        <v>1504.26976176067</v>
      </c>
      <c r="Q1434" s="39">
        <v>1504.26976176067</v>
      </c>
      <c r="R1434" s="39">
        <v>1504.26976176067</v>
      </c>
    </row>
    <row r="1435" spans="1:30" hidden="1" outlineLevel="1">
      <c r="A1435" s="40" t="s">
        <v>228</v>
      </c>
      <c r="B1435" s="39">
        <v>1652.2382920034599</v>
      </c>
      <c r="C1435" s="39">
        <v>1652.2382920034599</v>
      </c>
      <c r="D1435" s="39">
        <v>1652.2382920034599</v>
      </c>
      <c r="E1435" s="39">
        <v>1652.2382920034599</v>
      </c>
      <c r="F1435" s="39">
        <v>1652.2382920034599</v>
      </c>
      <c r="G1435" s="39">
        <v>1652.2382920034599</v>
      </c>
      <c r="H1435" s="39">
        <v>1652.2382920034599</v>
      </c>
      <c r="I1435" s="39">
        <v>1652.2382920034599</v>
      </c>
      <c r="J1435" s="39">
        <v>1652.2382920034599</v>
      </c>
      <c r="K1435" s="39">
        <v>1652.2382920034599</v>
      </c>
      <c r="L1435" s="39">
        <v>1652.2382920034599</v>
      </c>
      <c r="M1435" s="39">
        <v>1652.2382920034599</v>
      </c>
      <c r="N1435" s="39">
        <v>1652.2382920034599</v>
      </c>
      <c r="O1435" s="39">
        <v>1652.2382920034599</v>
      </c>
      <c r="P1435" s="39">
        <v>1652.2382920034599</v>
      </c>
      <c r="Q1435" s="39">
        <v>1652.2382920034599</v>
      </c>
      <c r="R1435" s="39">
        <v>1652.2382920034599</v>
      </c>
    </row>
    <row r="1436" spans="1:30" hidden="1" outlineLevel="1">
      <c r="A1436" s="40" t="s">
        <v>229</v>
      </c>
      <c r="B1436" s="39">
        <v>7112.3774436682597</v>
      </c>
      <c r="C1436" s="39">
        <v>7112.3774436682597</v>
      </c>
      <c r="D1436" s="39">
        <v>7112.3774436682597</v>
      </c>
      <c r="E1436" s="39">
        <v>7112.3774436682597</v>
      </c>
      <c r="F1436" s="39">
        <v>7112.3774436682597</v>
      </c>
      <c r="G1436" s="39">
        <v>7112.3774436682597</v>
      </c>
      <c r="H1436" s="39">
        <v>7112.3774436682597</v>
      </c>
      <c r="I1436" s="39">
        <v>7112.3774436682597</v>
      </c>
      <c r="J1436" s="39">
        <v>7112.3774436682597</v>
      </c>
      <c r="K1436" s="39">
        <v>7112.3774436682597</v>
      </c>
      <c r="L1436" s="39">
        <v>7112.3774436682597</v>
      </c>
      <c r="M1436" s="39">
        <v>7112.3774436682597</v>
      </c>
      <c r="N1436" s="39">
        <v>7112.3774436682597</v>
      </c>
      <c r="O1436" s="39">
        <v>7112.3774436682597</v>
      </c>
      <c r="P1436" s="39">
        <v>7112.3774436682597</v>
      </c>
      <c r="Q1436" s="39">
        <v>7112.3774436682597</v>
      </c>
      <c r="R1436" s="39">
        <v>7112.3774436682597</v>
      </c>
    </row>
    <row r="1437" spans="1:30" collapsed="1">
      <c r="A1437" s="40" t="s">
        <v>764</v>
      </c>
      <c r="B1437" s="39">
        <v>60276660.066564299</v>
      </c>
      <c r="C1437" s="39">
        <v>60276660.066564299</v>
      </c>
      <c r="D1437" s="39">
        <v>60276660.066564299</v>
      </c>
      <c r="E1437" s="39">
        <v>60276660.066564299</v>
      </c>
      <c r="F1437" s="39">
        <v>60276660.066564299</v>
      </c>
      <c r="G1437" s="39">
        <v>60276660.066564299</v>
      </c>
      <c r="H1437" s="39">
        <v>60276660.066564299</v>
      </c>
      <c r="I1437" s="39">
        <v>60276660.066564299</v>
      </c>
      <c r="J1437" s="39">
        <v>60276660.066564299</v>
      </c>
      <c r="K1437" s="39">
        <v>60276660.066564299</v>
      </c>
      <c r="L1437" s="39">
        <v>60276660.066564299</v>
      </c>
      <c r="M1437" s="39">
        <v>60276660.066564299</v>
      </c>
      <c r="N1437" s="39">
        <v>60276660.066564299</v>
      </c>
      <c r="O1437" s="39">
        <v>60276660.066564299</v>
      </c>
      <c r="P1437" s="39">
        <v>60276660.066564299</v>
      </c>
      <c r="Q1437" s="39">
        <v>60276660.066564299</v>
      </c>
      <c r="R1437" s="39">
        <v>60276660.066564299</v>
      </c>
      <c r="S1437" s="39">
        <v>0</v>
      </c>
      <c r="T1437" s="39">
        <v>0</v>
      </c>
      <c r="U1437" s="39">
        <v>0</v>
      </c>
      <c r="V1437" s="39">
        <v>0</v>
      </c>
      <c r="W1437" s="39">
        <v>0</v>
      </c>
      <c r="X1437" s="39">
        <v>0</v>
      </c>
      <c r="Y1437" s="39">
        <v>0</v>
      </c>
      <c r="Z1437" s="39">
        <v>0</v>
      </c>
      <c r="AA1437" s="39">
        <v>0</v>
      </c>
      <c r="AB1437" s="39">
        <v>0</v>
      </c>
      <c r="AC1437" s="39">
        <v>0</v>
      </c>
      <c r="AD1437" s="39">
        <v>0</v>
      </c>
    </row>
    <row r="1438" spans="1:30" hidden="1" outlineLevel="1">
      <c r="A1438" s="40" t="s">
        <v>213</v>
      </c>
      <c r="B1438" s="39">
        <v>70247.828845642798</v>
      </c>
      <c r="C1438" s="39">
        <v>70247.828845642798</v>
      </c>
      <c r="D1438" s="39">
        <v>70247.828845642798</v>
      </c>
      <c r="E1438" s="39">
        <v>70247.828845642798</v>
      </c>
      <c r="F1438" s="39">
        <v>70247.828845642798</v>
      </c>
      <c r="G1438" s="39">
        <v>70247.828845642798</v>
      </c>
      <c r="H1438" s="39">
        <v>70247.828845642798</v>
      </c>
      <c r="I1438" s="39">
        <v>70247.828845642798</v>
      </c>
      <c r="J1438" s="39">
        <v>70247.828845642798</v>
      </c>
      <c r="K1438" s="39">
        <v>70247.828845642798</v>
      </c>
      <c r="L1438" s="39">
        <v>70247.828845642798</v>
      </c>
      <c r="M1438" s="39">
        <v>70247.828845642798</v>
      </c>
      <c r="N1438" s="39">
        <v>70247.828845642798</v>
      </c>
      <c r="O1438" s="39">
        <v>70247.828845642798</v>
      </c>
      <c r="P1438" s="39">
        <v>70247.828845642798</v>
      </c>
      <c r="Q1438" s="39">
        <v>70247.828845642798</v>
      </c>
      <c r="R1438" s="39">
        <v>70247.828845642798</v>
      </c>
      <c r="S1438" s="39">
        <v>70247.828845642798</v>
      </c>
      <c r="T1438" s="39">
        <v>70247.828845642798</v>
      </c>
      <c r="U1438" s="39">
        <v>70247.828845642798</v>
      </c>
      <c r="V1438" s="39">
        <v>70247.828845642798</v>
      </c>
      <c r="W1438" s="39">
        <v>70247.828845642798</v>
      </c>
      <c r="X1438" s="39">
        <v>70247.828845642798</v>
      </c>
      <c r="Y1438" s="39">
        <v>70247.828845642798</v>
      </c>
      <c r="Z1438" s="39">
        <v>70247.828845642798</v>
      </c>
      <c r="AA1438" s="39">
        <v>70247.828845642798</v>
      </c>
      <c r="AB1438" s="39">
        <v>70247.828845642798</v>
      </c>
      <c r="AC1438" s="39">
        <v>70247.828845642798</v>
      </c>
      <c r="AD1438" s="39">
        <v>70247.828845642798</v>
      </c>
    </row>
    <row r="1439" spans="1:30" hidden="1" outlineLevel="1">
      <c r="A1439" s="40" t="s">
        <v>214</v>
      </c>
      <c r="B1439" s="39">
        <v>4592.6661141884897</v>
      </c>
      <c r="C1439" s="39">
        <v>4592.6661141884897</v>
      </c>
      <c r="D1439" s="39">
        <v>4592.6661141884897</v>
      </c>
      <c r="E1439" s="39">
        <v>4592.6661141884897</v>
      </c>
      <c r="F1439" s="39">
        <v>4592.6661141884897</v>
      </c>
      <c r="G1439" s="39">
        <v>4592.6661141884897</v>
      </c>
      <c r="H1439" s="39">
        <v>4592.6661141884897</v>
      </c>
      <c r="I1439" s="39">
        <v>4592.6661141884897</v>
      </c>
      <c r="J1439" s="39">
        <v>4592.6661141884897</v>
      </c>
      <c r="K1439" s="39">
        <v>4592.6661141884897</v>
      </c>
      <c r="L1439" s="39">
        <v>4592.6661141884897</v>
      </c>
      <c r="M1439" s="39">
        <v>4592.6661141884897</v>
      </c>
      <c r="N1439" s="39">
        <v>4592.6661141884897</v>
      </c>
      <c r="O1439" s="39">
        <v>4592.6661141884897</v>
      </c>
      <c r="P1439" s="39">
        <v>4592.6661141884897</v>
      </c>
      <c r="Q1439" s="39">
        <v>4592.6661141884897</v>
      </c>
      <c r="R1439" s="39">
        <v>4592.6661141884897</v>
      </c>
      <c r="S1439" s="39">
        <v>4592.6661141884897</v>
      </c>
      <c r="T1439" s="39">
        <v>4592.6661141884897</v>
      </c>
      <c r="U1439" s="39">
        <v>4592.6661141884897</v>
      </c>
      <c r="V1439" s="39">
        <v>4592.6661141884897</v>
      </c>
      <c r="W1439" s="39">
        <v>4592.6661141884897</v>
      </c>
      <c r="X1439" s="39">
        <v>4592.6661141884897</v>
      </c>
      <c r="Y1439" s="39">
        <v>4592.6661141884897</v>
      </c>
      <c r="Z1439" s="39">
        <v>4592.6661141884897</v>
      </c>
      <c r="AA1439" s="39">
        <v>4592.6661141884897</v>
      </c>
      <c r="AB1439" s="39">
        <v>4592.6661141884897</v>
      </c>
      <c r="AC1439" s="39">
        <v>4592.6661141884897</v>
      </c>
      <c r="AD1439" s="39">
        <v>4592.6661141884897</v>
      </c>
    </row>
    <row r="1440" spans="1:30" hidden="1" outlineLevel="1">
      <c r="A1440" s="40" t="s">
        <v>216</v>
      </c>
      <c r="B1440" s="39">
        <v>4343457.4954764396</v>
      </c>
      <c r="C1440" s="39">
        <v>4343457.4954764396</v>
      </c>
      <c r="D1440" s="39">
        <v>4343457.4954764396</v>
      </c>
      <c r="E1440" s="39">
        <v>4343457.4954764396</v>
      </c>
      <c r="F1440" s="39">
        <v>4343457.4954764396</v>
      </c>
      <c r="G1440" s="39">
        <v>4343457.4954764396</v>
      </c>
      <c r="H1440" s="39">
        <v>4343457.4954764396</v>
      </c>
      <c r="I1440" s="39">
        <v>4343457.4954764396</v>
      </c>
      <c r="J1440" s="39">
        <v>4343457.4954764396</v>
      </c>
      <c r="K1440" s="39">
        <v>4343457.4954764396</v>
      </c>
      <c r="L1440" s="39">
        <v>4343457.4954764396</v>
      </c>
      <c r="M1440" s="39">
        <v>4343457.4954764396</v>
      </c>
      <c r="N1440" s="39">
        <v>4343457.4954764396</v>
      </c>
      <c r="O1440" s="39">
        <v>4343457.4954764396</v>
      </c>
      <c r="P1440" s="39">
        <v>4343457.4954764396</v>
      </c>
      <c r="Q1440" s="39">
        <v>4343457.4954764396</v>
      </c>
      <c r="R1440" s="39">
        <v>4343457.4954764396</v>
      </c>
      <c r="S1440" s="39">
        <v>4343457.4954764396</v>
      </c>
      <c r="T1440" s="39">
        <v>4343457.4954764396</v>
      </c>
      <c r="U1440" s="39">
        <v>4343457.4954764396</v>
      </c>
      <c r="V1440" s="39">
        <v>4343457.4954764396</v>
      </c>
      <c r="W1440" s="39">
        <v>4343457.4954764396</v>
      </c>
      <c r="X1440" s="39">
        <v>4343457.4954764396</v>
      </c>
      <c r="Y1440" s="39">
        <v>4343457.4954764396</v>
      </c>
      <c r="Z1440" s="39">
        <v>4343457.4954764396</v>
      </c>
      <c r="AA1440" s="39">
        <v>4343457.4954764396</v>
      </c>
      <c r="AB1440" s="39">
        <v>4343457.4954764396</v>
      </c>
      <c r="AC1440" s="39">
        <v>4343457.4954764396</v>
      </c>
      <c r="AD1440" s="39">
        <v>4343457.4954764396</v>
      </c>
    </row>
    <row r="1441" spans="1:30" hidden="1" outlineLevel="1">
      <c r="A1441" s="40" t="s">
        <v>217</v>
      </c>
      <c r="B1441" s="39">
        <v>51853.995368006901</v>
      </c>
      <c r="C1441" s="39">
        <v>51853.995368006901</v>
      </c>
      <c r="D1441" s="39">
        <v>51853.995368006901</v>
      </c>
      <c r="E1441" s="39">
        <v>51853.995368006901</v>
      </c>
      <c r="F1441" s="39">
        <v>51853.995368006901</v>
      </c>
      <c r="G1441" s="39">
        <v>51853.995368006901</v>
      </c>
      <c r="H1441" s="39">
        <v>51853.995368006901</v>
      </c>
      <c r="I1441" s="39">
        <v>51853.995368006901</v>
      </c>
      <c r="J1441" s="39">
        <v>51853.995368006901</v>
      </c>
      <c r="K1441" s="39">
        <v>51853.995368006901</v>
      </c>
      <c r="L1441" s="39">
        <v>51853.995368006901</v>
      </c>
      <c r="M1441" s="39">
        <v>51853.995368006901</v>
      </c>
      <c r="N1441" s="39">
        <v>51853.995368006901</v>
      </c>
      <c r="O1441" s="39">
        <v>51853.995368006901</v>
      </c>
      <c r="P1441" s="39">
        <v>51853.995368006901</v>
      </c>
      <c r="Q1441" s="39">
        <v>51853.995368006901</v>
      </c>
      <c r="R1441" s="39">
        <v>51853.995368006901</v>
      </c>
      <c r="S1441" s="39">
        <v>51853.995368006901</v>
      </c>
      <c r="T1441" s="39">
        <v>51853.995368006901</v>
      </c>
      <c r="U1441" s="39">
        <v>51853.995368006901</v>
      </c>
      <c r="V1441" s="39">
        <v>51853.995368006901</v>
      </c>
      <c r="W1441" s="39">
        <v>51853.995368006901</v>
      </c>
      <c r="X1441" s="39">
        <v>51853.995368006901</v>
      </c>
      <c r="Y1441" s="39">
        <v>51853.995368006901</v>
      </c>
      <c r="Z1441" s="39">
        <v>51853.995368006901</v>
      </c>
      <c r="AA1441" s="39">
        <v>51853.995368006901</v>
      </c>
      <c r="AB1441" s="39">
        <v>51853.995368006901</v>
      </c>
      <c r="AC1441" s="39">
        <v>51853.995368006901</v>
      </c>
      <c r="AD1441" s="39">
        <v>51853.995368006901</v>
      </c>
    </row>
    <row r="1442" spans="1:30" hidden="1" outlineLevel="1">
      <c r="A1442" s="40" t="s">
        <v>218</v>
      </c>
      <c r="B1442" s="39">
        <v>3727809.90117339</v>
      </c>
      <c r="C1442" s="39">
        <v>3727809.90117339</v>
      </c>
      <c r="D1442" s="39">
        <v>3727809.90117339</v>
      </c>
      <c r="E1442" s="39">
        <v>3727809.90117339</v>
      </c>
      <c r="F1442" s="39">
        <v>3727809.90117339</v>
      </c>
      <c r="G1442" s="39">
        <v>3727809.90117339</v>
      </c>
      <c r="H1442" s="39">
        <v>3727809.90117339</v>
      </c>
      <c r="I1442" s="39">
        <v>3727809.90117339</v>
      </c>
      <c r="J1442" s="39">
        <v>3727809.90117339</v>
      </c>
      <c r="K1442" s="39">
        <v>3727809.90117339</v>
      </c>
      <c r="L1442" s="39">
        <v>3727809.90117339</v>
      </c>
      <c r="M1442" s="39">
        <v>3727809.90117339</v>
      </c>
      <c r="N1442" s="39">
        <v>3727809.90117339</v>
      </c>
      <c r="O1442" s="39">
        <v>3727809.90117339</v>
      </c>
      <c r="P1442" s="39">
        <v>3727809.90117339</v>
      </c>
      <c r="Q1442" s="39">
        <v>3727809.90117339</v>
      </c>
      <c r="R1442" s="39">
        <v>3727809.90117339</v>
      </c>
      <c r="S1442" s="39">
        <v>3727809.90117339</v>
      </c>
      <c r="T1442" s="39">
        <v>3727809.90117339</v>
      </c>
      <c r="U1442" s="39">
        <v>3727809.90117339</v>
      </c>
      <c r="V1442" s="39">
        <v>3727809.90117339</v>
      </c>
      <c r="W1442" s="39">
        <v>3727809.90117339</v>
      </c>
      <c r="X1442" s="39">
        <v>3727809.90117339</v>
      </c>
      <c r="Y1442" s="39">
        <v>3727809.90117339</v>
      </c>
      <c r="Z1442" s="39">
        <v>3727809.90117339</v>
      </c>
      <c r="AA1442" s="39">
        <v>3727809.90117339</v>
      </c>
      <c r="AB1442" s="39">
        <v>3727809.90117339</v>
      </c>
      <c r="AC1442" s="39">
        <v>3727809.90117339</v>
      </c>
      <c r="AD1442" s="39">
        <v>3727809.90117339</v>
      </c>
    </row>
    <row r="1443" spans="1:30" hidden="1" outlineLevel="1">
      <c r="A1443" s="40" t="s">
        <v>219</v>
      </c>
      <c r="B1443" s="39">
        <v>522935.36188250198</v>
      </c>
      <c r="C1443" s="39">
        <v>522935.36188250198</v>
      </c>
      <c r="D1443" s="39">
        <v>522935.36188250198</v>
      </c>
      <c r="E1443" s="39">
        <v>522935.36188250198</v>
      </c>
      <c r="F1443" s="39">
        <v>522935.36188250198</v>
      </c>
      <c r="G1443" s="39">
        <v>522935.36188250198</v>
      </c>
      <c r="H1443" s="39">
        <v>522935.36188250198</v>
      </c>
      <c r="I1443" s="39">
        <v>522935.36188250198</v>
      </c>
      <c r="J1443" s="39">
        <v>522935.36188250198</v>
      </c>
      <c r="K1443" s="39">
        <v>522935.36188250198</v>
      </c>
      <c r="L1443" s="39">
        <v>522935.36188250198</v>
      </c>
      <c r="M1443" s="39">
        <v>522935.36188250198</v>
      </c>
      <c r="N1443" s="39">
        <v>522935.36188250198</v>
      </c>
      <c r="O1443" s="39">
        <v>522935.36188250198</v>
      </c>
      <c r="P1443" s="39">
        <v>522935.36188250198</v>
      </c>
      <c r="Q1443" s="39">
        <v>522935.36188250198</v>
      </c>
      <c r="R1443" s="39">
        <v>522935.36188250198</v>
      </c>
      <c r="S1443" s="39">
        <v>522935.36188250198</v>
      </c>
      <c r="T1443" s="39">
        <v>522935.36188250198</v>
      </c>
      <c r="U1443" s="39">
        <v>522935.36188250198</v>
      </c>
      <c r="V1443" s="39">
        <v>522935.36188250198</v>
      </c>
      <c r="W1443" s="39">
        <v>522935.36188250198</v>
      </c>
      <c r="X1443" s="39">
        <v>522935.36188250198</v>
      </c>
      <c r="Y1443" s="39">
        <v>522935.36188250198</v>
      </c>
      <c r="Z1443" s="39">
        <v>522935.36188250198</v>
      </c>
      <c r="AA1443" s="39">
        <v>522935.36188250198</v>
      </c>
      <c r="AB1443" s="39">
        <v>522935.36188250198</v>
      </c>
      <c r="AC1443" s="39">
        <v>522935.36188250198</v>
      </c>
      <c r="AD1443" s="39">
        <v>522935.36188250198</v>
      </c>
    </row>
    <row r="1444" spans="1:30" hidden="1" outlineLevel="1">
      <c r="A1444" s="40" t="s">
        <v>220</v>
      </c>
      <c r="B1444" s="39">
        <v>127911.45619980599</v>
      </c>
      <c r="C1444" s="39">
        <v>127911.45619980599</v>
      </c>
      <c r="D1444" s="39">
        <v>127911.45619980599</v>
      </c>
      <c r="E1444" s="39">
        <v>127911.45619980599</v>
      </c>
      <c r="F1444" s="39">
        <v>127911.45619980599</v>
      </c>
      <c r="G1444" s="39">
        <v>127911.45619980599</v>
      </c>
      <c r="H1444" s="39">
        <v>127911.45619980599</v>
      </c>
      <c r="I1444" s="39">
        <v>127911.45619980599</v>
      </c>
      <c r="J1444" s="39">
        <v>127911.45619980599</v>
      </c>
      <c r="K1444" s="39">
        <v>127911.45619980599</v>
      </c>
      <c r="L1444" s="39">
        <v>127911.45619980599</v>
      </c>
      <c r="M1444" s="39">
        <v>127911.45619980599</v>
      </c>
      <c r="N1444" s="39">
        <v>127911.45619980599</v>
      </c>
      <c r="O1444" s="39">
        <v>127911.45619980599</v>
      </c>
      <c r="P1444" s="39">
        <v>127911.45619980599</v>
      </c>
      <c r="Q1444" s="39">
        <v>127911.45619980599</v>
      </c>
      <c r="R1444" s="39">
        <v>127911.45619980599</v>
      </c>
      <c r="S1444" s="39">
        <v>127911.45619980599</v>
      </c>
      <c r="T1444" s="39">
        <v>127911.45619980599</v>
      </c>
      <c r="U1444" s="39">
        <v>127911.45619980599</v>
      </c>
      <c r="V1444" s="39">
        <v>127911.45619980599</v>
      </c>
      <c r="W1444" s="39">
        <v>127911.45619980599</v>
      </c>
      <c r="X1444" s="39">
        <v>127911.45619980599</v>
      </c>
      <c r="Y1444" s="39">
        <v>127911.45619980599</v>
      </c>
      <c r="Z1444" s="39">
        <v>127911.45619980599</v>
      </c>
      <c r="AA1444" s="39">
        <v>127911.45619980599</v>
      </c>
      <c r="AB1444" s="39">
        <v>127911.45619980599</v>
      </c>
      <c r="AC1444" s="39">
        <v>127911.45619980599</v>
      </c>
      <c r="AD1444" s="39">
        <v>127911.45619980599</v>
      </c>
    </row>
    <row r="1445" spans="1:30" hidden="1" outlineLevel="1">
      <c r="A1445" s="40" t="s">
        <v>221</v>
      </c>
      <c r="B1445" s="39">
        <v>2189.2114705120998</v>
      </c>
      <c r="C1445" s="39">
        <v>2189.2114705120998</v>
      </c>
      <c r="D1445" s="39">
        <v>2189.2114705120998</v>
      </c>
      <c r="E1445" s="39">
        <v>2189.2114705120998</v>
      </c>
      <c r="F1445" s="39">
        <v>2189.2114705120998</v>
      </c>
      <c r="G1445" s="39">
        <v>2189.2114705120998</v>
      </c>
      <c r="H1445" s="39">
        <v>2189.2114705120998</v>
      </c>
      <c r="I1445" s="39">
        <v>2189.2114705120998</v>
      </c>
      <c r="J1445" s="39">
        <v>2189.2114705120998</v>
      </c>
      <c r="K1445" s="39">
        <v>2189.2114705120998</v>
      </c>
      <c r="L1445" s="39">
        <v>2189.2114705120998</v>
      </c>
      <c r="M1445" s="39">
        <v>2189.2114705120998</v>
      </c>
      <c r="N1445" s="39">
        <v>2189.2114705120998</v>
      </c>
      <c r="O1445" s="39">
        <v>2189.2114705120998</v>
      </c>
      <c r="P1445" s="39">
        <v>2189.2114705120998</v>
      </c>
      <c r="Q1445" s="39">
        <v>2189.2114705120998</v>
      </c>
      <c r="R1445" s="39">
        <v>2189.2114705120998</v>
      </c>
      <c r="S1445" s="39">
        <v>2189.2114705120998</v>
      </c>
      <c r="T1445" s="39">
        <v>2189.2114705120998</v>
      </c>
      <c r="U1445" s="39">
        <v>2189.2114705120998</v>
      </c>
      <c r="V1445" s="39">
        <v>2189.2114705120998</v>
      </c>
      <c r="W1445" s="39">
        <v>2189.2114705120998</v>
      </c>
      <c r="X1445" s="39">
        <v>2189.2114705120998</v>
      </c>
      <c r="Y1445" s="39">
        <v>2189.2114705120998</v>
      </c>
      <c r="Z1445" s="39">
        <v>2189.2114705120998</v>
      </c>
      <c r="AA1445" s="39">
        <v>2189.2114705120998</v>
      </c>
      <c r="AB1445" s="39">
        <v>2189.2114705120998</v>
      </c>
      <c r="AC1445" s="39">
        <v>2189.2114705120998</v>
      </c>
      <c r="AD1445" s="39">
        <v>2189.2114705120998</v>
      </c>
    </row>
    <row r="1446" spans="1:30" hidden="1" outlineLevel="1">
      <c r="A1446" s="40" t="s">
        <v>223</v>
      </c>
      <c r="B1446" s="39">
        <v>563681.38779317995</v>
      </c>
      <c r="C1446" s="39">
        <v>563681.38779317995</v>
      </c>
      <c r="D1446" s="39">
        <v>563681.38779317995</v>
      </c>
      <c r="E1446" s="39">
        <v>563681.38779317995</v>
      </c>
      <c r="F1446" s="39">
        <v>563681.38779317995</v>
      </c>
      <c r="G1446" s="39">
        <v>563681.38779317995</v>
      </c>
      <c r="H1446" s="39">
        <v>563681.38779317995</v>
      </c>
      <c r="I1446" s="39">
        <v>563681.38779317995</v>
      </c>
      <c r="J1446" s="39">
        <v>563681.38779317995</v>
      </c>
      <c r="K1446" s="39">
        <v>563681.38779317995</v>
      </c>
      <c r="L1446" s="39">
        <v>563681.38779317995</v>
      </c>
      <c r="M1446" s="39">
        <v>563681.38779317995</v>
      </c>
      <c r="N1446" s="39">
        <v>563681.38779317995</v>
      </c>
      <c r="O1446" s="39">
        <v>563681.38779317995</v>
      </c>
      <c r="P1446" s="39">
        <v>563681.38779317995</v>
      </c>
      <c r="Q1446" s="39">
        <v>563681.38779317995</v>
      </c>
      <c r="R1446" s="39">
        <v>563681.38779317995</v>
      </c>
      <c r="S1446" s="39">
        <v>563681.38779317995</v>
      </c>
      <c r="T1446" s="39">
        <v>563681.38779317995</v>
      </c>
      <c r="U1446" s="39">
        <v>563681.38779317995</v>
      </c>
      <c r="V1446" s="39">
        <v>563681.38779317995</v>
      </c>
      <c r="W1446" s="39">
        <v>563681.38779317995</v>
      </c>
      <c r="X1446" s="39">
        <v>563681.38779317995</v>
      </c>
      <c r="Y1446" s="39">
        <v>563681.38779317995</v>
      </c>
      <c r="Z1446" s="39">
        <v>563681.38779317995</v>
      </c>
      <c r="AA1446" s="39">
        <v>563681.38779317995</v>
      </c>
      <c r="AB1446" s="39">
        <v>563681.38779317995</v>
      </c>
      <c r="AC1446" s="39">
        <v>563681.38779317995</v>
      </c>
      <c r="AD1446" s="39">
        <v>563681.38779317995</v>
      </c>
    </row>
    <row r="1447" spans="1:30" hidden="1" outlineLevel="1">
      <c r="A1447" s="40" t="s">
        <v>224</v>
      </c>
      <c r="B1447" s="39">
        <v>51.337249909202399</v>
      </c>
      <c r="C1447" s="39">
        <v>51.337249909202399</v>
      </c>
      <c r="D1447" s="39">
        <v>51.337249909202399</v>
      </c>
      <c r="E1447" s="39">
        <v>51.337249909202399</v>
      </c>
      <c r="F1447" s="39">
        <v>51.337249909202399</v>
      </c>
      <c r="G1447" s="39">
        <v>51.337249909202399</v>
      </c>
      <c r="H1447" s="39">
        <v>51.337249909202399</v>
      </c>
      <c r="I1447" s="39">
        <v>51.337249909202399</v>
      </c>
      <c r="J1447" s="39">
        <v>51.337249909202399</v>
      </c>
      <c r="K1447" s="39">
        <v>51.337249909202399</v>
      </c>
      <c r="L1447" s="39">
        <v>51.337249909202399</v>
      </c>
      <c r="M1447" s="39">
        <v>51.337249909202399</v>
      </c>
      <c r="N1447" s="39">
        <v>51.337249909202399</v>
      </c>
      <c r="O1447" s="39">
        <v>51.337249909202399</v>
      </c>
      <c r="P1447" s="39">
        <v>51.337249909202399</v>
      </c>
      <c r="Q1447" s="39">
        <v>51.337249909202399</v>
      </c>
      <c r="R1447" s="39">
        <v>51.337249909202399</v>
      </c>
      <c r="S1447" s="39">
        <v>51.337249909202399</v>
      </c>
      <c r="T1447" s="39">
        <v>51.337249909202399</v>
      </c>
      <c r="U1447" s="39">
        <v>51.337249909202399</v>
      </c>
      <c r="V1447" s="39">
        <v>51.337249909202399</v>
      </c>
      <c r="W1447" s="39">
        <v>51.337249909202399</v>
      </c>
      <c r="X1447" s="39">
        <v>51.337249909202399</v>
      </c>
      <c r="Y1447" s="39">
        <v>51.337249909202399</v>
      </c>
      <c r="Z1447" s="39">
        <v>51.337249909202399</v>
      </c>
      <c r="AA1447" s="39">
        <v>51.337249909202399</v>
      </c>
      <c r="AB1447" s="39">
        <v>51.337249909202399</v>
      </c>
      <c r="AC1447" s="39">
        <v>51.337249909202399</v>
      </c>
      <c r="AD1447" s="39">
        <v>51.337249909202399</v>
      </c>
    </row>
    <row r="1448" spans="1:30" hidden="1" outlineLevel="1">
      <c r="A1448" s="40" t="s">
        <v>225</v>
      </c>
      <c r="B1448" s="39">
        <v>50795645.857780002</v>
      </c>
      <c r="C1448" s="39">
        <v>50795645.857780002</v>
      </c>
      <c r="D1448" s="39">
        <v>50795645.857780002</v>
      </c>
      <c r="E1448" s="39">
        <v>50795645.857780002</v>
      </c>
      <c r="F1448" s="39">
        <v>50795645.857780002</v>
      </c>
      <c r="G1448" s="39">
        <v>50795645.857780002</v>
      </c>
      <c r="H1448" s="39">
        <v>50795645.857780002</v>
      </c>
      <c r="I1448" s="39">
        <v>50795645.857780002</v>
      </c>
      <c r="J1448" s="39">
        <v>50795645.857780002</v>
      </c>
      <c r="K1448" s="39">
        <v>50795645.857780002</v>
      </c>
      <c r="L1448" s="39">
        <v>50795645.857780002</v>
      </c>
      <c r="M1448" s="39">
        <v>50795645.857780002</v>
      </c>
      <c r="N1448" s="39">
        <v>50795645.857780002</v>
      </c>
      <c r="O1448" s="39">
        <v>50795645.857780002</v>
      </c>
      <c r="P1448" s="39">
        <v>50795645.857780002</v>
      </c>
      <c r="Q1448" s="39">
        <v>50795645.857780002</v>
      </c>
      <c r="R1448" s="39">
        <v>50795645.857780002</v>
      </c>
      <c r="S1448" s="39">
        <v>50795645.857780002</v>
      </c>
      <c r="T1448" s="39">
        <v>50795645.857780002</v>
      </c>
      <c r="U1448" s="39">
        <v>50795645.857780002</v>
      </c>
      <c r="V1448" s="39">
        <v>50795645.857780002</v>
      </c>
      <c r="W1448" s="39">
        <v>50795645.857780002</v>
      </c>
      <c r="X1448" s="39">
        <v>50795645.857780002</v>
      </c>
      <c r="Y1448" s="39">
        <v>50795645.857780002</v>
      </c>
      <c r="Z1448" s="39">
        <v>50795645.857780002</v>
      </c>
      <c r="AA1448" s="39">
        <v>50795645.857780002</v>
      </c>
      <c r="AB1448" s="39">
        <v>50795645.857780002</v>
      </c>
      <c r="AC1448" s="39">
        <v>50795645.857780002</v>
      </c>
      <c r="AD1448" s="39">
        <v>50795645.857780002</v>
      </c>
    </row>
    <row r="1449" spans="1:30" hidden="1" outlineLevel="1">
      <c r="A1449" s="40" t="s">
        <v>226</v>
      </c>
      <c r="B1449" s="39">
        <v>56014.681713307502</v>
      </c>
      <c r="C1449" s="39">
        <v>56014.681713307502</v>
      </c>
      <c r="D1449" s="39">
        <v>56014.681713307502</v>
      </c>
      <c r="E1449" s="39">
        <v>56014.681713307502</v>
      </c>
      <c r="F1449" s="39">
        <v>56014.681713307502</v>
      </c>
      <c r="G1449" s="39">
        <v>56014.681713307502</v>
      </c>
      <c r="H1449" s="39">
        <v>56014.681713307502</v>
      </c>
      <c r="I1449" s="39">
        <v>56014.681713307502</v>
      </c>
      <c r="J1449" s="39">
        <v>56014.681713307502</v>
      </c>
      <c r="K1449" s="39">
        <v>56014.681713307502</v>
      </c>
      <c r="L1449" s="39">
        <v>56014.681713307502</v>
      </c>
      <c r="M1449" s="39">
        <v>56014.681713307502</v>
      </c>
      <c r="N1449" s="39">
        <v>56014.681713307502</v>
      </c>
      <c r="O1449" s="39">
        <v>56014.681713307502</v>
      </c>
      <c r="P1449" s="39">
        <v>56014.681713307502</v>
      </c>
      <c r="Q1449" s="39">
        <v>56014.681713307502</v>
      </c>
      <c r="R1449" s="39">
        <v>56014.681713307502</v>
      </c>
      <c r="S1449" s="39">
        <v>56014.681713307502</v>
      </c>
      <c r="T1449" s="39">
        <v>56014.681713307502</v>
      </c>
      <c r="U1449" s="39">
        <v>56014.681713307502</v>
      </c>
      <c r="V1449" s="39">
        <v>56014.681713307502</v>
      </c>
      <c r="W1449" s="39">
        <v>56014.681713307502</v>
      </c>
      <c r="X1449" s="39">
        <v>56014.681713307502</v>
      </c>
      <c r="Y1449" s="39">
        <v>56014.681713307502</v>
      </c>
      <c r="Z1449" s="39">
        <v>56014.681713307502</v>
      </c>
      <c r="AA1449" s="39">
        <v>56014.681713307502</v>
      </c>
      <c r="AB1449" s="39">
        <v>56014.681713307502</v>
      </c>
      <c r="AC1449" s="39">
        <v>56014.681713307502</v>
      </c>
      <c r="AD1449" s="39">
        <v>56014.681713307502</v>
      </c>
    </row>
    <row r="1450" spans="1:30" hidden="1" outlineLevel="1">
      <c r="A1450" s="40" t="s">
        <v>227</v>
      </c>
      <c r="B1450" s="39">
        <v>1504.26976176067</v>
      </c>
      <c r="C1450" s="39">
        <v>1504.26976176067</v>
      </c>
      <c r="D1450" s="39">
        <v>1504.26976176067</v>
      </c>
      <c r="E1450" s="39">
        <v>1504.26976176067</v>
      </c>
      <c r="F1450" s="39">
        <v>1504.26976176067</v>
      </c>
      <c r="G1450" s="39">
        <v>1504.26976176067</v>
      </c>
      <c r="H1450" s="39">
        <v>1504.26976176067</v>
      </c>
      <c r="I1450" s="39">
        <v>1504.26976176067</v>
      </c>
      <c r="J1450" s="39">
        <v>1504.26976176067</v>
      </c>
      <c r="K1450" s="39">
        <v>1504.26976176067</v>
      </c>
      <c r="L1450" s="39">
        <v>1504.26976176067</v>
      </c>
      <c r="M1450" s="39">
        <v>1504.26976176067</v>
      </c>
      <c r="N1450" s="39">
        <v>1504.26976176067</v>
      </c>
      <c r="O1450" s="39">
        <v>1504.26976176067</v>
      </c>
      <c r="P1450" s="39">
        <v>1504.26976176067</v>
      </c>
      <c r="Q1450" s="39">
        <v>1504.26976176067</v>
      </c>
      <c r="R1450" s="39">
        <v>1504.26976176067</v>
      </c>
      <c r="S1450" s="39">
        <v>1504.26976176067</v>
      </c>
      <c r="T1450" s="39">
        <v>1504.26976176067</v>
      </c>
      <c r="U1450" s="39">
        <v>1504.26976176067</v>
      </c>
      <c r="V1450" s="39">
        <v>1504.26976176067</v>
      </c>
      <c r="W1450" s="39">
        <v>1504.26976176067</v>
      </c>
      <c r="X1450" s="39">
        <v>1504.26976176067</v>
      </c>
      <c r="Y1450" s="39">
        <v>1504.26976176067</v>
      </c>
      <c r="Z1450" s="39">
        <v>1504.26976176067</v>
      </c>
      <c r="AA1450" s="39">
        <v>1504.26976176067</v>
      </c>
      <c r="AB1450" s="39">
        <v>1504.26976176067</v>
      </c>
      <c r="AC1450" s="39">
        <v>1504.26976176067</v>
      </c>
      <c r="AD1450" s="39">
        <v>1504.26976176067</v>
      </c>
    </row>
    <row r="1451" spans="1:30" hidden="1" outlineLevel="1">
      <c r="A1451" s="40" t="s">
        <v>228</v>
      </c>
      <c r="B1451" s="39">
        <v>1652.2382920034599</v>
      </c>
      <c r="C1451" s="39">
        <v>1652.2382920034599</v>
      </c>
      <c r="D1451" s="39">
        <v>1652.2382920034599</v>
      </c>
      <c r="E1451" s="39">
        <v>1652.2382920034599</v>
      </c>
      <c r="F1451" s="39">
        <v>1652.2382920034599</v>
      </c>
      <c r="G1451" s="39">
        <v>1652.2382920034599</v>
      </c>
      <c r="H1451" s="39">
        <v>1652.2382920034599</v>
      </c>
      <c r="I1451" s="39">
        <v>1652.2382920034599</v>
      </c>
      <c r="J1451" s="39">
        <v>1652.2382920034599</v>
      </c>
      <c r="K1451" s="39">
        <v>1652.2382920034599</v>
      </c>
      <c r="L1451" s="39">
        <v>1652.2382920034599</v>
      </c>
      <c r="M1451" s="39">
        <v>1652.2382920034599</v>
      </c>
      <c r="N1451" s="39">
        <v>1652.2382920034599</v>
      </c>
      <c r="O1451" s="39">
        <v>1652.2382920034599</v>
      </c>
      <c r="P1451" s="39">
        <v>1652.2382920034599</v>
      </c>
      <c r="Q1451" s="39">
        <v>1652.2382920034599</v>
      </c>
      <c r="R1451" s="39">
        <v>1652.2382920034599</v>
      </c>
      <c r="S1451" s="39">
        <v>1652.2382920034599</v>
      </c>
      <c r="T1451" s="39">
        <v>1652.2382920034599</v>
      </c>
      <c r="U1451" s="39">
        <v>1652.2382920034599</v>
      </c>
      <c r="V1451" s="39">
        <v>1652.2382920034599</v>
      </c>
      <c r="W1451" s="39">
        <v>1652.2382920034599</v>
      </c>
      <c r="X1451" s="39">
        <v>1652.2382920034599</v>
      </c>
      <c r="Y1451" s="39">
        <v>1652.2382920034599</v>
      </c>
      <c r="Z1451" s="39">
        <v>1652.2382920034599</v>
      </c>
      <c r="AA1451" s="39">
        <v>1652.2382920034599</v>
      </c>
      <c r="AB1451" s="39">
        <v>1652.2382920034599</v>
      </c>
      <c r="AC1451" s="39">
        <v>1652.2382920034599</v>
      </c>
      <c r="AD1451" s="39">
        <v>1652.2382920034599</v>
      </c>
    </row>
    <row r="1452" spans="1:30" hidden="1" outlineLevel="1">
      <c r="A1452" s="40" t="s">
        <v>229</v>
      </c>
      <c r="B1452" s="39">
        <v>7112.3774436682597</v>
      </c>
      <c r="C1452" s="39">
        <v>7112.3774436682597</v>
      </c>
      <c r="D1452" s="39">
        <v>7112.3774436682597</v>
      </c>
      <c r="E1452" s="39">
        <v>7112.3774436682597</v>
      </c>
      <c r="F1452" s="39">
        <v>7112.3774436682597</v>
      </c>
      <c r="G1452" s="39">
        <v>7112.3774436682597</v>
      </c>
      <c r="H1452" s="39">
        <v>7112.3774436682597</v>
      </c>
      <c r="I1452" s="39">
        <v>7112.3774436682597</v>
      </c>
      <c r="J1452" s="39">
        <v>7112.3774436682597</v>
      </c>
      <c r="K1452" s="39">
        <v>7112.3774436682597</v>
      </c>
      <c r="L1452" s="39">
        <v>7112.3774436682597</v>
      </c>
      <c r="M1452" s="39">
        <v>7112.3774436682597</v>
      </c>
      <c r="N1452" s="39">
        <v>7112.3774436682597</v>
      </c>
      <c r="O1452" s="39">
        <v>7112.3774436682597</v>
      </c>
      <c r="P1452" s="39">
        <v>7112.3774436682597</v>
      </c>
      <c r="Q1452" s="39">
        <v>7112.3774436682597</v>
      </c>
      <c r="R1452" s="39">
        <v>7112.3774436682597</v>
      </c>
      <c r="S1452" s="39">
        <v>7112.3774436682597</v>
      </c>
      <c r="T1452" s="39">
        <v>7112.3774436682597</v>
      </c>
      <c r="U1452" s="39">
        <v>7112.3774436682597</v>
      </c>
      <c r="V1452" s="39">
        <v>7112.3774436682597</v>
      </c>
      <c r="W1452" s="39">
        <v>7112.3774436682597</v>
      </c>
      <c r="X1452" s="39">
        <v>7112.3774436682597</v>
      </c>
      <c r="Y1452" s="39">
        <v>7112.3774436682597</v>
      </c>
      <c r="Z1452" s="39">
        <v>7112.3774436682597</v>
      </c>
      <c r="AA1452" s="39">
        <v>7112.3774436682597</v>
      </c>
      <c r="AB1452" s="39">
        <v>7112.3774436682597</v>
      </c>
      <c r="AC1452" s="39">
        <v>7112.3774436682597</v>
      </c>
      <c r="AD1452" s="39">
        <v>7112.3774436682597</v>
      </c>
    </row>
    <row r="1453" spans="1:30" collapsed="1">
      <c r="A1453" s="40" t="s">
        <v>765</v>
      </c>
      <c r="B1453" s="39">
        <v>60276660.066564299</v>
      </c>
      <c r="C1453" s="39">
        <v>60276660.066564299</v>
      </c>
      <c r="D1453" s="39">
        <v>60276660.066564299</v>
      </c>
      <c r="E1453" s="39">
        <v>60276660.066564299</v>
      </c>
      <c r="F1453" s="39">
        <v>60276660.066564299</v>
      </c>
      <c r="G1453" s="39">
        <v>60276660.066564299</v>
      </c>
      <c r="H1453" s="39">
        <v>60276660.066564299</v>
      </c>
      <c r="I1453" s="39">
        <v>60276660.066564299</v>
      </c>
      <c r="J1453" s="39">
        <v>60276660.066564299</v>
      </c>
      <c r="K1453" s="39">
        <v>60276660.066564299</v>
      </c>
      <c r="L1453" s="39">
        <v>60276660.066564299</v>
      </c>
      <c r="M1453" s="39">
        <v>60276660.066564299</v>
      </c>
      <c r="N1453" s="39">
        <v>60276660.066564299</v>
      </c>
      <c r="O1453" s="39">
        <v>60276660.066564299</v>
      </c>
      <c r="P1453" s="39">
        <v>60276660.066564299</v>
      </c>
      <c r="Q1453" s="39">
        <v>60276660.066564299</v>
      </c>
      <c r="R1453" s="39">
        <v>60276660.066564299</v>
      </c>
      <c r="S1453" s="39">
        <v>60276660.066564299</v>
      </c>
      <c r="T1453" s="39">
        <v>60276660.066564299</v>
      </c>
      <c r="U1453" s="39">
        <v>60276660.066564299</v>
      </c>
      <c r="V1453" s="39">
        <v>60276660.066564299</v>
      </c>
      <c r="W1453" s="39">
        <v>60276660.066564299</v>
      </c>
      <c r="X1453" s="39">
        <v>60276660.066564299</v>
      </c>
      <c r="Y1453" s="39">
        <v>60276660.066564299</v>
      </c>
      <c r="Z1453" s="39">
        <v>60276660.066564299</v>
      </c>
      <c r="AA1453" s="39">
        <v>60276660.066564299</v>
      </c>
      <c r="AB1453" s="39">
        <v>60276660.066564299</v>
      </c>
      <c r="AC1453" s="39">
        <v>60276660.066564299</v>
      </c>
      <c r="AD1453" s="39">
        <v>60276660.066564299</v>
      </c>
    </row>
    <row r="1454" spans="1:30">
      <c r="A1454" s="40" t="s">
        <v>766</v>
      </c>
    </row>
    <row r="1455" spans="1:30" s="45" customFormat="1">
      <c r="A1455" s="49" t="s">
        <v>767</v>
      </c>
      <c r="B1455" s="50">
        <v>1.1654233789341801E-3</v>
      </c>
      <c r="C1455" s="50">
        <v>7.6193108727602802E-5</v>
      </c>
      <c r="D1455" s="50">
        <v>0</v>
      </c>
      <c r="E1455" s="50">
        <v>7.2058695532896094E-2</v>
      </c>
      <c r="F1455" s="50">
        <v>8.6026656604303899E-4</v>
      </c>
      <c r="G1455" s="50">
        <v>6.18449976667041E-2</v>
      </c>
      <c r="H1455" s="50">
        <v>8.6755862269909598E-3</v>
      </c>
      <c r="I1455" s="50">
        <v>2.1220727236471201E-3</v>
      </c>
      <c r="J1455" s="50">
        <v>3.6319389098442399E-5</v>
      </c>
      <c r="K1455" s="50">
        <v>0</v>
      </c>
      <c r="L1455" s="50">
        <v>9.3515696982994501E-3</v>
      </c>
      <c r="M1455" s="50">
        <v>8.51693671356541E-7</v>
      </c>
      <c r="N1455" s="50">
        <v>0.84270836840803198</v>
      </c>
      <c r="O1455" s="50">
        <v>9.2929305723724097E-4</v>
      </c>
      <c r="P1455" s="50">
        <v>2.4956090136704402E-5</v>
      </c>
      <c r="Q1455" s="50">
        <v>2.74109131159369E-5</v>
      </c>
      <c r="R1455" s="50">
        <v>1.1799554646548E-4</v>
      </c>
      <c r="S1455" s="50">
        <v>0</v>
      </c>
      <c r="T1455" s="50">
        <v>0</v>
      </c>
      <c r="U1455" s="50">
        <v>0</v>
      </c>
      <c r="V1455" s="50">
        <v>0</v>
      </c>
      <c r="W1455" s="50">
        <v>0</v>
      </c>
      <c r="X1455" s="50">
        <v>0</v>
      </c>
      <c r="Y1455" s="50">
        <v>0</v>
      </c>
      <c r="Z1455" s="50">
        <v>0</v>
      </c>
      <c r="AA1455" s="50">
        <v>0</v>
      </c>
      <c r="AB1455" s="50">
        <v>0</v>
      </c>
      <c r="AC1455" s="50">
        <v>0</v>
      </c>
      <c r="AD1455" s="50">
        <v>0</v>
      </c>
    </row>
    <row r="1456" spans="1:30">
      <c r="A1456" s="40" t="s">
        <v>768</v>
      </c>
      <c r="B1456" s="39">
        <v>1.1654233789341801E-3</v>
      </c>
      <c r="C1456" s="39">
        <v>7.6193108727602802E-5</v>
      </c>
      <c r="D1456" s="39">
        <v>0</v>
      </c>
      <c r="E1456" s="39">
        <v>7.2058695532896094E-2</v>
      </c>
      <c r="F1456" s="39">
        <v>8.6026656604303899E-4</v>
      </c>
      <c r="G1456" s="39">
        <v>6.18449976667041E-2</v>
      </c>
      <c r="H1456" s="39">
        <v>8.6755862269909598E-3</v>
      </c>
      <c r="I1456" s="39">
        <v>2.1220727236471201E-3</v>
      </c>
      <c r="J1456" s="39">
        <v>3.6319389098442399E-5</v>
      </c>
      <c r="K1456" s="39">
        <v>0</v>
      </c>
      <c r="L1456" s="39">
        <v>9.3515696982994501E-3</v>
      </c>
      <c r="M1456" s="39">
        <v>8.51693671356541E-7</v>
      </c>
      <c r="N1456" s="39">
        <v>0.84270836840803198</v>
      </c>
      <c r="O1456" s="39">
        <v>9.2929305723724097E-4</v>
      </c>
      <c r="P1456" s="39">
        <v>2.4956090136704402E-5</v>
      </c>
      <c r="Q1456" s="39">
        <v>2.74109131159369E-5</v>
      </c>
      <c r="R1456" s="39">
        <v>1.1799554646548E-4</v>
      </c>
      <c r="S1456" s="39">
        <v>0</v>
      </c>
      <c r="T1456" s="39">
        <v>0</v>
      </c>
      <c r="U1456" s="39">
        <v>0</v>
      </c>
      <c r="V1456" s="39">
        <v>0</v>
      </c>
      <c r="W1456" s="39">
        <v>0</v>
      </c>
      <c r="X1456" s="39">
        <v>0</v>
      </c>
      <c r="Y1456" s="39">
        <v>0</v>
      </c>
      <c r="Z1456" s="39">
        <v>0</v>
      </c>
      <c r="AA1456" s="39">
        <v>0</v>
      </c>
      <c r="AB1456" s="39">
        <v>0</v>
      </c>
      <c r="AC1456" s="39">
        <v>0</v>
      </c>
      <c r="AD1456" s="39">
        <v>0</v>
      </c>
    </row>
    <row r="1457" spans="1:30">
      <c r="A1457" s="40" t="s">
        <v>769</v>
      </c>
    </row>
    <row r="1458" spans="1:30">
      <c r="A1458" s="43" t="s">
        <v>770</v>
      </c>
    </row>
    <row r="1459" spans="1:30">
      <c r="A1459" s="43" t="s">
        <v>771</v>
      </c>
      <c r="B1459" s="46">
        <v>40.412151985578198</v>
      </c>
      <c r="C1459" s="46">
        <v>0</v>
      </c>
      <c r="D1459" s="46">
        <v>0</v>
      </c>
      <c r="E1459" s="46">
        <v>268902.45931203797</v>
      </c>
      <c r="F1459" s="46">
        <v>0</v>
      </c>
      <c r="G1459" s="46">
        <v>30248.4957612053</v>
      </c>
      <c r="H1459" s="46">
        <v>606.18227978367304</v>
      </c>
      <c r="I1459" s="46">
        <v>20.206075992789099</v>
      </c>
      <c r="J1459" s="46">
        <v>0</v>
      </c>
      <c r="K1459" s="46">
        <v>0</v>
      </c>
      <c r="L1459" s="46">
        <v>0</v>
      </c>
      <c r="M1459" s="46">
        <v>0</v>
      </c>
      <c r="N1459" s="46">
        <v>703131.03239707602</v>
      </c>
      <c r="O1459" s="46">
        <v>0</v>
      </c>
      <c r="P1459" s="46">
        <v>0</v>
      </c>
      <c r="Q1459" s="46">
        <v>0</v>
      </c>
      <c r="R1459" s="46">
        <v>0</v>
      </c>
      <c r="S1459" s="46">
        <v>0</v>
      </c>
      <c r="T1459" s="46">
        <v>0</v>
      </c>
      <c r="U1459" s="46">
        <v>0</v>
      </c>
      <c r="V1459" s="46">
        <v>0</v>
      </c>
      <c r="W1459" s="46">
        <v>0</v>
      </c>
      <c r="X1459" s="46">
        <v>0</v>
      </c>
      <c r="Y1459" s="46">
        <v>0</v>
      </c>
      <c r="Z1459" s="46">
        <v>0</v>
      </c>
      <c r="AA1459" s="46">
        <v>0</v>
      </c>
      <c r="AB1459" s="46">
        <v>0</v>
      </c>
      <c r="AC1459" s="46">
        <v>0</v>
      </c>
      <c r="AD1459" s="46">
        <v>0</v>
      </c>
    </row>
    <row r="1460" spans="1:30" hidden="1" outlineLevel="1">
      <c r="A1460" s="40" t="s">
        <v>213</v>
      </c>
      <c r="B1460" s="39">
        <v>40.412151985578198</v>
      </c>
      <c r="C1460" s="39">
        <v>40.412151985578198</v>
      </c>
      <c r="D1460" s="39">
        <v>40.412151985578198</v>
      </c>
      <c r="E1460" s="39">
        <v>40.412151985578198</v>
      </c>
      <c r="F1460" s="39">
        <v>40.412151985578198</v>
      </c>
      <c r="G1460" s="39">
        <v>40.412151985578198</v>
      </c>
      <c r="H1460" s="39">
        <v>40.412151985578198</v>
      </c>
      <c r="I1460" s="39">
        <v>40.412151985578198</v>
      </c>
      <c r="J1460" s="39">
        <v>40.412151985578198</v>
      </c>
      <c r="K1460" s="39">
        <v>40.412151985578198</v>
      </c>
      <c r="L1460" s="39">
        <v>40.412151985578198</v>
      </c>
      <c r="M1460" s="39">
        <v>40.412151985578198</v>
      </c>
      <c r="N1460" s="39">
        <v>40.412151985578198</v>
      </c>
      <c r="O1460" s="39">
        <v>40.412151985578198</v>
      </c>
      <c r="P1460" s="39">
        <v>40.412151985578198</v>
      </c>
      <c r="Q1460" s="39">
        <v>40.412151985578198</v>
      </c>
      <c r="R1460" s="39">
        <v>40.412151985578198</v>
      </c>
    </row>
    <row r="1461" spans="1:30" hidden="1" outlineLevel="1">
      <c r="A1461" s="40" t="s">
        <v>216</v>
      </c>
      <c r="B1461" s="39">
        <v>268902.45931203797</v>
      </c>
      <c r="C1461" s="39">
        <v>268902.45931203797</v>
      </c>
      <c r="D1461" s="39">
        <v>268902.45931203797</v>
      </c>
      <c r="E1461" s="39">
        <v>268902.45931203797</v>
      </c>
      <c r="F1461" s="39">
        <v>268902.45931203797</v>
      </c>
      <c r="G1461" s="39">
        <v>268902.45931203797</v>
      </c>
      <c r="H1461" s="39">
        <v>268902.45931203797</v>
      </c>
      <c r="I1461" s="39">
        <v>268902.45931203797</v>
      </c>
      <c r="J1461" s="39">
        <v>268902.45931203797</v>
      </c>
      <c r="K1461" s="39">
        <v>268902.45931203797</v>
      </c>
      <c r="L1461" s="39">
        <v>268902.45931203797</v>
      </c>
      <c r="M1461" s="39">
        <v>268902.45931203797</v>
      </c>
      <c r="N1461" s="39">
        <v>268902.45931203797</v>
      </c>
      <c r="O1461" s="39">
        <v>268902.45931203797</v>
      </c>
      <c r="P1461" s="39">
        <v>268902.45931203797</v>
      </c>
      <c r="Q1461" s="39">
        <v>268902.45931203797</v>
      </c>
      <c r="R1461" s="39">
        <v>268902.45931203797</v>
      </c>
    </row>
    <row r="1462" spans="1:30" hidden="1" outlineLevel="1">
      <c r="A1462" s="40" t="s">
        <v>218</v>
      </c>
      <c r="B1462" s="39">
        <v>30248.4957612053</v>
      </c>
      <c r="C1462" s="39">
        <v>30248.4957612053</v>
      </c>
      <c r="D1462" s="39">
        <v>30248.4957612053</v>
      </c>
      <c r="E1462" s="39">
        <v>30248.4957612053</v>
      </c>
      <c r="F1462" s="39">
        <v>30248.4957612053</v>
      </c>
      <c r="G1462" s="39">
        <v>30248.4957612053</v>
      </c>
      <c r="H1462" s="39">
        <v>30248.4957612053</v>
      </c>
      <c r="I1462" s="39">
        <v>30248.4957612053</v>
      </c>
      <c r="J1462" s="39">
        <v>30248.4957612053</v>
      </c>
      <c r="K1462" s="39">
        <v>30248.4957612053</v>
      </c>
      <c r="L1462" s="39">
        <v>30248.4957612053</v>
      </c>
      <c r="M1462" s="39">
        <v>30248.4957612053</v>
      </c>
      <c r="N1462" s="39">
        <v>30248.4957612053</v>
      </c>
      <c r="O1462" s="39">
        <v>30248.4957612053</v>
      </c>
      <c r="P1462" s="39">
        <v>30248.4957612053</v>
      </c>
      <c r="Q1462" s="39">
        <v>30248.4957612053</v>
      </c>
      <c r="R1462" s="39">
        <v>30248.4957612053</v>
      </c>
    </row>
    <row r="1463" spans="1:30" hidden="1" outlineLevel="1">
      <c r="A1463" s="40" t="s">
        <v>219</v>
      </c>
      <c r="B1463" s="39">
        <v>606.18227978367304</v>
      </c>
      <c r="C1463" s="39">
        <v>606.18227978367304</v>
      </c>
      <c r="D1463" s="39">
        <v>606.18227978367304</v>
      </c>
      <c r="E1463" s="39">
        <v>606.18227978367304</v>
      </c>
      <c r="F1463" s="39">
        <v>606.18227978367304</v>
      </c>
      <c r="G1463" s="39">
        <v>606.18227978367304</v>
      </c>
      <c r="H1463" s="39">
        <v>606.18227978367304</v>
      </c>
      <c r="I1463" s="39">
        <v>606.18227978367304</v>
      </c>
      <c r="J1463" s="39">
        <v>606.18227978367304</v>
      </c>
      <c r="K1463" s="39">
        <v>606.18227978367304</v>
      </c>
      <c r="L1463" s="39">
        <v>606.18227978367304</v>
      </c>
      <c r="M1463" s="39">
        <v>606.18227978367304</v>
      </c>
      <c r="N1463" s="39">
        <v>606.18227978367304</v>
      </c>
      <c r="O1463" s="39">
        <v>606.18227978367304</v>
      </c>
      <c r="P1463" s="39">
        <v>606.18227978367304</v>
      </c>
      <c r="Q1463" s="39">
        <v>606.18227978367304</v>
      </c>
      <c r="R1463" s="39">
        <v>606.18227978367304</v>
      </c>
    </row>
    <row r="1464" spans="1:30" hidden="1" outlineLevel="1">
      <c r="A1464" s="40" t="s">
        <v>220</v>
      </c>
      <c r="B1464" s="39">
        <v>20.206075992789099</v>
      </c>
      <c r="C1464" s="39">
        <v>20.206075992789099</v>
      </c>
      <c r="D1464" s="39">
        <v>20.206075992789099</v>
      </c>
      <c r="E1464" s="39">
        <v>20.206075992789099</v>
      </c>
      <c r="F1464" s="39">
        <v>20.206075992789099</v>
      </c>
      <c r="G1464" s="39">
        <v>20.206075992789099</v>
      </c>
      <c r="H1464" s="39">
        <v>20.206075992789099</v>
      </c>
      <c r="I1464" s="39">
        <v>20.206075992789099</v>
      </c>
      <c r="J1464" s="39">
        <v>20.206075992789099</v>
      </c>
      <c r="K1464" s="39">
        <v>20.206075992789099</v>
      </c>
      <c r="L1464" s="39">
        <v>20.206075992789099</v>
      </c>
      <c r="M1464" s="39">
        <v>20.206075992789099</v>
      </c>
      <c r="N1464" s="39">
        <v>20.206075992789099</v>
      </c>
      <c r="O1464" s="39">
        <v>20.206075992789099</v>
      </c>
      <c r="P1464" s="39">
        <v>20.206075992789099</v>
      </c>
      <c r="Q1464" s="39">
        <v>20.206075992789099</v>
      </c>
      <c r="R1464" s="39">
        <v>20.206075992789099</v>
      </c>
    </row>
    <row r="1465" spans="1:30" hidden="1" outlineLevel="1">
      <c r="A1465" s="40" t="s">
        <v>225</v>
      </c>
      <c r="B1465" s="39">
        <v>703131.03239707602</v>
      </c>
      <c r="C1465" s="39">
        <v>703131.03239707602</v>
      </c>
      <c r="D1465" s="39">
        <v>703131.03239707602</v>
      </c>
      <c r="E1465" s="39">
        <v>703131.03239707602</v>
      </c>
      <c r="F1465" s="39">
        <v>703131.03239707602</v>
      </c>
      <c r="G1465" s="39">
        <v>703131.03239707602</v>
      </c>
      <c r="H1465" s="39">
        <v>703131.03239707602</v>
      </c>
      <c r="I1465" s="39">
        <v>703131.03239707602</v>
      </c>
      <c r="J1465" s="39">
        <v>703131.03239707602</v>
      </c>
      <c r="K1465" s="39">
        <v>703131.03239707602</v>
      </c>
      <c r="L1465" s="39">
        <v>703131.03239707602</v>
      </c>
      <c r="M1465" s="39">
        <v>703131.03239707602</v>
      </c>
      <c r="N1465" s="39">
        <v>703131.03239707602</v>
      </c>
      <c r="O1465" s="39">
        <v>703131.03239707602</v>
      </c>
      <c r="P1465" s="39">
        <v>703131.03239707602</v>
      </c>
      <c r="Q1465" s="39">
        <v>703131.03239707602</v>
      </c>
      <c r="R1465" s="39">
        <v>703131.03239707602</v>
      </c>
    </row>
    <row r="1466" spans="1:30" collapsed="1">
      <c r="A1466" s="40" t="s">
        <v>772</v>
      </c>
      <c r="B1466" s="39">
        <v>1002948.78797808</v>
      </c>
      <c r="C1466" s="39">
        <v>1002948.78797808</v>
      </c>
      <c r="D1466" s="39">
        <v>1002948.78797808</v>
      </c>
      <c r="E1466" s="39">
        <v>1002948.78797808</v>
      </c>
      <c r="F1466" s="39">
        <v>1002948.78797808</v>
      </c>
      <c r="G1466" s="39">
        <v>1002948.78797808</v>
      </c>
      <c r="H1466" s="39">
        <v>1002948.78797808</v>
      </c>
      <c r="I1466" s="39">
        <v>1002948.78797808</v>
      </c>
      <c r="J1466" s="39">
        <v>1002948.78797808</v>
      </c>
      <c r="K1466" s="39">
        <v>1002948.78797808</v>
      </c>
      <c r="L1466" s="39">
        <v>1002948.78797808</v>
      </c>
      <c r="M1466" s="39">
        <v>1002948.78797808</v>
      </c>
      <c r="N1466" s="39">
        <v>1002948.78797808</v>
      </c>
      <c r="O1466" s="39">
        <v>1002948.78797808</v>
      </c>
      <c r="P1466" s="39">
        <v>1002948.78797808</v>
      </c>
      <c r="Q1466" s="39">
        <v>1002948.78797808</v>
      </c>
      <c r="R1466" s="39">
        <v>1002948.78797808</v>
      </c>
      <c r="S1466" s="39">
        <v>0</v>
      </c>
      <c r="T1466" s="39">
        <v>0</v>
      </c>
      <c r="U1466" s="39">
        <v>0</v>
      </c>
      <c r="V1466" s="39">
        <v>0</v>
      </c>
      <c r="W1466" s="39">
        <v>0</v>
      </c>
      <c r="X1466" s="39">
        <v>0</v>
      </c>
      <c r="Y1466" s="39">
        <v>0</v>
      </c>
      <c r="Z1466" s="39">
        <v>0</v>
      </c>
      <c r="AA1466" s="39">
        <v>0</v>
      </c>
      <c r="AB1466" s="39">
        <v>0</v>
      </c>
      <c r="AC1466" s="39">
        <v>0</v>
      </c>
      <c r="AD1466" s="39">
        <v>0</v>
      </c>
    </row>
    <row r="1467" spans="1:30" hidden="1" outlineLevel="1">
      <c r="A1467" s="40" t="s">
        <v>213</v>
      </c>
      <c r="B1467" s="39">
        <v>40.412151985578198</v>
      </c>
      <c r="C1467" s="39">
        <v>40.412151985578198</v>
      </c>
      <c r="D1467" s="39">
        <v>40.412151985578198</v>
      </c>
      <c r="E1467" s="39">
        <v>40.412151985578198</v>
      </c>
      <c r="F1467" s="39">
        <v>40.412151985578198</v>
      </c>
      <c r="G1467" s="39">
        <v>40.412151985578198</v>
      </c>
      <c r="H1467" s="39">
        <v>40.412151985578198</v>
      </c>
      <c r="I1467" s="39">
        <v>40.412151985578198</v>
      </c>
      <c r="J1467" s="39">
        <v>40.412151985578198</v>
      </c>
      <c r="K1467" s="39">
        <v>40.412151985578198</v>
      </c>
      <c r="L1467" s="39">
        <v>40.412151985578198</v>
      </c>
      <c r="M1467" s="39">
        <v>40.412151985578198</v>
      </c>
      <c r="N1467" s="39">
        <v>40.412151985578198</v>
      </c>
      <c r="O1467" s="39">
        <v>40.412151985578198</v>
      </c>
      <c r="P1467" s="39">
        <v>40.412151985578198</v>
      </c>
      <c r="Q1467" s="39">
        <v>40.412151985578198</v>
      </c>
      <c r="R1467" s="39">
        <v>40.412151985578198</v>
      </c>
      <c r="S1467" s="39">
        <v>40.412151985578198</v>
      </c>
      <c r="T1467" s="39">
        <v>40.412151985578198</v>
      </c>
      <c r="U1467" s="39">
        <v>40.412151985578198</v>
      </c>
      <c r="V1467" s="39">
        <v>40.412151985578198</v>
      </c>
      <c r="W1467" s="39">
        <v>40.412151985578198</v>
      </c>
      <c r="X1467" s="39">
        <v>40.412151985578198</v>
      </c>
      <c r="Y1467" s="39">
        <v>40.412151985578198</v>
      </c>
      <c r="Z1467" s="39">
        <v>40.412151985578198</v>
      </c>
      <c r="AA1467" s="39">
        <v>40.412151985578198</v>
      </c>
      <c r="AB1467" s="39">
        <v>40.412151985578198</v>
      </c>
      <c r="AC1467" s="39">
        <v>40.412151985578198</v>
      </c>
      <c r="AD1467" s="39">
        <v>40.412151985578198</v>
      </c>
    </row>
    <row r="1468" spans="1:30" hidden="1" outlineLevel="1">
      <c r="A1468" s="40" t="s">
        <v>216</v>
      </c>
      <c r="B1468" s="39">
        <v>268902.45931203797</v>
      </c>
      <c r="C1468" s="39">
        <v>268902.45931203797</v>
      </c>
      <c r="D1468" s="39">
        <v>268902.45931203797</v>
      </c>
      <c r="E1468" s="39">
        <v>268902.45931203797</v>
      </c>
      <c r="F1468" s="39">
        <v>268902.45931203797</v>
      </c>
      <c r="G1468" s="39">
        <v>268902.45931203797</v>
      </c>
      <c r="H1468" s="39">
        <v>268902.45931203797</v>
      </c>
      <c r="I1468" s="39">
        <v>268902.45931203797</v>
      </c>
      <c r="J1468" s="39">
        <v>268902.45931203797</v>
      </c>
      <c r="K1468" s="39">
        <v>268902.45931203797</v>
      </c>
      <c r="L1468" s="39">
        <v>268902.45931203797</v>
      </c>
      <c r="M1468" s="39">
        <v>268902.45931203797</v>
      </c>
      <c r="N1468" s="39">
        <v>268902.45931203797</v>
      </c>
      <c r="O1468" s="39">
        <v>268902.45931203797</v>
      </c>
      <c r="P1468" s="39">
        <v>268902.45931203797</v>
      </c>
      <c r="Q1468" s="39">
        <v>268902.45931203797</v>
      </c>
      <c r="R1468" s="39">
        <v>268902.45931203797</v>
      </c>
      <c r="S1468" s="39">
        <v>268902.45931203797</v>
      </c>
      <c r="T1468" s="39">
        <v>268902.45931203797</v>
      </c>
      <c r="U1468" s="39">
        <v>268902.45931203797</v>
      </c>
      <c r="V1468" s="39">
        <v>268902.45931203797</v>
      </c>
      <c r="W1468" s="39">
        <v>268902.45931203797</v>
      </c>
      <c r="X1468" s="39">
        <v>268902.45931203797</v>
      </c>
      <c r="Y1468" s="39">
        <v>268902.45931203797</v>
      </c>
      <c r="Z1468" s="39">
        <v>268902.45931203797</v>
      </c>
      <c r="AA1468" s="39">
        <v>268902.45931203797</v>
      </c>
      <c r="AB1468" s="39">
        <v>268902.45931203797</v>
      </c>
      <c r="AC1468" s="39">
        <v>268902.45931203797</v>
      </c>
      <c r="AD1468" s="39">
        <v>268902.45931203797</v>
      </c>
    </row>
    <row r="1469" spans="1:30" hidden="1" outlineLevel="1">
      <c r="A1469" s="40" t="s">
        <v>218</v>
      </c>
      <c r="B1469" s="39">
        <v>30248.4957612053</v>
      </c>
      <c r="C1469" s="39">
        <v>30248.4957612053</v>
      </c>
      <c r="D1469" s="39">
        <v>30248.4957612053</v>
      </c>
      <c r="E1469" s="39">
        <v>30248.4957612053</v>
      </c>
      <c r="F1469" s="39">
        <v>30248.4957612053</v>
      </c>
      <c r="G1469" s="39">
        <v>30248.4957612053</v>
      </c>
      <c r="H1469" s="39">
        <v>30248.4957612053</v>
      </c>
      <c r="I1469" s="39">
        <v>30248.4957612053</v>
      </c>
      <c r="J1469" s="39">
        <v>30248.4957612053</v>
      </c>
      <c r="K1469" s="39">
        <v>30248.4957612053</v>
      </c>
      <c r="L1469" s="39">
        <v>30248.4957612053</v>
      </c>
      <c r="M1469" s="39">
        <v>30248.4957612053</v>
      </c>
      <c r="N1469" s="39">
        <v>30248.4957612053</v>
      </c>
      <c r="O1469" s="39">
        <v>30248.4957612053</v>
      </c>
      <c r="P1469" s="39">
        <v>30248.4957612053</v>
      </c>
      <c r="Q1469" s="39">
        <v>30248.4957612053</v>
      </c>
      <c r="R1469" s="39">
        <v>30248.4957612053</v>
      </c>
      <c r="S1469" s="39">
        <v>30248.4957612053</v>
      </c>
      <c r="T1469" s="39">
        <v>30248.4957612053</v>
      </c>
      <c r="U1469" s="39">
        <v>30248.4957612053</v>
      </c>
      <c r="V1469" s="39">
        <v>30248.4957612053</v>
      </c>
      <c r="W1469" s="39">
        <v>30248.4957612053</v>
      </c>
      <c r="X1469" s="39">
        <v>30248.4957612053</v>
      </c>
      <c r="Y1469" s="39">
        <v>30248.4957612053</v>
      </c>
      <c r="Z1469" s="39">
        <v>30248.4957612053</v>
      </c>
      <c r="AA1469" s="39">
        <v>30248.4957612053</v>
      </c>
      <c r="AB1469" s="39">
        <v>30248.4957612053</v>
      </c>
      <c r="AC1469" s="39">
        <v>30248.4957612053</v>
      </c>
      <c r="AD1469" s="39">
        <v>30248.4957612053</v>
      </c>
    </row>
    <row r="1470" spans="1:30" hidden="1" outlineLevel="1">
      <c r="A1470" s="40" t="s">
        <v>219</v>
      </c>
      <c r="B1470" s="39">
        <v>606.18227978367304</v>
      </c>
      <c r="C1470" s="39">
        <v>606.18227978367304</v>
      </c>
      <c r="D1470" s="39">
        <v>606.18227978367304</v>
      </c>
      <c r="E1470" s="39">
        <v>606.18227978367304</v>
      </c>
      <c r="F1470" s="39">
        <v>606.18227978367304</v>
      </c>
      <c r="G1470" s="39">
        <v>606.18227978367304</v>
      </c>
      <c r="H1470" s="39">
        <v>606.18227978367304</v>
      </c>
      <c r="I1470" s="39">
        <v>606.18227978367304</v>
      </c>
      <c r="J1470" s="39">
        <v>606.18227978367304</v>
      </c>
      <c r="K1470" s="39">
        <v>606.18227978367304</v>
      </c>
      <c r="L1470" s="39">
        <v>606.18227978367304</v>
      </c>
      <c r="M1470" s="39">
        <v>606.18227978367304</v>
      </c>
      <c r="N1470" s="39">
        <v>606.18227978367304</v>
      </c>
      <c r="O1470" s="39">
        <v>606.18227978367304</v>
      </c>
      <c r="P1470" s="39">
        <v>606.18227978367304</v>
      </c>
      <c r="Q1470" s="39">
        <v>606.18227978367304</v>
      </c>
      <c r="R1470" s="39">
        <v>606.18227978367304</v>
      </c>
      <c r="S1470" s="39">
        <v>606.18227978367304</v>
      </c>
      <c r="T1470" s="39">
        <v>606.18227978367304</v>
      </c>
      <c r="U1470" s="39">
        <v>606.18227978367304</v>
      </c>
      <c r="V1470" s="39">
        <v>606.18227978367304</v>
      </c>
      <c r="W1470" s="39">
        <v>606.18227978367304</v>
      </c>
      <c r="X1470" s="39">
        <v>606.18227978367304</v>
      </c>
      <c r="Y1470" s="39">
        <v>606.18227978367304</v>
      </c>
      <c r="Z1470" s="39">
        <v>606.18227978367304</v>
      </c>
      <c r="AA1470" s="39">
        <v>606.18227978367304</v>
      </c>
      <c r="AB1470" s="39">
        <v>606.18227978367304</v>
      </c>
      <c r="AC1470" s="39">
        <v>606.18227978367304</v>
      </c>
      <c r="AD1470" s="39">
        <v>606.18227978367304</v>
      </c>
    </row>
    <row r="1471" spans="1:30" hidden="1" outlineLevel="1">
      <c r="A1471" s="40" t="s">
        <v>220</v>
      </c>
      <c r="B1471" s="39">
        <v>20.206075992789099</v>
      </c>
      <c r="C1471" s="39">
        <v>20.206075992789099</v>
      </c>
      <c r="D1471" s="39">
        <v>20.206075992789099</v>
      </c>
      <c r="E1471" s="39">
        <v>20.206075992789099</v>
      </c>
      <c r="F1471" s="39">
        <v>20.206075992789099</v>
      </c>
      <c r="G1471" s="39">
        <v>20.206075992789099</v>
      </c>
      <c r="H1471" s="39">
        <v>20.206075992789099</v>
      </c>
      <c r="I1471" s="39">
        <v>20.206075992789099</v>
      </c>
      <c r="J1471" s="39">
        <v>20.206075992789099</v>
      </c>
      <c r="K1471" s="39">
        <v>20.206075992789099</v>
      </c>
      <c r="L1471" s="39">
        <v>20.206075992789099</v>
      </c>
      <c r="M1471" s="39">
        <v>20.206075992789099</v>
      </c>
      <c r="N1471" s="39">
        <v>20.206075992789099</v>
      </c>
      <c r="O1471" s="39">
        <v>20.206075992789099</v>
      </c>
      <c r="P1471" s="39">
        <v>20.206075992789099</v>
      </c>
      <c r="Q1471" s="39">
        <v>20.206075992789099</v>
      </c>
      <c r="R1471" s="39">
        <v>20.206075992789099</v>
      </c>
      <c r="S1471" s="39">
        <v>20.206075992789099</v>
      </c>
      <c r="T1471" s="39">
        <v>20.206075992789099</v>
      </c>
      <c r="U1471" s="39">
        <v>20.206075992789099</v>
      </c>
      <c r="V1471" s="39">
        <v>20.206075992789099</v>
      </c>
      <c r="W1471" s="39">
        <v>20.206075992789099</v>
      </c>
      <c r="X1471" s="39">
        <v>20.206075992789099</v>
      </c>
      <c r="Y1471" s="39">
        <v>20.206075992789099</v>
      </c>
      <c r="Z1471" s="39">
        <v>20.206075992789099</v>
      </c>
      <c r="AA1471" s="39">
        <v>20.206075992789099</v>
      </c>
      <c r="AB1471" s="39">
        <v>20.206075992789099</v>
      </c>
      <c r="AC1471" s="39">
        <v>20.206075992789099</v>
      </c>
      <c r="AD1471" s="39">
        <v>20.206075992789099</v>
      </c>
    </row>
    <row r="1472" spans="1:30" hidden="1" outlineLevel="1">
      <c r="A1472" s="40" t="s">
        <v>225</v>
      </c>
      <c r="B1472" s="39">
        <v>703131.03239707602</v>
      </c>
      <c r="C1472" s="39">
        <v>703131.03239707602</v>
      </c>
      <c r="D1472" s="39">
        <v>703131.03239707602</v>
      </c>
      <c r="E1472" s="39">
        <v>703131.03239707602</v>
      </c>
      <c r="F1472" s="39">
        <v>703131.03239707602</v>
      </c>
      <c r="G1472" s="39">
        <v>703131.03239707602</v>
      </c>
      <c r="H1472" s="39">
        <v>703131.03239707602</v>
      </c>
      <c r="I1472" s="39">
        <v>703131.03239707602</v>
      </c>
      <c r="J1472" s="39">
        <v>703131.03239707602</v>
      </c>
      <c r="K1472" s="39">
        <v>703131.03239707602</v>
      </c>
      <c r="L1472" s="39">
        <v>703131.03239707602</v>
      </c>
      <c r="M1472" s="39">
        <v>703131.03239707602</v>
      </c>
      <c r="N1472" s="39">
        <v>703131.03239707602</v>
      </c>
      <c r="O1472" s="39">
        <v>703131.03239707602</v>
      </c>
      <c r="P1472" s="39">
        <v>703131.03239707602</v>
      </c>
      <c r="Q1472" s="39">
        <v>703131.03239707602</v>
      </c>
      <c r="R1472" s="39">
        <v>703131.03239707602</v>
      </c>
      <c r="S1472" s="39">
        <v>703131.03239707602</v>
      </c>
      <c r="T1472" s="39">
        <v>703131.03239707602</v>
      </c>
      <c r="U1472" s="39">
        <v>703131.03239707602</v>
      </c>
      <c r="V1472" s="39">
        <v>703131.03239707602</v>
      </c>
      <c r="W1472" s="39">
        <v>703131.03239707602</v>
      </c>
      <c r="X1472" s="39">
        <v>703131.03239707602</v>
      </c>
      <c r="Y1472" s="39">
        <v>703131.03239707602</v>
      </c>
      <c r="Z1472" s="39">
        <v>703131.03239707602</v>
      </c>
      <c r="AA1472" s="39">
        <v>703131.03239707602</v>
      </c>
      <c r="AB1472" s="39">
        <v>703131.03239707602</v>
      </c>
      <c r="AC1472" s="39">
        <v>703131.03239707602</v>
      </c>
      <c r="AD1472" s="39">
        <v>703131.03239707602</v>
      </c>
    </row>
    <row r="1473" spans="1:30" collapsed="1">
      <c r="A1473" s="40" t="s">
        <v>773</v>
      </c>
      <c r="B1473" s="39">
        <v>1002948.78797808</v>
      </c>
      <c r="C1473" s="39">
        <v>1002948.78797808</v>
      </c>
      <c r="D1473" s="39">
        <v>1002948.78797808</v>
      </c>
      <c r="E1473" s="39">
        <v>1002948.78797808</v>
      </c>
      <c r="F1473" s="39">
        <v>1002948.78797808</v>
      </c>
      <c r="G1473" s="39">
        <v>1002948.78797808</v>
      </c>
      <c r="H1473" s="39">
        <v>1002948.78797808</v>
      </c>
      <c r="I1473" s="39">
        <v>1002948.78797808</v>
      </c>
      <c r="J1473" s="39">
        <v>1002948.78797808</v>
      </c>
      <c r="K1473" s="39">
        <v>1002948.78797808</v>
      </c>
      <c r="L1473" s="39">
        <v>1002948.78797808</v>
      </c>
      <c r="M1473" s="39">
        <v>1002948.78797808</v>
      </c>
      <c r="N1473" s="39">
        <v>1002948.78797808</v>
      </c>
      <c r="O1473" s="39">
        <v>1002948.78797808</v>
      </c>
      <c r="P1473" s="39">
        <v>1002948.78797808</v>
      </c>
      <c r="Q1473" s="39">
        <v>1002948.78797808</v>
      </c>
      <c r="R1473" s="39">
        <v>1002948.78797808</v>
      </c>
      <c r="S1473" s="39">
        <v>1002948.78797808</v>
      </c>
      <c r="T1473" s="39">
        <v>1002948.78797808</v>
      </c>
      <c r="U1473" s="39">
        <v>1002948.78797808</v>
      </c>
      <c r="V1473" s="39">
        <v>1002948.78797808</v>
      </c>
      <c r="W1473" s="39">
        <v>1002948.78797808</v>
      </c>
      <c r="X1473" s="39">
        <v>1002948.78797808</v>
      </c>
      <c r="Y1473" s="39">
        <v>1002948.78797808</v>
      </c>
      <c r="Z1473" s="39">
        <v>1002948.78797808</v>
      </c>
      <c r="AA1473" s="39">
        <v>1002948.78797808</v>
      </c>
      <c r="AB1473" s="39">
        <v>1002948.78797808</v>
      </c>
      <c r="AC1473" s="39">
        <v>1002948.78797808</v>
      </c>
      <c r="AD1473" s="39">
        <v>1002948.78797808</v>
      </c>
    </row>
    <row r="1474" spans="1:30">
      <c r="A1474" s="40" t="s">
        <v>774</v>
      </c>
    </row>
    <row r="1475" spans="1:30" s="45" customFormat="1">
      <c r="A1475" s="49" t="s">
        <v>775</v>
      </c>
      <c r="B1475" s="50">
        <v>4.0293335482311102E-5</v>
      </c>
      <c r="C1475" s="50">
        <v>0</v>
      </c>
      <c r="D1475" s="50">
        <v>0</v>
      </c>
      <c r="E1475" s="50">
        <v>0.26811185429929901</v>
      </c>
      <c r="F1475" s="50">
        <v>0</v>
      </c>
      <c r="G1475" s="50">
        <v>3.01595616085099E-2</v>
      </c>
      <c r="H1475" s="50">
        <v>6.0440003223466703E-4</v>
      </c>
      <c r="I1475" s="50">
        <v>2.01466677411555E-5</v>
      </c>
      <c r="J1475" s="50">
        <v>0</v>
      </c>
      <c r="K1475" s="50">
        <v>0</v>
      </c>
      <c r="L1475" s="50">
        <v>0</v>
      </c>
      <c r="M1475" s="50">
        <v>0</v>
      </c>
      <c r="N1475" s="50">
        <v>0.701063744056732</v>
      </c>
      <c r="O1475" s="50">
        <v>0</v>
      </c>
      <c r="P1475" s="50">
        <v>0</v>
      </c>
      <c r="Q1475" s="50">
        <v>0</v>
      </c>
      <c r="R1475" s="50">
        <v>0</v>
      </c>
      <c r="S1475" s="50">
        <v>0</v>
      </c>
      <c r="T1475" s="50">
        <v>0</v>
      </c>
      <c r="U1475" s="50">
        <v>0</v>
      </c>
      <c r="V1475" s="50">
        <v>0</v>
      </c>
      <c r="W1475" s="50">
        <v>0</v>
      </c>
      <c r="X1475" s="50">
        <v>0</v>
      </c>
      <c r="Y1475" s="50">
        <v>0</v>
      </c>
      <c r="Z1475" s="50">
        <v>0</v>
      </c>
      <c r="AA1475" s="50">
        <v>0</v>
      </c>
      <c r="AB1475" s="50">
        <v>0</v>
      </c>
      <c r="AC1475" s="50">
        <v>0</v>
      </c>
      <c r="AD1475" s="50">
        <v>0</v>
      </c>
    </row>
    <row r="1476" spans="1:30">
      <c r="A1476" s="40" t="s">
        <v>776</v>
      </c>
      <c r="B1476" s="39">
        <v>4.0293335482311102E-5</v>
      </c>
      <c r="C1476" s="39">
        <v>0</v>
      </c>
      <c r="D1476" s="39">
        <v>0</v>
      </c>
      <c r="E1476" s="39">
        <v>0.26811185429929901</v>
      </c>
      <c r="F1476" s="39">
        <v>0</v>
      </c>
      <c r="G1476" s="39">
        <v>3.01595616085099E-2</v>
      </c>
      <c r="H1476" s="39">
        <v>6.0440003223466703E-4</v>
      </c>
      <c r="I1476" s="39">
        <v>2.01466677411555E-5</v>
      </c>
      <c r="J1476" s="39">
        <v>0</v>
      </c>
      <c r="K1476" s="39">
        <v>0</v>
      </c>
      <c r="L1476" s="39">
        <v>0</v>
      </c>
      <c r="M1476" s="39">
        <v>0</v>
      </c>
      <c r="N1476" s="39">
        <v>0.701063744056732</v>
      </c>
      <c r="O1476" s="39">
        <v>0</v>
      </c>
      <c r="P1476" s="39">
        <v>0</v>
      </c>
      <c r="Q1476" s="39">
        <v>0</v>
      </c>
      <c r="R1476" s="39">
        <v>0</v>
      </c>
      <c r="S1476" s="39">
        <v>0</v>
      </c>
      <c r="T1476" s="39">
        <v>0</v>
      </c>
      <c r="U1476" s="39">
        <v>0</v>
      </c>
      <c r="V1476" s="39">
        <v>0</v>
      </c>
      <c r="W1476" s="39">
        <v>0</v>
      </c>
      <c r="X1476" s="39">
        <v>0</v>
      </c>
      <c r="Y1476" s="39">
        <v>0</v>
      </c>
      <c r="Z1476" s="39">
        <v>0</v>
      </c>
      <c r="AA1476" s="39">
        <v>0</v>
      </c>
      <c r="AB1476" s="39">
        <v>0</v>
      </c>
      <c r="AC1476" s="39">
        <v>0</v>
      </c>
      <c r="AD1476" s="39">
        <v>0</v>
      </c>
    </row>
    <row r="1477" spans="1:30">
      <c r="A1477" s="40" t="s">
        <v>777</v>
      </c>
    </row>
    <row r="1478" spans="1:30">
      <c r="A1478" s="43" t="s">
        <v>778</v>
      </c>
    </row>
    <row r="1479" spans="1:30">
      <c r="A1479" s="43" t="s">
        <v>779</v>
      </c>
      <c r="B1479" s="46">
        <v>0</v>
      </c>
      <c r="C1479" s="46">
        <v>0</v>
      </c>
      <c r="D1479" s="46">
        <v>0</v>
      </c>
      <c r="E1479" s="46">
        <v>757553.37960588397</v>
      </c>
      <c r="F1479" s="46">
        <v>0</v>
      </c>
      <c r="G1479" s="46">
        <v>31182.1383581029</v>
      </c>
      <c r="H1479" s="46">
        <v>0</v>
      </c>
      <c r="I1479" s="46">
        <v>0</v>
      </c>
      <c r="J1479" s="46">
        <v>0</v>
      </c>
      <c r="K1479" s="46">
        <v>0</v>
      </c>
      <c r="L1479" s="46">
        <v>0</v>
      </c>
      <c r="M1479" s="46">
        <v>0</v>
      </c>
      <c r="N1479" s="46">
        <v>13905055.482036</v>
      </c>
      <c r="O1479" s="46">
        <v>0</v>
      </c>
      <c r="P1479" s="46">
        <v>0</v>
      </c>
      <c r="Q1479" s="46">
        <v>0</v>
      </c>
      <c r="R1479" s="46">
        <v>0</v>
      </c>
      <c r="S1479" s="46">
        <v>0</v>
      </c>
      <c r="T1479" s="46">
        <v>0</v>
      </c>
      <c r="U1479" s="46">
        <v>0</v>
      </c>
      <c r="V1479" s="46">
        <v>0</v>
      </c>
      <c r="W1479" s="46">
        <v>0</v>
      </c>
      <c r="X1479" s="46">
        <v>0</v>
      </c>
      <c r="Y1479" s="46">
        <v>0</v>
      </c>
      <c r="Z1479" s="46">
        <v>0</v>
      </c>
      <c r="AA1479" s="46">
        <v>0</v>
      </c>
      <c r="AB1479" s="46">
        <v>0</v>
      </c>
      <c r="AC1479" s="46">
        <v>0</v>
      </c>
      <c r="AD1479" s="46">
        <v>0</v>
      </c>
    </row>
    <row r="1480" spans="1:30" hidden="1" outlineLevel="1">
      <c r="A1480" s="40" t="s">
        <v>216</v>
      </c>
      <c r="B1480" s="39">
        <v>757553.37960588397</v>
      </c>
      <c r="C1480" s="39">
        <v>757553.37960588397</v>
      </c>
      <c r="D1480" s="39">
        <v>757553.37960588397</v>
      </c>
      <c r="E1480" s="39">
        <v>757553.37960588397</v>
      </c>
      <c r="F1480" s="39">
        <v>757553.37960588397</v>
      </c>
      <c r="G1480" s="39">
        <v>757553.37960588397</v>
      </c>
      <c r="H1480" s="39">
        <v>757553.37960588397</v>
      </c>
      <c r="I1480" s="39">
        <v>757553.37960588397</v>
      </c>
      <c r="J1480" s="39">
        <v>757553.37960588397</v>
      </c>
      <c r="K1480" s="39">
        <v>757553.37960588397</v>
      </c>
      <c r="L1480" s="39">
        <v>757553.37960588397</v>
      </c>
      <c r="M1480" s="39">
        <v>757553.37960588397</v>
      </c>
      <c r="N1480" s="39">
        <v>757553.37960588397</v>
      </c>
      <c r="O1480" s="39">
        <v>757553.37960588397</v>
      </c>
      <c r="P1480" s="39">
        <v>757553.37960588397</v>
      </c>
      <c r="Q1480" s="39">
        <v>757553.37960588397</v>
      </c>
      <c r="R1480" s="39">
        <v>757553.37960588397</v>
      </c>
    </row>
    <row r="1481" spans="1:30" hidden="1" outlineLevel="1">
      <c r="A1481" s="40" t="s">
        <v>218</v>
      </c>
      <c r="B1481" s="39">
        <v>31182.1383581029</v>
      </c>
      <c r="C1481" s="39">
        <v>31182.1383581029</v>
      </c>
      <c r="D1481" s="39">
        <v>31182.1383581029</v>
      </c>
      <c r="E1481" s="39">
        <v>31182.1383581029</v>
      </c>
      <c r="F1481" s="39">
        <v>31182.1383581029</v>
      </c>
      <c r="G1481" s="39">
        <v>31182.1383581029</v>
      </c>
      <c r="H1481" s="39">
        <v>31182.1383581029</v>
      </c>
      <c r="I1481" s="39">
        <v>31182.1383581029</v>
      </c>
      <c r="J1481" s="39">
        <v>31182.1383581029</v>
      </c>
      <c r="K1481" s="39">
        <v>31182.1383581029</v>
      </c>
      <c r="L1481" s="39">
        <v>31182.1383581029</v>
      </c>
      <c r="M1481" s="39">
        <v>31182.1383581029</v>
      </c>
      <c r="N1481" s="39">
        <v>31182.1383581029</v>
      </c>
      <c r="O1481" s="39">
        <v>31182.1383581029</v>
      </c>
      <c r="P1481" s="39">
        <v>31182.1383581029</v>
      </c>
      <c r="Q1481" s="39">
        <v>31182.1383581029</v>
      </c>
      <c r="R1481" s="39">
        <v>31182.1383581029</v>
      </c>
    </row>
    <row r="1482" spans="1:30" hidden="1" outlineLevel="1">
      <c r="A1482" s="40" t="s">
        <v>225</v>
      </c>
      <c r="B1482" s="39">
        <v>13905055.482036</v>
      </c>
      <c r="C1482" s="39">
        <v>13905055.482036</v>
      </c>
      <c r="D1482" s="39">
        <v>13905055.482036</v>
      </c>
      <c r="E1482" s="39">
        <v>13905055.482036</v>
      </c>
      <c r="F1482" s="39">
        <v>13905055.482036</v>
      </c>
      <c r="G1482" s="39">
        <v>13905055.482036</v>
      </c>
      <c r="H1482" s="39">
        <v>13905055.482036</v>
      </c>
      <c r="I1482" s="39">
        <v>13905055.482036</v>
      </c>
      <c r="J1482" s="39">
        <v>13905055.482036</v>
      </c>
      <c r="K1482" s="39">
        <v>13905055.482036</v>
      </c>
      <c r="L1482" s="39">
        <v>13905055.482036</v>
      </c>
      <c r="M1482" s="39">
        <v>13905055.482036</v>
      </c>
      <c r="N1482" s="39">
        <v>13905055.482036</v>
      </c>
      <c r="O1482" s="39">
        <v>13905055.482036</v>
      </c>
      <c r="P1482" s="39">
        <v>13905055.482036</v>
      </c>
      <c r="Q1482" s="39">
        <v>13905055.482036</v>
      </c>
      <c r="R1482" s="39">
        <v>13905055.482036</v>
      </c>
    </row>
    <row r="1483" spans="1:30" collapsed="1">
      <c r="A1483" s="40" t="s">
        <v>780</v>
      </c>
      <c r="B1483" s="39">
        <v>14693790.999999899</v>
      </c>
      <c r="C1483" s="39">
        <v>14693790.999999899</v>
      </c>
      <c r="D1483" s="39">
        <v>14693790.999999899</v>
      </c>
      <c r="E1483" s="39">
        <v>14693790.999999899</v>
      </c>
      <c r="F1483" s="39">
        <v>14693790.999999899</v>
      </c>
      <c r="G1483" s="39">
        <v>14693790.999999899</v>
      </c>
      <c r="H1483" s="39">
        <v>14693790.999999899</v>
      </c>
      <c r="I1483" s="39">
        <v>14693790.999999899</v>
      </c>
      <c r="J1483" s="39">
        <v>14693790.999999899</v>
      </c>
      <c r="K1483" s="39">
        <v>14693790.999999899</v>
      </c>
      <c r="L1483" s="39">
        <v>14693790.999999899</v>
      </c>
      <c r="M1483" s="39">
        <v>14693790.999999899</v>
      </c>
      <c r="N1483" s="39">
        <v>14693790.999999899</v>
      </c>
      <c r="O1483" s="39">
        <v>14693790.999999899</v>
      </c>
      <c r="P1483" s="39">
        <v>14693790.999999899</v>
      </c>
      <c r="Q1483" s="39">
        <v>14693790.999999899</v>
      </c>
      <c r="R1483" s="39">
        <v>14693790.999999899</v>
      </c>
      <c r="S1483" s="39">
        <v>0</v>
      </c>
      <c r="T1483" s="39">
        <v>0</v>
      </c>
      <c r="U1483" s="39">
        <v>0</v>
      </c>
      <c r="V1483" s="39">
        <v>0</v>
      </c>
      <c r="W1483" s="39">
        <v>0</v>
      </c>
      <c r="X1483" s="39">
        <v>0</v>
      </c>
      <c r="Y1483" s="39">
        <v>0</v>
      </c>
      <c r="Z1483" s="39">
        <v>0</v>
      </c>
      <c r="AA1483" s="39">
        <v>0</v>
      </c>
      <c r="AB1483" s="39">
        <v>0</v>
      </c>
      <c r="AC1483" s="39">
        <v>0</v>
      </c>
      <c r="AD1483" s="39">
        <v>0</v>
      </c>
    </row>
    <row r="1484" spans="1:30" hidden="1" outlineLevel="1">
      <c r="A1484" s="40" t="s">
        <v>216</v>
      </c>
      <c r="B1484" s="39">
        <v>757553.37960588397</v>
      </c>
      <c r="C1484" s="39">
        <v>757553.37960588397</v>
      </c>
      <c r="D1484" s="39">
        <v>757553.37960588397</v>
      </c>
      <c r="E1484" s="39">
        <v>757553.37960588397</v>
      </c>
      <c r="F1484" s="39">
        <v>757553.37960588397</v>
      </c>
      <c r="G1484" s="39">
        <v>757553.37960588397</v>
      </c>
      <c r="H1484" s="39">
        <v>757553.37960588397</v>
      </c>
      <c r="I1484" s="39">
        <v>757553.37960588397</v>
      </c>
      <c r="J1484" s="39">
        <v>757553.37960588397</v>
      </c>
      <c r="K1484" s="39">
        <v>757553.37960588397</v>
      </c>
      <c r="L1484" s="39">
        <v>757553.37960588397</v>
      </c>
      <c r="M1484" s="39">
        <v>757553.37960588397</v>
      </c>
      <c r="N1484" s="39">
        <v>757553.37960588397</v>
      </c>
      <c r="O1484" s="39">
        <v>757553.37960588397</v>
      </c>
      <c r="P1484" s="39">
        <v>757553.37960588397</v>
      </c>
      <c r="Q1484" s="39">
        <v>757553.37960588397</v>
      </c>
      <c r="R1484" s="39">
        <v>757553.37960588397</v>
      </c>
      <c r="S1484" s="39">
        <v>757553.37960588397</v>
      </c>
      <c r="T1484" s="39">
        <v>757553.37960588397</v>
      </c>
      <c r="U1484" s="39">
        <v>757553.37960588397</v>
      </c>
      <c r="V1484" s="39">
        <v>757553.37960588397</v>
      </c>
      <c r="W1484" s="39">
        <v>757553.37960588397</v>
      </c>
      <c r="X1484" s="39">
        <v>757553.37960588397</v>
      </c>
      <c r="Y1484" s="39">
        <v>757553.37960588397</v>
      </c>
      <c r="Z1484" s="39">
        <v>757553.37960588397</v>
      </c>
      <c r="AA1484" s="39">
        <v>757553.37960588397</v>
      </c>
      <c r="AB1484" s="39">
        <v>757553.37960588397</v>
      </c>
      <c r="AC1484" s="39">
        <v>757553.37960588397</v>
      </c>
      <c r="AD1484" s="39">
        <v>757553.37960588397</v>
      </c>
    </row>
    <row r="1485" spans="1:30" hidden="1" outlineLevel="1">
      <c r="A1485" s="40" t="s">
        <v>218</v>
      </c>
      <c r="B1485" s="39">
        <v>31182.1383581029</v>
      </c>
      <c r="C1485" s="39">
        <v>31182.1383581029</v>
      </c>
      <c r="D1485" s="39">
        <v>31182.1383581029</v>
      </c>
      <c r="E1485" s="39">
        <v>31182.1383581029</v>
      </c>
      <c r="F1485" s="39">
        <v>31182.1383581029</v>
      </c>
      <c r="G1485" s="39">
        <v>31182.1383581029</v>
      </c>
      <c r="H1485" s="39">
        <v>31182.1383581029</v>
      </c>
      <c r="I1485" s="39">
        <v>31182.1383581029</v>
      </c>
      <c r="J1485" s="39">
        <v>31182.1383581029</v>
      </c>
      <c r="K1485" s="39">
        <v>31182.1383581029</v>
      </c>
      <c r="L1485" s="39">
        <v>31182.1383581029</v>
      </c>
      <c r="M1485" s="39">
        <v>31182.1383581029</v>
      </c>
      <c r="N1485" s="39">
        <v>31182.1383581029</v>
      </c>
      <c r="O1485" s="39">
        <v>31182.1383581029</v>
      </c>
      <c r="P1485" s="39">
        <v>31182.1383581029</v>
      </c>
      <c r="Q1485" s="39">
        <v>31182.1383581029</v>
      </c>
      <c r="R1485" s="39">
        <v>31182.1383581029</v>
      </c>
      <c r="S1485" s="39">
        <v>31182.1383581029</v>
      </c>
      <c r="T1485" s="39">
        <v>31182.1383581029</v>
      </c>
      <c r="U1485" s="39">
        <v>31182.1383581029</v>
      </c>
      <c r="V1485" s="39">
        <v>31182.1383581029</v>
      </c>
      <c r="W1485" s="39">
        <v>31182.1383581029</v>
      </c>
      <c r="X1485" s="39">
        <v>31182.1383581029</v>
      </c>
      <c r="Y1485" s="39">
        <v>31182.1383581029</v>
      </c>
      <c r="Z1485" s="39">
        <v>31182.1383581029</v>
      </c>
      <c r="AA1485" s="39">
        <v>31182.1383581029</v>
      </c>
      <c r="AB1485" s="39">
        <v>31182.1383581029</v>
      </c>
      <c r="AC1485" s="39">
        <v>31182.1383581029</v>
      </c>
      <c r="AD1485" s="39">
        <v>31182.1383581029</v>
      </c>
    </row>
    <row r="1486" spans="1:30" hidden="1" outlineLevel="1">
      <c r="A1486" s="40" t="s">
        <v>225</v>
      </c>
      <c r="B1486" s="39">
        <v>13905055.482036</v>
      </c>
      <c r="C1486" s="39">
        <v>13905055.482036</v>
      </c>
      <c r="D1486" s="39">
        <v>13905055.482036</v>
      </c>
      <c r="E1486" s="39">
        <v>13905055.482036</v>
      </c>
      <c r="F1486" s="39">
        <v>13905055.482036</v>
      </c>
      <c r="G1486" s="39">
        <v>13905055.482036</v>
      </c>
      <c r="H1486" s="39">
        <v>13905055.482036</v>
      </c>
      <c r="I1486" s="39">
        <v>13905055.482036</v>
      </c>
      <c r="J1486" s="39">
        <v>13905055.482036</v>
      </c>
      <c r="K1486" s="39">
        <v>13905055.482036</v>
      </c>
      <c r="L1486" s="39">
        <v>13905055.482036</v>
      </c>
      <c r="M1486" s="39">
        <v>13905055.482036</v>
      </c>
      <c r="N1486" s="39">
        <v>13905055.482036</v>
      </c>
      <c r="O1486" s="39">
        <v>13905055.482036</v>
      </c>
      <c r="P1486" s="39">
        <v>13905055.482036</v>
      </c>
      <c r="Q1486" s="39">
        <v>13905055.482036</v>
      </c>
      <c r="R1486" s="39">
        <v>13905055.482036</v>
      </c>
      <c r="S1486" s="39">
        <v>13905055.482036</v>
      </c>
      <c r="T1486" s="39">
        <v>13905055.482036</v>
      </c>
      <c r="U1486" s="39">
        <v>13905055.482036</v>
      </c>
      <c r="V1486" s="39">
        <v>13905055.482036</v>
      </c>
      <c r="W1486" s="39">
        <v>13905055.482036</v>
      </c>
      <c r="X1486" s="39">
        <v>13905055.482036</v>
      </c>
      <c r="Y1486" s="39">
        <v>13905055.482036</v>
      </c>
      <c r="Z1486" s="39">
        <v>13905055.482036</v>
      </c>
      <c r="AA1486" s="39">
        <v>13905055.482036</v>
      </c>
      <c r="AB1486" s="39">
        <v>13905055.482036</v>
      </c>
      <c r="AC1486" s="39">
        <v>13905055.482036</v>
      </c>
      <c r="AD1486" s="39">
        <v>13905055.482036</v>
      </c>
    </row>
    <row r="1487" spans="1:30" collapsed="1">
      <c r="A1487" s="40" t="s">
        <v>781</v>
      </c>
      <c r="B1487" s="39">
        <v>14693790.999999899</v>
      </c>
      <c r="C1487" s="39">
        <v>14693790.999999899</v>
      </c>
      <c r="D1487" s="39">
        <v>14693790.999999899</v>
      </c>
      <c r="E1487" s="39">
        <v>14693790.999999899</v>
      </c>
      <c r="F1487" s="39">
        <v>14693790.999999899</v>
      </c>
      <c r="G1487" s="39">
        <v>14693790.999999899</v>
      </c>
      <c r="H1487" s="39">
        <v>14693790.999999899</v>
      </c>
      <c r="I1487" s="39">
        <v>14693790.999999899</v>
      </c>
      <c r="J1487" s="39">
        <v>14693790.999999899</v>
      </c>
      <c r="K1487" s="39">
        <v>14693790.999999899</v>
      </c>
      <c r="L1487" s="39">
        <v>14693790.999999899</v>
      </c>
      <c r="M1487" s="39">
        <v>14693790.999999899</v>
      </c>
      <c r="N1487" s="39">
        <v>14693790.999999899</v>
      </c>
      <c r="O1487" s="39">
        <v>14693790.999999899</v>
      </c>
      <c r="P1487" s="39">
        <v>14693790.999999899</v>
      </c>
      <c r="Q1487" s="39">
        <v>14693790.999999899</v>
      </c>
      <c r="R1487" s="39">
        <v>14693790.999999899</v>
      </c>
      <c r="S1487" s="39">
        <v>14693790.999999899</v>
      </c>
      <c r="T1487" s="39">
        <v>14693790.999999899</v>
      </c>
      <c r="U1487" s="39">
        <v>14693790.999999899</v>
      </c>
      <c r="V1487" s="39">
        <v>14693790.999999899</v>
      </c>
      <c r="W1487" s="39">
        <v>14693790.999999899</v>
      </c>
      <c r="X1487" s="39">
        <v>14693790.999999899</v>
      </c>
      <c r="Y1487" s="39">
        <v>14693790.999999899</v>
      </c>
      <c r="Z1487" s="39">
        <v>14693790.999999899</v>
      </c>
      <c r="AA1487" s="39">
        <v>14693790.999999899</v>
      </c>
      <c r="AB1487" s="39">
        <v>14693790.999999899</v>
      </c>
      <c r="AC1487" s="39">
        <v>14693790.999999899</v>
      </c>
      <c r="AD1487" s="39">
        <v>14693790.999999899</v>
      </c>
    </row>
    <row r="1488" spans="1:30">
      <c r="A1488" s="40" t="s">
        <v>782</v>
      </c>
    </row>
    <row r="1489" spans="1:30" s="45" customFormat="1">
      <c r="A1489" s="49" t="s">
        <v>783</v>
      </c>
      <c r="B1489" s="50">
        <v>0</v>
      </c>
      <c r="C1489" s="50">
        <v>0</v>
      </c>
      <c r="D1489" s="50">
        <v>0</v>
      </c>
      <c r="E1489" s="50">
        <v>5.1556019791344797E-2</v>
      </c>
      <c r="F1489" s="50">
        <v>0</v>
      </c>
      <c r="G1489" s="50">
        <v>2.1221302493075402E-3</v>
      </c>
      <c r="H1489" s="50">
        <v>0</v>
      </c>
      <c r="I1489" s="50">
        <v>0</v>
      </c>
      <c r="J1489" s="50">
        <v>0</v>
      </c>
      <c r="K1489" s="50">
        <v>0</v>
      </c>
      <c r="L1489" s="50">
        <v>0</v>
      </c>
      <c r="M1489" s="50">
        <v>0</v>
      </c>
      <c r="N1489" s="50">
        <v>0.94632184995934698</v>
      </c>
      <c r="O1489" s="50">
        <v>0</v>
      </c>
      <c r="P1489" s="50">
        <v>0</v>
      </c>
      <c r="Q1489" s="50">
        <v>0</v>
      </c>
      <c r="R1489" s="50">
        <v>0</v>
      </c>
      <c r="S1489" s="50">
        <v>0</v>
      </c>
      <c r="T1489" s="50">
        <v>0</v>
      </c>
      <c r="U1489" s="50">
        <v>0</v>
      </c>
      <c r="V1489" s="50">
        <v>0</v>
      </c>
      <c r="W1489" s="50">
        <v>0</v>
      </c>
      <c r="X1489" s="50">
        <v>0</v>
      </c>
      <c r="Y1489" s="50">
        <v>0</v>
      </c>
      <c r="Z1489" s="50">
        <v>0</v>
      </c>
      <c r="AA1489" s="50">
        <v>0</v>
      </c>
      <c r="AB1489" s="50">
        <v>0</v>
      </c>
      <c r="AC1489" s="50">
        <v>0</v>
      </c>
      <c r="AD1489" s="50">
        <v>0</v>
      </c>
    </row>
    <row r="1490" spans="1:30">
      <c r="A1490" s="40" t="s">
        <v>784</v>
      </c>
      <c r="B1490" s="39">
        <v>0</v>
      </c>
      <c r="C1490" s="39">
        <v>0</v>
      </c>
      <c r="D1490" s="39">
        <v>0</v>
      </c>
      <c r="E1490" s="39">
        <v>5.1556019791344797E-2</v>
      </c>
      <c r="F1490" s="39">
        <v>0</v>
      </c>
      <c r="G1490" s="39">
        <v>2.1221302493075402E-3</v>
      </c>
      <c r="H1490" s="39">
        <v>0</v>
      </c>
      <c r="I1490" s="39">
        <v>0</v>
      </c>
      <c r="J1490" s="39">
        <v>0</v>
      </c>
      <c r="K1490" s="39">
        <v>0</v>
      </c>
      <c r="L1490" s="39">
        <v>0</v>
      </c>
      <c r="M1490" s="39">
        <v>0</v>
      </c>
      <c r="N1490" s="39">
        <v>0.94632184995934698</v>
      </c>
      <c r="O1490" s="39">
        <v>0</v>
      </c>
      <c r="P1490" s="39">
        <v>0</v>
      </c>
      <c r="Q1490" s="39">
        <v>0</v>
      </c>
      <c r="R1490" s="39">
        <v>0</v>
      </c>
      <c r="S1490" s="39">
        <v>0</v>
      </c>
      <c r="T1490" s="39">
        <v>0</v>
      </c>
      <c r="U1490" s="39">
        <v>0</v>
      </c>
      <c r="V1490" s="39">
        <v>0</v>
      </c>
      <c r="W1490" s="39">
        <v>0</v>
      </c>
      <c r="X1490" s="39">
        <v>0</v>
      </c>
      <c r="Y1490" s="39">
        <v>0</v>
      </c>
      <c r="Z1490" s="39">
        <v>0</v>
      </c>
      <c r="AA1490" s="39">
        <v>0</v>
      </c>
      <c r="AB1490" s="39">
        <v>0</v>
      </c>
      <c r="AC1490" s="39">
        <v>0</v>
      </c>
      <c r="AD1490" s="39">
        <v>0</v>
      </c>
    </row>
    <row r="1491" spans="1:30">
      <c r="A1491" s="40" t="s">
        <v>785</v>
      </c>
    </row>
    <row r="1492" spans="1:30">
      <c r="A1492" s="43" t="s">
        <v>786</v>
      </c>
    </row>
    <row r="1493" spans="1:30">
      <c r="A1493" s="43" t="s">
        <v>787</v>
      </c>
      <c r="B1493" s="46">
        <v>59.120306358454599</v>
      </c>
      <c r="C1493" s="46">
        <v>29.560153179227299</v>
      </c>
      <c r="D1493" s="46">
        <v>0</v>
      </c>
      <c r="E1493" s="46">
        <v>890366.59383491497</v>
      </c>
      <c r="F1493" s="46">
        <v>0</v>
      </c>
      <c r="G1493" s="46">
        <v>102662.411991456</v>
      </c>
      <c r="H1493" s="46">
        <v>1448.4475057821401</v>
      </c>
      <c r="I1493" s="46">
        <v>14.7800765896136</v>
      </c>
      <c r="J1493" s="46">
        <v>0</v>
      </c>
      <c r="K1493" s="46">
        <v>0</v>
      </c>
      <c r="L1493" s="46">
        <v>0</v>
      </c>
      <c r="M1493" s="46">
        <v>0</v>
      </c>
      <c r="N1493" s="46">
        <v>16547079.086131699</v>
      </c>
      <c r="O1493" s="46">
        <v>0</v>
      </c>
      <c r="P1493" s="46">
        <v>0</v>
      </c>
      <c r="Q1493" s="46">
        <v>0</v>
      </c>
      <c r="R1493" s="46">
        <v>0</v>
      </c>
      <c r="S1493" s="46">
        <v>0</v>
      </c>
      <c r="T1493" s="46">
        <v>0</v>
      </c>
      <c r="U1493" s="46">
        <v>0</v>
      </c>
      <c r="V1493" s="46">
        <v>0</v>
      </c>
      <c r="W1493" s="46">
        <v>0</v>
      </c>
      <c r="X1493" s="46">
        <v>0</v>
      </c>
      <c r="Y1493" s="46">
        <v>0</v>
      </c>
      <c r="Z1493" s="46">
        <v>0</v>
      </c>
      <c r="AA1493" s="46">
        <v>0</v>
      </c>
      <c r="AB1493" s="46">
        <v>0</v>
      </c>
      <c r="AC1493" s="46">
        <v>0</v>
      </c>
      <c r="AD1493" s="46">
        <v>0</v>
      </c>
    </row>
    <row r="1494" spans="1:30" hidden="1" outlineLevel="1">
      <c r="A1494" s="40" t="s">
        <v>213</v>
      </c>
      <c r="B1494" s="39">
        <v>59.120306358454599</v>
      </c>
      <c r="C1494" s="39">
        <v>59.120306358454599</v>
      </c>
      <c r="D1494" s="39">
        <v>59.120306358454599</v>
      </c>
      <c r="E1494" s="39">
        <v>59.120306358454599</v>
      </c>
      <c r="F1494" s="39">
        <v>59.120306358454599</v>
      </c>
      <c r="G1494" s="39">
        <v>59.120306358454599</v>
      </c>
      <c r="H1494" s="39">
        <v>59.120306358454599</v>
      </c>
      <c r="I1494" s="39">
        <v>59.120306358454599</v>
      </c>
      <c r="J1494" s="39">
        <v>59.120306358454599</v>
      </c>
      <c r="K1494" s="39">
        <v>59.120306358454599</v>
      </c>
      <c r="L1494" s="39">
        <v>59.120306358454599</v>
      </c>
      <c r="M1494" s="39">
        <v>59.120306358454599</v>
      </c>
      <c r="N1494" s="39">
        <v>59.120306358454599</v>
      </c>
      <c r="O1494" s="39">
        <v>59.120306358454599</v>
      </c>
      <c r="P1494" s="39">
        <v>59.120306358454599</v>
      </c>
      <c r="Q1494" s="39">
        <v>59.120306358454599</v>
      </c>
      <c r="R1494" s="39">
        <v>59.120306358454599</v>
      </c>
    </row>
    <row r="1495" spans="1:30" hidden="1" outlineLevel="1">
      <c r="A1495" s="40" t="s">
        <v>214</v>
      </c>
      <c r="B1495" s="39">
        <v>29.560153179227299</v>
      </c>
      <c r="C1495" s="39">
        <v>29.560153179227299</v>
      </c>
      <c r="D1495" s="39">
        <v>29.560153179227299</v>
      </c>
      <c r="E1495" s="39">
        <v>29.560153179227299</v>
      </c>
      <c r="F1495" s="39">
        <v>29.560153179227299</v>
      </c>
      <c r="G1495" s="39">
        <v>29.560153179227299</v>
      </c>
      <c r="H1495" s="39">
        <v>29.560153179227299</v>
      </c>
      <c r="I1495" s="39">
        <v>29.560153179227299</v>
      </c>
      <c r="J1495" s="39">
        <v>29.560153179227299</v>
      </c>
      <c r="K1495" s="39">
        <v>29.560153179227299</v>
      </c>
      <c r="L1495" s="39">
        <v>29.560153179227299</v>
      </c>
      <c r="M1495" s="39">
        <v>29.560153179227299</v>
      </c>
      <c r="N1495" s="39">
        <v>29.560153179227299</v>
      </c>
      <c r="O1495" s="39">
        <v>29.560153179227299</v>
      </c>
      <c r="P1495" s="39">
        <v>29.560153179227299</v>
      </c>
      <c r="Q1495" s="39">
        <v>29.560153179227299</v>
      </c>
      <c r="R1495" s="39">
        <v>29.560153179227299</v>
      </c>
    </row>
    <row r="1496" spans="1:30" hidden="1" outlineLevel="1">
      <c r="A1496" s="40" t="s">
        <v>216</v>
      </c>
      <c r="B1496" s="39">
        <v>890366.59383491497</v>
      </c>
      <c r="C1496" s="39">
        <v>890366.59383491497</v>
      </c>
      <c r="D1496" s="39">
        <v>890366.59383491497</v>
      </c>
      <c r="E1496" s="39">
        <v>890366.59383491497</v>
      </c>
      <c r="F1496" s="39">
        <v>890366.59383491497</v>
      </c>
      <c r="G1496" s="39">
        <v>890366.59383491497</v>
      </c>
      <c r="H1496" s="39">
        <v>890366.59383491497</v>
      </c>
      <c r="I1496" s="39">
        <v>890366.59383491497</v>
      </c>
      <c r="J1496" s="39">
        <v>890366.59383491497</v>
      </c>
      <c r="K1496" s="39">
        <v>890366.59383491497</v>
      </c>
      <c r="L1496" s="39">
        <v>890366.59383491497</v>
      </c>
      <c r="M1496" s="39">
        <v>890366.59383491497</v>
      </c>
      <c r="N1496" s="39">
        <v>890366.59383491497</v>
      </c>
      <c r="O1496" s="39">
        <v>890366.59383491497</v>
      </c>
      <c r="P1496" s="39">
        <v>890366.59383491497</v>
      </c>
      <c r="Q1496" s="39">
        <v>890366.59383491497</v>
      </c>
      <c r="R1496" s="39">
        <v>890366.59383491497</v>
      </c>
    </row>
    <row r="1497" spans="1:30" hidden="1" outlineLevel="1">
      <c r="A1497" s="40" t="s">
        <v>218</v>
      </c>
      <c r="B1497" s="39">
        <v>102662.411991456</v>
      </c>
      <c r="C1497" s="39">
        <v>102662.411991456</v>
      </c>
      <c r="D1497" s="39">
        <v>102662.411991456</v>
      </c>
      <c r="E1497" s="39">
        <v>102662.411991456</v>
      </c>
      <c r="F1497" s="39">
        <v>102662.411991456</v>
      </c>
      <c r="G1497" s="39">
        <v>102662.411991456</v>
      </c>
      <c r="H1497" s="39">
        <v>102662.411991456</v>
      </c>
      <c r="I1497" s="39">
        <v>102662.411991456</v>
      </c>
      <c r="J1497" s="39">
        <v>102662.411991456</v>
      </c>
      <c r="K1497" s="39">
        <v>102662.411991456</v>
      </c>
      <c r="L1497" s="39">
        <v>102662.411991456</v>
      </c>
      <c r="M1497" s="39">
        <v>102662.411991456</v>
      </c>
      <c r="N1497" s="39">
        <v>102662.411991456</v>
      </c>
      <c r="O1497" s="39">
        <v>102662.411991456</v>
      </c>
      <c r="P1497" s="39">
        <v>102662.411991456</v>
      </c>
      <c r="Q1497" s="39">
        <v>102662.411991456</v>
      </c>
      <c r="R1497" s="39">
        <v>102662.411991456</v>
      </c>
    </row>
    <row r="1498" spans="1:30" hidden="1" outlineLevel="1">
      <c r="A1498" s="40" t="s">
        <v>219</v>
      </c>
      <c r="B1498" s="39">
        <v>1448.4475057821401</v>
      </c>
      <c r="C1498" s="39">
        <v>1448.4475057821401</v>
      </c>
      <c r="D1498" s="39">
        <v>1448.4475057821401</v>
      </c>
      <c r="E1498" s="39">
        <v>1448.4475057821401</v>
      </c>
      <c r="F1498" s="39">
        <v>1448.4475057821401</v>
      </c>
      <c r="G1498" s="39">
        <v>1448.4475057821401</v>
      </c>
      <c r="H1498" s="39">
        <v>1448.4475057821401</v>
      </c>
      <c r="I1498" s="39">
        <v>1448.4475057821401</v>
      </c>
      <c r="J1498" s="39">
        <v>1448.4475057821401</v>
      </c>
      <c r="K1498" s="39">
        <v>1448.4475057821401</v>
      </c>
      <c r="L1498" s="39">
        <v>1448.4475057821401</v>
      </c>
      <c r="M1498" s="39">
        <v>1448.4475057821401</v>
      </c>
      <c r="N1498" s="39">
        <v>1448.4475057821401</v>
      </c>
      <c r="O1498" s="39">
        <v>1448.4475057821401</v>
      </c>
      <c r="P1498" s="39">
        <v>1448.4475057821401</v>
      </c>
      <c r="Q1498" s="39">
        <v>1448.4475057821401</v>
      </c>
      <c r="R1498" s="39">
        <v>1448.4475057821401</v>
      </c>
    </row>
    <row r="1499" spans="1:30" hidden="1" outlineLevel="1">
      <c r="A1499" s="40" t="s">
        <v>220</v>
      </c>
      <c r="B1499" s="39">
        <v>14.7800765896136</v>
      </c>
      <c r="C1499" s="39">
        <v>14.7800765896136</v>
      </c>
      <c r="D1499" s="39">
        <v>14.7800765896136</v>
      </c>
      <c r="E1499" s="39">
        <v>14.7800765896136</v>
      </c>
      <c r="F1499" s="39">
        <v>14.7800765896136</v>
      </c>
      <c r="G1499" s="39">
        <v>14.7800765896136</v>
      </c>
      <c r="H1499" s="39">
        <v>14.7800765896136</v>
      </c>
      <c r="I1499" s="39">
        <v>14.7800765896136</v>
      </c>
      <c r="J1499" s="39">
        <v>14.7800765896136</v>
      </c>
      <c r="K1499" s="39">
        <v>14.7800765896136</v>
      </c>
      <c r="L1499" s="39">
        <v>14.7800765896136</v>
      </c>
      <c r="M1499" s="39">
        <v>14.7800765896136</v>
      </c>
      <c r="N1499" s="39">
        <v>14.7800765896136</v>
      </c>
      <c r="O1499" s="39">
        <v>14.7800765896136</v>
      </c>
      <c r="P1499" s="39">
        <v>14.7800765896136</v>
      </c>
      <c r="Q1499" s="39">
        <v>14.7800765896136</v>
      </c>
      <c r="R1499" s="39">
        <v>14.7800765896136</v>
      </c>
    </row>
    <row r="1500" spans="1:30" hidden="1" outlineLevel="1">
      <c r="A1500" s="40" t="s">
        <v>225</v>
      </c>
      <c r="B1500" s="39">
        <v>16547079.086131699</v>
      </c>
      <c r="C1500" s="39">
        <v>16547079.086131699</v>
      </c>
      <c r="D1500" s="39">
        <v>16547079.086131699</v>
      </c>
      <c r="E1500" s="39">
        <v>16547079.086131699</v>
      </c>
      <c r="F1500" s="39">
        <v>16547079.086131699</v>
      </c>
      <c r="G1500" s="39">
        <v>16547079.086131699</v>
      </c>
      <c r="H1500" s="39">
        <v>16547079.086131699</v>
      </c>
      <c r="I1500" s="39">
        <v>16547079.086131699</v>
      </c>
      <c r="J1500" s="39">
        <v>16547079.086131699</v>
      </c>
      <c r="K1500" s="39">
        <v>16547079.086131699</v>
      </c>
      <c r="L1500" s="39">
        <v>16547079.086131699</v>
      </c>
      <c r="M1500" s="39">
        <v>16547079.086131699</v>
      </c>
      <c r="N1500" s="39">
        <v>16547079.086131699</v>
      </c>
      <c r="O1500" s="39">
        <v>16547079.086131699</v>
      </c>
      <c r="P1500" s="39">
        <v>16547079.086131699</v>
      </c>
      <c r="Q1500" s="39">
        <v>16547079.086131699</v>
      </c>
      <c r="R1500" s="39">
        <v>16547079.086131699</v>
      </c>
    </row>
    <row r="1501" spans="1:30" collapsed="1">
      <c r="A1501" s="40" t="s">
        <v>788</v>
      </c>
      <c r="B1501" s="39">
        <v>17541659.999999899</v>
      </c>
      <c r="C1501" s="39">
        <v>17541659.999999899</v>
      </c>
      <c r="D1501" s="39">
        <v>17541659.999999899</v>
      </c>
      <c r="E1501" s="39">
        <v>17541659.999999899</v>
      </c>
      <c r="F1501" s="39">
        <v>17541659.999999899</v>
      </c>
      <c r="G1501" s="39">
        <v>17541659.999999899</v>
      </c>
      <c r="H1501" s="39">
        <v>17541659.999999899</v>
      </c>
      <c r="I1501" s="39">
        <v>17541659.999999899</v>
      </c>
      <c r="J1501" s="39">
        <v>17541659.999999899</v>
      </c>
      <c r="K1501" s="39">
        <v>17541659.999999899</v>
      </c>
      <c r="L1501" s="39">
        <v>17541659.999999899</v>
      </c>
      <c r="M1501" s="39">
        <v>17541659.999999899</v>
      </c>
      <c r="N1501" s="39">
        <v>17541659.999999899</v>
      </c>
      <c r="O1501" s="39">
        <v>17541659.999999899</v>
      </c>
      <c r="P1501" s="39">
        <v>17541659.999999899</v>
      </c>
      <c r="Q1501" s="39">
        <v>17541659.999999899</v>
      </c>
      <c r="R1501" s="39">
        <v>17541659.999999899</v>
      </c>
      <c r="S1501" s="39">
        <v>0</v>
      </c>
      <c r="T1501" s="39">
        <v>0</v>
      </c>
      <c r="U1501" s="39">
        <v>0</v>
      </c>
      <c r="V1501" s="39">
        <v>0</v>
      </c>
      <c r="W1501" s="39">
        <v>0</v>
      </c>
      <c r="X1501" s="39">
        <v>0</v>
      </c>
      <c r="Y1501" s="39">
        <v>0</v>
      </c>
      <c r="Z1501" s="39">
        <v>0</v>
      </c>
      <c r="AA1501" s="39">
        <v>0</v>
      </c>
      <c r="AB1501" s="39">
        <v>0</v>
      </c>
      <c r="AC1501" s="39">
        <v>0</v>
      </c>
      <c r="AD1501" s="39">
        <v>0</v>
      </c>
    </row>
    <row r="1502" spans="1:30" hidden="1" outlineLevel="1">
      <c r="A1502" s="40" t="s">
        <v>213</v>
      </c>
      <c r="B1502" s="39">
        <v>59.120306358454599</v>
      </c>
      <c r="C1502" s="39">
        <v>59.120306358454599</v>
      </c>
      <c r="D1502" s="39">
        <v>59.120306358454599</v>
      </c>
      <c r="E1502" s="39">
        <v>59.120306358454599</v>
      </c>
      <c r="F1502" s="39">
        <v>59.120306358454599</v>
      </c>
      <c r="G1502" s="39">
        <v>59.120306358454599</v>
      </c>
      <c r="H1502" s="39">
        <v>59.120306358454599</v>
      </c>
      <c r="I1502" s="39">
        <v>59.120306358454599</v>
      </c>
      <c r="J1502" s="39">
        <v>59.120306358454599</v>
      </c>
      <c r="K1502" s="39">
        <v>59.120306358454599</v>
      </c>
      <c r="L1502" s="39">
        <v>59.120306358454599</v>
      </c>
      <c r="M1502" s="39">
        <v>59.120306358454599</v>
      </c>
      <c r="N1502" s="39">
        <v>59.120306358454599</v>
      </c>
      <c r="O1502" s="39">
        <v>59.120306358454599</v>
      </c>
      <c r="P1502" s="39">
        <v>59.120306358454599</v>
      </c>
      <c r="Q1502" s="39">
        <v>59.120306358454599</v>
      </c>
      <c r="R1502" s="39">
        <v>59.120306358454599</v>
      </c>
      <c r="S1502" s="39">
        <v>59.120306358454599</v>
      </c>
      <c r="T1502" s="39">
        <v>59.120306358454599</v>
      </c>
      <c r="U1502" s="39">
        <v>59.120306358454599</v>
      </c>
      <c r="V1502" s="39">
        <v>59.120306358454599</v>
      </c>
      <c r="W1502" s="39">
        <v>59.120306358454599</v>
      </c>
      <c r="X1502" s="39">
        <v>59.120306358454599</v>
      </c>
      <c r="Y1502" s="39">
        <v>59.120306358454599</v>
      </c>
      <c r="Z1502" s="39">
        <v>59.120306358454599</v>
      </c>
      <c r="AA1502" s="39">
        <v>59.120306358454599</v>
      </c>
      <c r="AB1502" s="39">
        <v>59.120306358454599</v>
      </c>
      <c r="AC1502" s="39">
        <v>59.120306358454599</v>
      </c>
      <c r="AD1502" s="39">
        <v>59.120306358454599</v>
      </c>
    </row>
    <row r="1503" spans="1:30" hidden="1" outlineLevel="1">
      <c r="A1503" s="40" t="s">
        <v>214</v>
      </c>
      <c r="B1503" s="39">
        <v>29.560153179227299</v>
      </c>
      <c r="C1503" s="39">
        <v>29.560153179227299</v>
      </c>
      <c r="D1503" s="39">
        <v>29.560153179227299</v>
      </c>
      <c r="E1503" s="39">
        <v>29.560153179227299</v>
      </c>
      <c r="F1503" s="39">
        <v>29.560153179227299</v>
      </c>
      <c r="G1503" s="39">
        <v>29.560153179227299</v>
      </c>
      <c r="H1503" s="39">
        <v>29.560153179227299</v>
      </c>
      <c r="I1503" s="39">
        <v>29.560153179227299</v>
      </c>
      <c r="J1503" s="39">
        <v>29.560153179227299</v>
      </c>
      <c r="K1503" s="39">
        <v>29.560153179227299</v>
      </c>
      <c r="L1503" s="39">
        <v>29.560153179227299</v>
      </c>
      <c r="M1503" s="39">
        <v>29.560153179227299</v>
      </c>
      <c r="N1503" s="39">
        <v>29.560153179227299</v>
      </c>
      <c r="O1503" s="39">
        <v>29.560153179227299</v>
      </c>
      <c r="P1503" s="39">
        <v>29.560153179227299</v>
      </c>
      <c r="Q1503" s="39">
        <v>29.560153179227299</v>
      </c>
      <c r="R1503" s="39">
        <v>29.560153179227299</v>
      </c>
      <c r="S1503" s="39">
        <v>29.560153179227299</v>
      </c>
      <c r="T1503" s="39">
        <v>29.560153179227299</v>
      </c>
      <c r="U1503" s="39">
        <v>29.560153179227299</v>
      </c>
      <c r="V1503" s="39">
        <v>29.560153179227299</v>
      </c>
      <c r="W1503" s="39">
        <v>29.560153179227299</v>
      </c>
      <c r="X1503" s="39">
        <v>29.560153179227299</v>
      </c>
      <c r="Y1503" s="39">
        <v>29.560153179227299</v>
      </c>
      <c r="Z1503" s="39">
        <v>29.560153179227299</v>
      </c>
      <c r="AA1503" s="39">
        <v>29.560153179227299</v>
      </c>
      <c r="AB1503" s="39">
        <v>29.560153179227299</v>
      </c>
      <c r="AC1503" s="39">
        <v>29.560153179227299</v>
      </c>
      <c r="AD1503" s="39">
        <v>29.560153179227299</v>
      </c>
    </row>
    <row r="1504" spans="1:30" hidden="1" outlineLevel="1">
      <c r="A1504" s="40" t="s">
        <v>216</v>
      </c>
      <c r="B1504" s="39">
        <v>890366.59383491497</v>
      </c>
      <c r="C1504" s="39">
        <v>890366.59383491497</v>
      </c>
      <c r="D1504" s="39">
        <v>890366.59383491497</v>
      </c>
      <c r="E1504" s="39">
        <v>890366.59383491497</v>
      </c>
      <c r="F1504" s="39">
        <v>890366.59383491497</v>
      </c>
      <c r="G1504" s="39">
        <v>890366.59383491497</v>
      </c>
      <c r="H1504" s="39">
        <v>890366.59383491497</v>
      </c>
      <c r="I1504" s="39">
        <v>890366.59383491497</v>
      </c>
      <c r="J1504" s="39">
        <v>890366.59383491497</v>
      </c>
      <c r="K1504" s="39">
        <v>890366.59383491497</v>
      </c>
      <c r="L1504" s="39">
        <v>890366.59383491497</v>
      </c>
      <c r="M1504" s="39">
        <v>890366.59383491497</v>
      </c>
      <c r="N1504" s="39">
        <v>890366.59383491497</v>
      </c>
      <c r="O1504" s="39">
        <v>890366.59383491497</v>
      </c>
      <c r="P1504" s="39">
        <v>890366.59383491497</v>
      </c>
      <c r="Q1504" s="39">
        <v>890366.59383491497</v>
      </c>
      <c r="R1504" s="39">
        <v>890366.59383491497</v>
      </c>
      <c r="S1504" s="39">
        <v>890366.59383491497</v>
      </c>
      <c r="T1504" s="39">
        <v>890366.59383491497</v>
      </c>
      <c r="U1504" s="39">
        <v>890366.59383491497</v>
      </c>
      <c r="V1504" s="39">
        <v>890366.59383491497</v>
      </c>
      <c r="W1504" s="39">
        <v>890366.59383491497</v>
      </c>
      <c r="X1504" s="39">
        <v>890366.59383491497</v>
      </c>
      <c r="Y1504" s="39">
        <v>890366.59383491497</v>
      </c>
      <c r="Z1504" s="39">
        <v>890366.59383491497</v>
      </c>
      <c r="AA1504" s="39">
        <v>890366.59383491497</v>
      </c>
      <c r="AB1504" s="39">
        <v>890366.59383491497</v>
      </c>
      <c r="AC1504" s="39">
        <v>890366.59383491497</v>
      </c>
      <c r="AD1504" s="39">
        <v>890366.59383491497</v>
      </c>
    </row>
    <row r="1505" spans="1:30" hidden="1" outlineLevel="1">
      <c r="A1505" s="40" t="s">
        <v>218</v>
      </c>
      <c r="B1505" s="39">
        <v>102662.411991456</v>
      </c>
      <c r="C1505" s="39">
        <v>102662.411991456</v>
      </c>
      <c r="D1505" s="39">
        <v>102662.411991456</v>
      </c>
      <c r="E1505" s="39">
        <v>102662.411991456</v>
      </c>
      <c r="F1505" s="39">
        <v>102662.411991456</v>
      </c>
      <c r="G1505" s="39">
        <v>102662.411991456</v>
      </c>
      <c r="H1505" s="39">
        <v>102662.411991456</v>
      </c>
      <c r="I1505" s="39">
        <v>102662.411991456</v>
      </c>
      <c r="J1505" s="39">
        <v>102662.411991456</v>
      </c>
      <c r="K1505" s="39">
        <v>102662.411991456</v>
      </c>
      <c r="L1505" s="39">
        <v>102662.411991456</v>
      </c>
      <c r="M1505" s="39">
        <v>102662.411991456</v>
      </c>
      <c r="N1505" s="39">
        <v>102662.411991456</v>
      </c>
      <c r="O1505" s="39">
        <v>102662.411991456</v>
      </c>
      <c r="P1505" s="39">
        <v>102662.411991456</v>
      </c>
      <c r="Q1505" s="39">
        <v>102662.411991456</v>
      </c>
      <c r="R1505" s="39">
        <v>102662.411991456</v>
      </c>
      <c r="S1505" s="39">
        <v>102662.411991456</v>
      </c>
      <c r="T1505" s="39">
        <v>102662.411991456</v>
      </c>
      <c r="U1505" s="39">
        <v>102662.411991456</v>
      </c>
      <c r="V1505" s="39">
        <v>102662.411991456</v>
      </c>
      <c r="W1505" s="39">
        <v>102662.411991456</v>
      </c>
      <c r="X1505" s="39">
        <v>102662.411991456</v>
      </c>
      <c r="Y1505" s="39">
        <v>102662.411991456</v>
      </c>
      <c r="Z1505" s="39">
        <v>102662.411991456</v>
      </c>
      <c r="AA1505" s="39">
        <v>102662.411991456</v>
      </c>
      <c r="AB1505" s="39">
        <v>102662.411991456</v>
      </c>
      <c r="AC1505" s="39">
        <v>102662.411991456</v>
      </c>
      <c r="AD1505" s="39">
        <v>102662.411991456</v>
      </c>
    </row>
    <row r="1506" spans="1:30" hidden="1" outlineLevel="1">
      <c r="A1506" s="40" t="s">
        <v>219</v>
      </c>
      <c r="B1506" s="39">
        <v>1448.4475057821401</v>
      </c>
      <c r="C1506" s="39">
        <v>1448.4475057821401</v>
      </c>
      <c r="D1506" s="39">
        <v>1448.4475057821401</v>
      </c>
      <c r="E1506" s="39">
        <v>1448.4475057821401</v>
      </c>
      <c r="F1506" s="39">
        <v>1448.4475057821401</v>
      </c>
      <c r="G1506" s="39">
        <v>1448.4475057821401</v>
      </c>
      <c r="H1506" s="39">
        <v>1448.4475057821401</v>
      </c>
      <c r="I1506" s="39">
        <v>1448.4475057821401</v>
      </c>
      <c r="J1506" s="39">
        <v>1448.4475057821401</v>
      </c>
      <c r="K1506" s="39">
        <v>1448.4475057821401</v>
      </c>
      <c r="L1506" s="39">
        <v>1448.4475057821401</v>
      </c>
      <c r="M1506" s="39">
        <v>1448.4475057821401</v>
      </c>
      <c r="N1506" s="39">
        <v>1448.4475057821401</v>
      </c>
      <c r="O1506" s="39">
        <v>1448.4475057821401</v>
      </c>
      <c r="P1506" s="39">
        <v>1448.4475057821401</v>
      </c>
      <c r="Q1506" s="39">
        <v>1448.4475057821401</v>
      </c>
      <c r="R1506" s="39">
        <v>1448.4475057821401</v>
      </c>
      <c r="S1506" s="39">
        <v>1448.4475057821401</v>
      </c>
      <c r="T1506" s="39">
        <v>1448.4475057821401</v>
      </c>
      <c r="U1506" s="39">
        <v>1448.4475057821401</v>
      </c>
      <c r="V1506" s="39">
        <v>1448.4475057821401</v>
      </c>
      <c r="W1506" s="39">
        <v>1448.4475057821401</v>
      </c>
      <c r="X1506" s="39">
        <v>1448.4475057821401</v>
      </c>
      <c r="Y1506" s="39">
        <v>1448.4475057821401</v>
      </c>
      <c r="Z1506" s="39">
        <v>1448.4475057821401</v>
      </c>
      <c r="AA1506" s="39">
        <v>1448.4475057821401</v>
      </c>
      <c r="AB1506" s="39">
        <v>1448.4475057821401</v>
      </c>
      <c r="AC1506" s="39">
        <v>1448.4475057821401</v>
      </c>
      <c r="AD1506" s="39">
        <v>1448.4475057821401</v>
      </c>
    </row>
    <row r="1507" spans="1:30" hidden="1" outlineLevel="1">
      <c r="A1507" s="40" t="s">
        <v>220</v>
      </c>
      <c r="B1507" s="39">
        <v>14.7800765896136</v>
      </c>
      <c r="C1507" s="39">
        <v>14.7800765896136</v>
      </c>
      <c r="D1507" s="39">
        <v>14.7800765896136</v>
      </c>
      <c r="E1507" s="39">
        <v>14.7800765896136</v>
      </c>
      <c r="F1507" s="39">
        <v>14.7800765896136</v>
      </c>
      <c r="G1507" s="39">
        <v>14.7800765896136</v>
      </c>
      <c r="H1507" s="39">
        <v>14.7800765896136</v>
      </c>
      <c r="I1507" s="39">
        <v>14.7800765896136</v>
      </c>
      <c r="J1507" s="39">
        <v>14.7800765896136</v>
      </c>
      <c r="K1507" s="39">
        <v>14.7800765896136</v>
      </c>
      <c r="L1507" s="39">
        <v>14.7800765896136</v>
      </c>
      <c r="M1507" s="39">
        <v>14.7800765896136</v>
      </c>
      <c r="N1507" s="39">
        <v>14.7800765896136</v>
      </c>
      <c r="O1507" s="39">
        <v>14.7800765896136</v>
      </c>
      <c r="P1507" s="39">
        <v>14.7800765896136</v>
      </c>
      <c r="Q1507" s="39">
        <v>14.7800765896136</v>
      </c>
      <c r="R1507" s="39">
        <v>14.7800765896136</v>
      </c>
      <c r="S1507" s="39">
        <v>14.7800765896136</v>
      </c>
      <c r="T1507" s="39">
        <v>14.7800765896136</v>
      </c>
      <c r="U1507" s="39">
        <v>14.7800765896136</v>
      </c>
      <c r="V1507" s="39">
        <v>14.7800765896136</v>
      </c>
      <c r="W1507" s="39">
        <v>14.7800765896136</v>
      </c>
      <c r="X1507" s="39">
        <v>14.7800765896136</v>
      </c>
      <c r="Y1507" s="39">
        <v>14.7800765896136</v>
      </c>
      <c r="Z1507" s="39">
        <v>14.7800765896136</v>
      </c>
      <c r="AA1507" s="39">
        <v>14.7800765896136</v>
      </c>
      <c r="AB1507" s="39">
        <v>14.7800765896136</v>
      </c>
      <c r="AC1507" s="39">
        <v>14.7800765896136</v>
      </c>
      <c r="AD1507" s="39">
        <v>14.7800765896136</v>
      </c>
    </row>
    <row r="1508" spans="1:30" hidden="1" outlineLevel="1">
      <c r="A1508" s="40" t="s">
        <v>225</v>
      </c>
      <c r="B1508" s="39">
        <v>16547079.086131699</v>
      </c>
      <c r="C1508" s="39">
        <v>16547079.086131699</v>
      </c>
      <c r="D1508" s="39">
        <v>16547079.086131699</v>
      </c>
      <c r="E1508" s="39">
        <v>16547079.086131699</v>
      </c>
      <c r="F1508" s="39">
        <v>16547079.086131699</v>
      </c>
      <c r="G1508" s="39">
        <v>16547079.086131699</v>
      </c>
      <c r="H1508" s="39">
        <v>16547079.086131699</v>
      </c>
      <c r="I1508" s="39">
        <v>16547079.086131699</v>
      </c>
      <c r="J1508" s="39">
        <v>16547079.086131699</v>
      </c>
      <c r="K1508" s="39">
        <v>16547079.086131699</v>
      </c>
      <c r="L1508" s="39">
        <v>16547079.086131699</v>
      </c>
      <c r="M1508" s="39">
        <v>16547079.086131699</v>
      </c>
      <c r="N1508" s="39">
        <v>16547079.086131699</v>
      </c>
      <c r="O1508" s="39">
        <v>16547079.086131699</v>
      </c>
      <c r="P1508" s="39">
        <v>16547079.086131699</v>
      </c>
      <c r="Q1508" s="39">
        <v>16547079.086131699</v>
      </c>
      <c r="R1508" s="39">
        <v>16547079.086131699</v>
      </c>
      <c r="S1508" s="39">
        <v>16547079.086131699</v>
      </c>
      <c r="T1508" s="39">
        <v>16547079.086131699</v>
      </c>
      <c r="U1508" s="39">
        <v>16547079.086131699</v>
      </c>
      <c r="V1508" s="39">
        <v>16547079.086131699</v>
      </c>
      <c r="W1508" s="39">
        <v>16547079.086131699</v>
      </c>
      <c r="X1508" s="39">
        <v>16547079.086131699</v>
      </c>
      <c r="Y1508" s="39">
        <v>16547079.086131699</v>
      </c>
      <c r="Z1508" s="39">
        <v>16547079.086131699</v>
      </c>
      <c r="AA1508" s="39">
        <v>16547079.086131699</v>
      </c>
      <c r="AB1508" s="39">
        <v>16547079.086131699</v>
      </c>
      <c r="AC1508" s="39">
        <v>16547079.086131699</v>
      </c>
      <c r="AD1508" s="39">
        <v>16547079.086131699</v>
      </c>
    </row>
    <row r="1509" spans="1:30" collapsed="1">
      <c r="A1509" s="40" t="s">
        <v>789</v>
      </c>
      <c r="B1509" s="39">
        <v>17541659.999999899</v>
      </c>
      <c r="C1509" s="39">
        <v>17541659.999999899</v>
      </c>
      <c r="D1509" s="39">
        <v>17541659.999999899</v>
      </c>
      <c r="E1509" s="39">
        <v>17541659.999999899</v>
      </c>
      <c r="F1509" s="39">
        <v>17541659.999999899</v>
      </c>
      <c r="G1509" s="39">
        <v>17541659.999999899</v>
      </c>
      <c r="H1509" s="39">
        <v>17541659.999999899</v>
      </c>
      <c r="I1509" s="39">
        <v>17541659.999999899</v>
      </c>
      <c r="J1509" s="39">
        <v>17541659.999999899</v>
      </c>
      <c r="K1509" s="39">
        <v>17541659.999999899</v>
      </c>
      <c r="L1509" s="39">
        <v>17541659.999999899</v>
      </c>
      <c r="M1509" s="39">
        <v>17541659.999999899</v>
      </c>
      <c r="N1509" s="39">
        <v>17541659.999999899</v>
      </c>
      <c r="O1509" s="39">
        <v>17541659.999999899</v>
      </c>
      <c r="P1509" s="39">
        <v>17541659.999999899</v>
      </c>
      <c r="Q1509" s="39">
        <v>17541659.999999899</v>
      </c>
      <c r="R1509" s="39">
        <v>17541659.999999899</v>
      </c>
      <c r="S1509" s="39">
        <v>17541659.999999899</v>
      </c>
      <c r="T1509" s="39">
        <v>17541659.999999899</v>
      </c>
      <c r="U1509" s="39">
        <v>17541659.999999899</v>
      </c>
      <c r="V1509" s="39">
        <v>17541659.999999899</v>
      </c>
      <c r="W1509" s="39">
        <v>17541659.999999899</v>
      </c>
      <c r="X1509" s="39">
        <v>17541659.999999899</v>
      </c>
      <c r="Y1509" s="39">
        <v>17541659.999999899</v>
      </c>
      <c r="Z1509" s="39">
        <v>17541659.999999899</v>
      </c>
      <c r="AA1509" s="39">
        <v>17541659.999999899</v>
      </c>
      <c r="AB1509" s="39">
        <v>17541659.999999899</v>
      </c>
      <c r="AC1509" s="39">
        <v>17541659.999999899</v>
      </c>
      <c r="AD1509" s="39">
        <v>17541659.999999899</v>
      </c>
    </row>
    <row r="1510" spans="1:30">
      <c r="A1510" s="40" t="s">
        <v>790</v>
      </c>
    </row>
    <row r="1511" spans="1:30" s="45" customFormat="1">
      <c r="A1511" s="49" t="s">
        <v>791</v>
      </c>
      <c r="B1511" s="50">
        <v>3.37028002814184E-6</v>
      </c>
      <c r="C1511" s="50">
        <v>1.68514001407092E-6</v>
      </c>
      <c r="D1511" s="50">
        <v>0</v>
      </c>
      <c r="E1511" s="50">
        <v>5.0757259793823097E-2</v>
      </c>
      <c r="F1511" s="50">
        <v>0</v>
      </c>
      <c r="G1511" s="50">
        <v>5.8524912688682797E-3</v>
      </c>
      <c r="H1511" s="50">
        <v>8.2571860689475304E-5</v>
      </c>
      <c r="I1511" s="50">
        <v>8.42570007035458E-7</v>
      </c>
      <c r="J1511" s="50">
        <v>0</v>
      </c>
      <c r="K1511" s="50">
        <v>0</v>
      </c>
      <c r="L1511" s="50">
        <v>0</v>
      </c>
      <c r="M1511" s="50">
        <v>0</v>
      </c>
      <c r="N1511" s="50">
        <v>0.94330177908656898</v>
      </c>
      <c r="O1511" s="50">
        <v>0</v>
      </c>
      <c r="P1511" s="50">
        <v>0</v>
      </c>
      <c r="Q1511" s="50">
        <v>0</v>
      </c>
      <c r="R1511" s="50">
        <v>0</v>
      </c>
      <c r="S1511" s="50">
        <v>0</v>
      </c>
      <c r="T1511" s="50">
        <v>0</v>
      </c>
      <c r="U1511" s="50">
        <v>0</v>
      </c>
      <c r="V1511" s="50">
        <v>0</v>
      </c>
      <c r="W1511" s="50">
        <v>0</v>
      </c>
      <c r="X1511" s="50">
        <v>0</v>
      </c>
      <c r="Y1511" s="50">
        <v>0</v>
      </c>
      <c r="Z1511" s="50">
        <v>0</v>
      </c>
      <c r="AA1511" s="50">
        <v>0</v>
      </c>
      <c r="AB1511" s="50">
        <v>0</v>
      </c>
      <c r="AC1511" s="50">
        <v>0</v>
      </c>
      <c r="AD1511" s="50">
        <v>0</v>
      </c>
    </row>
    <row r="1512" spans="1:30">
      <c r="A1512" s="40" t="s">
        <v>792</v>
      </c>
      <c r="B1512" s="39">
        <v>3.37028002814184E-6</v>
      </c>
      <c r="C1512" s="39">
        <v>1.68514001407092E-6</v>
      </c>
      <c r="D1512" s="39">
        <v>0</v>
      </c>
      <c r="E1512" s="39">
        <v>5.0757259793823097E-2</v>
      </c>
      <c r="F1512" s="39">
        <v>0</v>
      </c>
      <c r="G1512" s="39">
        <v>5.8524912688682797E-3</v>
      </c>
      <c r="H1512" s="39">
        <v>8.2571860689475304E-5</v>
      </c>
      <c r="I1512" s="39">
        <v>8.42570007035458E-7</v>
      </c>
      <c r="J1512" s="39">
        <v>0</v>
      </c>
      <c r="K1512" s="39">
        <v>0</v>
      </c>
      <c r="L1512" s="39">
        <v>0</v>
      </c>
      <c r="M1512" s="39">
        <v>0</v>
      </c>
      <c r="N1512" s="39">
        <v>0.94330177908656898</v>
      </c>
      <c r="O1512" s="39">
        <v>0</v>
      </c>
      <c r="P1512" s="39">
        <v>0</v>
      </c>
      <c r="Q1512" s="39">
        <v>0</v>
      </c>
      <c r="R1512" s="39">
        <v>0</v>
      </c>
      <c r="S1512" s="39">
        <v>0</v>
      </c>
      <c r="T1512" s="39">
        <v>0</v>
      </c>
      <c r="U1512" s="39">
        <v>0</v>
      </c>
      <c r="V1512" s="39">
        <v>0</v>
      </c>
      <c r="W1512" s="39">
        <v>0</v>
      </c>
      <c r="X1512" s="39">
        <v>0</v>
      </c>
      <c r="Y1512" s="39">
        <v>0</v>
      </c>
      <c r="Z1512" s="39">
        <v>0</v>
      </c>
      <c r="AA1512" s="39">
        <v>0</v>
      </c>
      <c r="AB1512" s="39">
        <v>0</v>
      </c>
      <c r="AC1512" s="39">
        <v>0</v>
      </c>
      <c r="AD1512" s="39">
        <v>0</v>
      </c>
    </row>
    <row r="1513" spans="1:30">
      <c r="A1513" s="40" t="s">
        <v>793</v>
      </c>
    </row>
    <row r="1514" spans="1:30">
      <c r="A1514" s="43" t="s">
        <v>794</v>
      </c>
    </row>
    <row r="1515" spans="1:30">
      <c r="A1515" s="43" t="s">
        <v>795</v>
      </c>
      <c r="B1515" s="46">
        <v>3609.6915366601102</v>
      </c>
      <c r="C1515" s="46">
        <v>0</v>
      </c>
      <c r="D1515" s="46">
        <v>0</v>
      </c>
      <c r="E1515" s="46">
        <v>266815.71713277203</v>
      </c>
      <c r="F1515" s="46">
        <v>0</v>
      </c>
      <c r="G1515" s="46">
        <v>155422.57875952701</v>
      </c>
      <c r="H1515" s="46">
        <v>10157.847617515899</v>
      </c>
      <c r="I1515" s="46">
        <v>0</v>
      </c>
      <c r="J1515" s="46">
        <v>0</v>
      </c>
      <c r="K1515" s="46">
        <v>0</v>
      </c>
      <c r="L1515" s="46">
        <v>9260.0114772540601</v>
      </c>
      <c r="M1515" s="46">
        <v>0</v>
      </c>
      <c r="N1515" s="46">
        <v>5610083.4264084101</v>
      </c>
      <c r="O1515" s="46">
        <v>307.34367689515102</v>
      </c>
      <c r="P1515" s="46">
        <v>0</v>
      </c>
      <c r="Q1515" s="46">
        <v>0</v>
      </c>
      <c r="R1515" s="46">
        <v>0</v>
      </c>
      <c r="S1515" s="46">
        <v>0</v>
      </c>
      <c r="T1515" s="46">
        <v>0</v>
      </c>
      <c r="U1515" s="46">
        <v>0</v>
      </c>
      <c r="V1515" s="46">
        <v>0</v>
      </c>
      <c r="W1515" s="46">
        <v>0</v>
      </c>
      <c r="X1515" s="46">
        <v>0</v>
      </c>
      <c r="Y1515" s="46">
        <v>0</v>
      </c>
      <c r="Z1515" s="46">
        <v>0</v>
      </c>
      <c r="AA1515" s="46">
        <v>0</v>
      </c>
      <c r="AB1515" s="46">
        <v>0</v>
      </c>
      <c r="AC1515" s="46">
        <v>0</v>
      </c>
      <c r="AD1515" s="46">
        <v>0</v>
      </c>
    </row>
    <row r="1516" spans="1:30" hidden="1" outlineLevel="1">
      <c r="A1516" s="40" t="s">
        <v>213</v>
      </c>
      <c r="B1516" s="39">
        <v>3609.6915366601102</v>
      </c>
      <c r="C1516" s="39">
        <v>3609.6915366601102</v>
      </c>
      <c r="D1516" s="39">
        <v>3609.6915366601102</v>
      </c>
      <c r="E1516" s="39">
        <v>3609.6915366601102</v>
      </c>
      <c r="F1516" s="39">
        <v>3609.6915366601102</v>
      </c>
      <c r="G1516" s="39">
        <v>3609.6915366601102</v>
      </c>
      <c r="H1516" s="39">
        <v>3609.6915366601102</v>
      </c>
      <c r="I1516" s="39">
        <v>3609.6915366601102</v>
      </c>
      <c r="J1516" s="39">
        <v>3609.6915366601102</v>
      </c>
      <c r="K1516" s="39">
        <v>3609.6915366601102</v>
      </c>
      <c r="L1516" s="39">
        <v>3609.6915366601102</v>
      </c>
      <c r="M1516" s="39">
        <v>3609.6915366601102</v>
      </c>
      <c r="N1516" s="39">
        <v>3609.6915366601102</v>
      </c>
      <c r="O1516" s="39">
        <v>3609.6915366601102</v>
      </c>
      <c r="P1516" s="39">
        <v>3609.6915366601102</v>
      </c>
      <c r="Q1516" s="39">
        <v>3609.6915366601102</v>
      </c>
      <c r="R1516" s="39">
        <v>3609.6915366601102</v>
      </c>
    </row>
    <row r="1517" spans="1:30" hidden="1" outlineLevel="1">
      <c r="A1517" s="40" t="s">
        <v>216</v>
      </c>
      <c r="B1517" s="39">
        <v>266815.71713277203</v>
      </c>
      <c r="C1517" s="39">
        <v>266815.71713277203</v>
      </c>
      <c r="D1517" s="39">
        <v>266815.71713277203</v>
      </c>
      <c r="E1517" s="39">
        <v>266815.71713277203</v>
      </c>
      <c r="F1517" s="39">
        <v>266815.71713277203</v>
      </c>
      <c r="G1517" s="39">
        <v>266815.71713277203</v>
      </c>
      <c r="H1517" s="39">
        <v>266815.71713277203</v>
      </c>
      <c r="I1517" s="39">
        <v>266815.71713277203</v>
      </c>
      <c r="J1517" s="39">
        <v>266815.71713277203</v>
      </c>
      <c r="K1517" s="39">
        <v>266815.71713277203</v>
      </c>
      <c r="L1517" s="39">
        <v>266815.71713277203</v>
      </c>
      <c r="M1517" s="39">
        <v>266815.71713277203</v>
      </c>
      <c r="N1517" s="39">
        <v>266815.71713277203</v>
      </c>
      <c r="O1517" s="39">
        <v>266815.71713277203</v>
      </c>
      <c r="P1517" s="39">
        <v>266815.71713277203</v>
      </c>
      <c r="Q1517" s="39">
        <v>266815.71713277203</v>
      </c>
      <c r="R1517" s="39">
        <v>266815.71713277203</v>
      </c>
    </row>
    <row r="1518" spans="1:30" hidden="1" outlineLevel="1">
      <c r="A1518" s="40" t="s">
        <v>218</v>
      </c>
      <c r="B1518" s="39">
        <v>155422.57875952701</v>
      </c>
      <c r="C1518" s="39">
        <v>155422.57875952701</v>
      </c>
      <c r="D1518" s="39">
        <v>155422.57875952701</v>
      </c>
      <c r="E1518" s="39">
        <v>155422.57875952701</v>
      </c>
      <c r="F1518" s="39">
        <v>155422.57875952701</v>
      </c>
      <c r="G1518" s="39">
        <v>155422.57875952701</v>
      </c>
      <c r="H1518" s="39">
        <v>155422.57875952701</v>
      </c>
      <c r="I1518" s="39">
        <v>155422.57875952701</v>
      </c>
      <c r="J1518" s="39">
        <v>155422.57875952701</v>
      </c>
      <c r="K1518" s="39">
        <v>155422.57875952701</v>
      </c>
      <c r="L1518" s="39">
        <v>155422.57875952701</v>
      </c>
      <c r="M1518" s="39">
        <v>155422.57875952701</v>
      </c>
      <c r="N1518" s="39">
        <v>155422.57875952701</v>
      </c>
      <c r="O1518" s="39">
        <v>155422.57875952701</v>
      </c>
      <c r="P1518" s="39">
        <v>155422.57875952701</v>
      </c>
      <c r="Q1518" s="39">
        <v>155422.57875952701</v>
      </c>
      <c r="R1518" s="39">
        <v>155422.57875952701</v>
      </c>
    </row>
    <row r="1519" spans="1:30" hidden="1" outlineLevel="1">
      <c r="A1519" s="40" t="s">
        <v>219</v>
      </c>
      <c r="B1519" s="39">
        <v>10157.847617515899</v>
      </c>
      <c r="C1519" s="39">
        <v>10157.847617515899</v>
      </c>
      <c r="D1519" s="39">
        <v>10157.847617515899</v>
      </c>
      <c r="E1519" s="39">
        <v>10157.847617515899</v>
      </c>
      <c r="F1519" s="39">
        <v>10157.847617515899</v>
      </c>
      <c r="G1519" s="39">
        <v>10157.847617515899</v>
      </c>
      <c r="H1519" s="39">
        <v>10157.847617515899</v>
      </c>
      <c r="I1519" s="39">
        <v>10157.847617515899</v>
      </c>
      <c r="J1519" s="39">
        <v>10157.847617515899</v>
      </c>
      <c r="K1519" s="39">
        <v>10157.847617515899</v>
      </c>
      <c r="L1519" s="39">
        <v>10157.847617515899</v>
      </c>
      <c r="M1519" s="39">
        <v>10157.847617515899</v>
      </c>
      <c r="N1519" s="39">
        <v>10157.847617515899</v>
      </c>
      <c r="O1519" s="39">
        <v>10157.847617515899</v>
      </c>
      <c r="P1519" s="39">
        <v>10157.847617515899</v>
      </c>
      <c r="Q1519" s="39">
        <v>10157.847617515899</v>
      </c>
      <c r="R1519" s="39">
        <v>10157.847617515899</v>
      </c>
    </row>
    <row r="1520" spans="1:30" hidden="1" outlineLevel="1">
      <c r="A1520" s="40" t="s">
        <v>223</v>
      </c>
      <c r="B1520" s="39">
        <v>9260.0114772540601</v>
      </c>
      <c r="C1520" s="39">
        <v>9260.0114772540601</v>
      </c>
      <c r="D1520" s="39">
        <v>9260.0114772540601</v>
      </c>
      <c r="E1520" s="39">
        <v>9260.0114772540601</v>
      </c>
      <c r="F1520" s="39">
        <v>9260.0114772540601</v>
      </c>
      <c r="G1520" s="39">
        <v>9260.0114772540601</v>
      </c>
      <c r="H1520" s="39">
        <v>9260.0114772540601</v>
      </c>
      <c r="I1520" s="39">
        <v>9260.0114772540601</v>
      </c>
      <c r="J1520" s="39">
        <v>9260.0114772540601</v>
      </c>
      <c r="K1520" s="39">
        <v>9260.0114772540601</v>
      </c>
      <c r="L1520" s="39">
        <v>9260.0114772540601</v>
      </c>
      <c r="M1520" s="39">
        <v>9260.0114772540601</v>
      </c>
      <c r="N1520" s="39">
        <v>9260.0114772540601</v>
      </c>
      <c r="O1520" s="39">
        <v>9260.0114772540601</v>
      </c>
      <c r="P1520" s="39">
        <v>9260.0114772540601</v>
      </c>
      <c r="Q1520" s="39">
        <v>9260.0114772540601</v>
      </c>
      <c r="R1520" s="39">
        <v>9260.0114772540601</v>
      </c>
    </row>
    <row r="1521" spans="1:30" hidden="1" outlineLevel="1">
      <c r="A1521" s="40" t="s">
        <v>225</v>
      </c>
      <c r="B1521" s="39">
        <v>5610083.4264084101</v>
      </c>
      <c r="C1521" s="39">
        <v>5610083.4264084101</v>
      </c>
      <c r="D1521" s="39">
        <v>5610083.4264084101</v>
      </c>
      <c r="E1521" s="39">
        <v>5610083.4264084101</v>
      </c>
      <c r="F1521" s="39">
        <v>5610083.4264084101</v>
      </c>
      <c r="G1521" s="39">
        <v>5610083.4264084101</v>
      </c>
      <c r="H1521" s="39">
        <v>5610083.4264084101</v>
      </c>
      <c r="I1521" s="39">
        <v>5610083.4264084101</v>
      </c>
      <c r="J1521" s="39">
        <v>5610083.4264084101</v>
      </c>
      <c r="K1521" s="39">
        <v>5610083.4264084101</v>
      </c>
      <c r="L1521" s="39">
        <v>5610083.4264084101</v>
      </c>
      <c r="M1521" s="39">
        <v>5610083.4264084101</v>
      </c>
      <c r="N1521" s="39">
        <v>5610083.4264084101</v>
      </c>
      <c r="O1521" s="39">
        <v>5610083.4264084101</v>
      </c>
      <c r="P1521" s="39">
        <v>5610083.4264084101</v>
      </c>
      <c r="Q1521" s="39">
        <v>5610083.4264084101</v>
      </c>
      <c r="R1521" s="39">
        <v>5610083.4264084101</v>
      </c>
    </row>
    <row r="1522" spans="1:30" hidden="1" outlineLevel="1">
      <c r="A1522" s="40" t="s">
        <v>226</v>
      </c>
      <c r="B1522" s="39">
        <v>307.34367689515102</v>
      </c>
      <c r="C1522" s="39">
        <v>307.34367689515102</v>
      </c>
      <c r="D1522" s="39">
        <v>307.34367689515102</v>
      </c>
      <c r="E1522" s="39">
        <v>307.34367689515102</v>
      </c>
      <c r="F1522" s="39">
        <v>307.34367689515102</v>
      </c>
      <c r="G1522" s="39">
        <v>307.34367689515102</v>
      </c>
      <c r="H1522" s="39">
        <v>307.34367689515102</v>
      </c>
      <c r="I1522" s="39">
        <v>307.34367689515102</v>
      </c>
      <c r="J1522" s="39">
        <v>307.34367689515102</v>
      </c>
      <c r="K1522" s="39">
        <v>307.34367689515102</v>
      </c>
      <c r="L1522" s="39">
        <v>307.34367689515102</v>
      </c>
      <c r="M1522" s="39">
        <v>307.34367689515102</v>
      </c>
      <c r="N1522" s="39">
        <v>307.34367689515102</v>
      </c>
      <c r="O1522" s="39">
        <v>307.34367689515102</v>
      </c>
      <c r="P1522" s="39">
        <v>307.34367689515102</v>
      </c>
      <c r="Q1522" s="39">
        <v>307.34367689515102</v>
      </c>
      <c r="R1522" s="39">
        <v>307.34367689515102</v>
      </c>
    </row>
    <row r="1523" spans="1:30" collapsed="1">
      <c r="A1523" s="40" t="s">
        <v>796</v>
      </c>
      <c r="B1523" s="39">
        <v>6055656.6166090304</v>
      </c>
      <c r="C1523" s="39">
        <v>6055656.6166090304</v>
      </c>
      <c r="D1523" s="39">
        <v>6055656.6166090304</v>
      </c>
      <c r="E1523" s="39">
        <v>6055656.6166090304</v>
      </c>
      <c r="F1523" s="39">
        <v>6055656.6166090304</v>
      </c>
      <c r="G1523" s="39">
        <v>6055656.6166090304</v>
      </c>
      <c r="H1523" s="39">
        <v>6055656.6166090304</v>
      </c>
      <c r="I1523" s="39">
        <v>6055656.6166090304</v>
      </c>
      <c r="J1523" s="39">
        <v>6055656.6166090304</v>
      </c>
      <c r="K1523" s="39">
        <v>6055656.6166090304</v>
      </c>
      <c r="L1523" s="39">
        <v>6055656.6166090304</v>
      </c>
      <c r="M1523" s="39">
        <v>6055656.6166090304</v>
      </c>
      <c r="N1523" s="39">
        <v>6055656.6166090304</v>
      </c>
      <c r="O1523" s="39">
        <v>6055656.6166090304</v>
      </c>
      <c r="P1523" s="39">
        <v>6055656.6166090304</v>
      </c>
      <c r="Q1523" s="39">
        <v>6055656.6166090304</v>
      </c>
      <c r="R1523" s="39">
        <v>6055656.6166090304</v>
      </c>
      <c r="S1523" s="39">
        <v>0</v>
      </c>
      <c r="T1523" s="39">
        <v>0</v>
      </c>
      <c r="U1523" s="39">
        <v>0</v>
      </c>
      <c r="V1523" s="39">
        <v>0</v>
      </c>
      <c r="W1523" s="39">
        <v>0</v>
      </c>
      <c r="X1523" s="39">
        <v>0</v>
      </c>
      <c r="Y1523" s="39">
        <v>0</v>
      </c>
      <c r="Z1523" s="39">
        <v>0</v>
      </c>
      <c r="AA1523" s="39">
        <v>0</v>
      </c>
      <c r="AB1523" s="39">
        <v>0</v>
      </c>
      <c r="AC1523" s="39">
        <v>0</v>
      </c>
      <c r="AD1523" s="39">
        <v>0</v>
      </c>
    </row>
    <row r="1524" spans="1:30" hidden="1" outlineLevel="1">
      <c r="A1524" s="40" t="s">
        <v>213</v>
      </c>
      <c r="B1524" s="39">
        <v>3609.6915366601102</v>
      </c>
      <c r="C1524" s="39">
        <v>3609.6915366601102</v>
      </c>
      <c r="D1524" s="39">
        <v>3609.6915366601102</v>
      </c>
      <c r="E1524" s="39">
        <v>3609.6915366601102</v>
      </c>
      <c r="F1524" s="39">
        <v>3609.6915366601102</v>
      </c>
      <c r="G1524" s="39">
        <v>3609.6915366601102</v>
      </c>
      <c r="H1524" s="39">
        <v>3609.6915366601102</v>
      </c>
      <c r="I1524" s="39">
        <v>3609.6915366601102</v>
      </c>
      <c r="J1524" s="39">
        <v>3609.6915366601102</v>
      </c>
      <c r="K1524" s="39">
        <v>3609.6915366601102</v>
      </c>
      <c r="L1524" s="39">
        <v>3609.6915366601102</v>
      </c>
      <c r="M1524" s="39">
        <v>3609.6915366601102</v>
      </c>
      <c r="N1524" s="39">
        <v>3609.6915366601102</v>
      </c>
      <c r="O1524" s="39">
        <v>3609.6915366601102</v>
      </c>
      <c r="P1524" s="39">
        <v>3609.6915366601102</v>
      </c>
      <c r="Q1524" s="39">
        <v>3609.6915366601102</v>
      </c>
      <c r="R1524" s="39">
        <v>3609.6915366601102</v>
      </c>
      <c r="S1524" s="39">
        <v>3609.6915366601102</v>
      </c>
      <c r="T1524" s="39">
        <v>3609.6915366601102</v>
      </c>
      <c r="U1524" s="39">
        <v>3609.6915366601102</v>
      </c>
      <c r="V1524" s="39">
        <v>3609.6915366601102</v>
      </c>
      <c r="W1524" s="39">
        <v>3609.6915366601102</v>
      </c>
      <c r="X1524" s="39">
        <v>3609.6915366601102</v>
      </c>
      <c r="Y1524" s="39">
        <v>3609.6915366601102</v>
      </c>
      <c r="Z1524" s="39">
        <v>3609.6915366601102</v>
      </c>
      <c r="AA1524" s="39">
        <v>3609.6915366601102</v>
      </c>
      <c r="AB1524" s="39">
        <v>3609.6915366601102</v>
      </c>
      <c r="AC1524" s="39">
        <v>3609.6915366601102</v>
      </c>
      <c r="AD1524" s="39">
        <v>3609.6915366601102</v>
      </c>
    </row>
    <row r="1525" spans="1:30" hidden="1" outlineLevel="1">
      <c r="A1525" s="40" t="s">
        <v>216</v>
      </c>
      <c r="B1525" s="39">
        <v>266815.71713277203</v>
      </c>
      <c r="C1525" s="39">
        <v>266815.71713277203</v>
      </c>
      <c r="D1525" s="39">
        <v>266815.71713277203</v>
      </c>
      <c r="E1525" s="39">
        <v>266815.71713277203</v>
      </c>
      <c r="F1525" s="39">
        <v>266815.71713277203</v>
      </c>
      <c r="G1525" s="39">
        <v>266815.71713277203</v>
      </c>
      <c r="H1525" s="39">
        <v>266815.71713277203</v>
      </c>
      <c r="I1525" s="39">
        <v>266815.71713277203</v>
      </c>
      <c r="J1525" s="39">
        <v>266815.71713277203</v>
      </c>
      <c r="K1525" s="39">
        <v>266815.71713277203</v>
      </c>
      <c r="L1525" s="39">
        <v>266815.71713277203</v>
      </c>
      <c r="M1525" s="39">
        <v>266815.71713277203</v>
      </c>
      <c r="N1525" s="39">
        <v>266815.71713277203</v>
      </c>
      <c r="O1525" s="39">
        <v>266815.71713277203</v>
      </c>
      <c r="P1525" s="39">
        <v>266815.71713277203</v>
      </c>
      <c r="Q1525" s="39">
        <v>266815.71713277203</v>
      </c>
      <c r="R1525" s="39">
        <v>266815.71713277203</v>
      </c>
      <c r="S1525" s="39">
        <v>266815.71713277203</v>
      </c>
      <c r="T1525" s="39">
        <v>266815.71713277203</v>
      </c>
      <c r="U1525" s="39">
        <v>266815.71713277203</v>
      </c>
      <c r="V1525" s="39">
        <v>266815.71713277203</v>
      </c>
      <c r="W1525" s="39">
        <v>266815.71713277203</v>
      </c>
      <c r="X1525" s="39">
        <v>266815.71713277203</v>
      </c>
      <c r="Y1525" s="39">
        <v>266815.71713277203</v>
      </c>
      <c r="Z1525" s="39">
        <v>266815.71713277203</v>
      </c>
      <c r="AA1525" s="39">
        <v>266815.71713277203</v>
      </c>
      <c r="AB1525" s="39">
        <v>266815.71713277203</v>
      </c>
      <c r="AC1525" s="39">
        <v>266815.71713277203</v>
      </c>
      <c r="AD1525" s="39">
        <v>266815.71713277203</v>
      </c>
    </row>
    <row r="1526" spans="1:30" hidden="1" outlineLevel="1">
      <c r="A1526" s="40" t="s">
        <v>218</v>
      </c>
      <c r="B1526" s="39">
        <v>155422.57875952701</v>
      </c>
      <c r="C1526" s="39">
        <v>155422.57875952701</v>
      </c>
      <c r="D1526" s="39">
        <v>155422.57875952701</v>
      </c>
      <c r="E1526" s="39">
        <v>155422.57875952701</v>
      </c>
      <c r="F1526" s="39">
        <v>155422.57875952701</v>
      </c>
      <c r="G1526" s="39">
        <v>155422.57875952701</v>
      </c>
      <c r="H1526" s="39">
        <v>155422.57875952701</v>
      </c>
      <c r="I1526" s="39">
        <v>155422.57875952701</v>
      </c>
      <c r="J1526" s="39">
        <v>155422.57875952701</v>
      </c>
      <c r="K1526" s="39">
        <v>155422.57875952701</v>
      </c>
      <c r="L1526" s="39">
        <v>155422.57875952701</v>
      </c>
      <c r="M1526" s="39">
        <v>155422.57875952701</v>
      </c>
      <c r="N1526" s="39">
        <v>155422.57875952701</v>
      </c>
      <c r="O1526" s="39">
        <v>155422.57875952701</v>
      </c>
      <c r="P1526" s="39">
        <v>155422.57875952701</v>
      </c>
      <c r="Q1526" s="39">
        <v>155422.57875952701</v>
      </c>
      <c r="R1526" s="39">
        <v>155422.57875952701</v>
      </c>
      <c r="S1526" s="39">
        <v>155422.57875952701</v>
      </c>
      <c r="T1526" s="39">
        <v>155422.57875952701</v>
      </c>
      <c r="U1526" s="39">
        <v>155422.57875952701</v>
      </c>
      <c r="V1526" s="39">
        <v>155422.57875952701</v>
      </c>
      <c r="W1526" s="39">
        <v>155422.57875952701</v>
      </c>
      <c r="X1526" s="39">
        <v>155422.57875952701</v>
      </c>
      <c r="Y1526" s="39">
        <v>155422.57875952701</v>
      </c>
      <c r="Z1526" s="39">
        <v>155422.57875952701</v>
      </c>
      <c r="AA1526" s="39">
        <v>155422.57875952701</v>
      </c>
      <c r="AB1526" s="39">
        <v>155422.57875952701</v>
      </c>
      <c r="AC1526" s="39">
        <v>155422.57875952701</v>
      </c>
      <c r="AD1526" s="39">
        <v>155422.57875952701</v>
      </c>
    </row>
    <row r="1527" spans="1:30" hidden="1" outlineLevel="1">
      <c r="A1527" s="40" t="s">
        <v>219</v>
      </c>
      <c r="B1527" s="39">
        <v>10157.847617515899</v>
      </c>
      <c r="C1527" s="39">
        <v>10157.847617515899</v>
      </c>
      <c r="D1527" s="39">
        <v>10157.847617515899</v>
      </c>
      <c r="E1527" s="39">
        <v>10157.847617515899</v>
      </c>
      <c r="F1527" s="39">
        <v>10157.847617515899</v>
      </c>
      <c r="G1527" s="39">
        <v>10157.847617515899</v>
      </c>
      <c r="H1527" s="39">
        <v>10157.847617515899</v>
      </c>
      <c r="I1527" s="39">
        <v>10157.847617515899</v>
      </c>
      <c r="J1527" s="39">
        <v>10157.847617515899</v>
      </c>
      <c r="K1527" s="39">
        <v>10157.847617515899</v>
      </c>
      <c r="L1527" s="39">
        <v>10157.847617515899</v>
      </c>
      <c r="M1527" s="39">
        <v>10157.847617515899</v>
      </c>
      <c r="N1527" s="39">
        <v>10157.847617515899</v>
      </c>
      <c r="O1527" s="39">
        <v>10157.847617515899</v>
      </c>
      <c r="P1527" s="39">
        <v>10157.847617515899</v>
      </c>
      <c r="Q1527" s="39">
        <v>10157.847617515899</v>
      </c>
      <c r="R1527" s="39">
        <v>10157.847617515899</v>
      </c>
      <c r="S1527" s="39">
        <v>10157.847617515899</v>
      </c>
      <c r="T1527" s="39">
        <v>10157.847617515899</v>
      </c>
      <c r="U1527" s="39">
        <v>10157.847617515899</v>
      </c>
      <c r="V1527" s="39">
        <v>10157.847617515899</v>
      </c>
      <c r="W1527" s="39">
        <v>10157.847617515899</v>
      </c>
      <c r="X1527" s="39">
        <v>10157.847617515899</v>
      </c>
      <c r="Y1527" s="39">
        <v>10157.847617515899</v>
      </c>
      <c r="Z1527" s="39">
        <v>10157.847617515899</v>
      </c>
      <c r="AA1527" s="39">
        <v>10157.847617515899</v>
      </c>
      <c r="AB1527" s="39">
        <v>10157.847617515899</v>
      </c>
      <c r="AC1527" s="39">
        <v>10157.847617515899</v>
      </c>
      <c r="AD1527" s="39">
        <v>10157.847617515899</v>
      </c>
    </row>
    <row r="1528" spans="1:30" hidden="1" outlineLevel="1">
      <c r="A1528" s="40" t="s">
        <v>223</v>
      </c>
      <c r="B1528" s="39">
        <v>9260.0114772540601</v>
      </c>
      <c r="C1528" s="39">
        <v>9260.0114772540601</v>
      </c>
      <c r="D1528" s="39">
        <v>9260.0114772540601</v>
      </c>
      <c r="E1528" s="39">
        <v>9260.0114772540601</v>
      </c>
      <c r="F1528" s="39">
        <v>9260.0114772540601</v>
      </c>
      <c r="G1528" s="39">
        <v>9260.0114772540601</v>
      </c>
      <c r="H1528" s="39">
        <v>9260.0114772540601</v>
      </c>
      <c r="I1528" s="39">
        <v>9260.0114772540601</v>
      </c>
      <c r="J1528" s="39">
        <v>9260.0114772540601</v>
      </c>
      <c r="K1528" s="39">
        <v>9260.0114772540601</v>
      </c>
      <c r="L1528" s="39">
        <v>9260.0114772540601</v>
      </c>
      <c r="M1528" s="39">
        <v>9260.0114772540601</v>
      </c>
      <c r="N1528" s="39">
        <v>9260.0114772540601</v>
      </c>
      <c r="O1528" s="39">
        <v>9260.0114772540601</v>
      </c>
      <c r="P1528" s="39">
        <v>9260.0114772540601</v>
      </c>
      <c r="Q1528" s="39">
        <v>9260.0114772540601</v>
      </c>
      <c r="R1528" s="39">
        <v>9260.0114772540601</v>
      </c>
      <c r="S1528" s="39">
        <v>9260.0114772540601</v>
      </c>
      <c r="T1528" s="39">
        <v>9260.0114772540601</v>
      </c>
      <c r="U1528" s="39">
        <v>9260.0114772540601</v>
      </c>
      <c r="V1528" s="39">
        <v>9260.0114772540601</v>
      </c>
      <c r="W1528" s="39">
        <v>9260.0114772540601</v>
      </c>
      <c r="X1528" s="39">
        <v>9260.0114772540601</v>
      </c>
      <c r="Y1528" s="39">
        <v>9260.0114772540601</v>
      </c>
      <c r="Z1528" s="39">
        <v>9260.0114772540601</v>
      </c>
      <c r="AA1528" s="39">
        <v>9260.0114772540601</v>
      </c>
      <c r="AB1528" s="39">
        <v>9260.0114772540601</v>
      </c>
      <c r="AC1528" s="39">
        <v>9260.0114772540601</v>
      </c>
      <c r="AD1528" s="39">
        <v>9260.0114772540601</v>
      </c>
    </row>
    <row r="1529" spans="1:30" hidden="1" outlineLevel="1">
      <c r="A1529" s="40" t="s">
        <v>225</v>
      </c>
      <c r="B1529" s="39">
        <v>5610083.4264084101</v>
      </c>
      <c r="C1529" s="39">
        <v>5610083.4264084101</v>
      </c>
      <c r="D1529" s="39">
        <v>5610083.4264084101</v>
      </c>
      <c r="E1529" s="39">
        <v>5610083.4264084101</v>
      </c>
      <c r="F1529" s="39">
        <v>5610083.4264084101</v>
      </c>
      <c r="G1529" s="39">
        <v>5610083.4264084101</v>
      </c>
      <c r="H1529" s="39">
        <v>5610083.4264084101</v>
      </c>
      <c r="I1529" s="39">
        <v>5610083.4264084101</v>
      </c>
      <c r="J1529" s="39">
        <v>5610083.4264084101</v>
      </c>
      <c r="K1529" s="39">
        <v>5610083.4264084101</v>
      </c>
      <c r="L1529" s="39">
        <v>5610083.4264084101</v>
      </c>
      <c r="M1529" s="39">
        <v>5610083.4264084101</v>
      </c>
      <c r="N1529" s="39">
        <v>5610083.4264084101</v>
      </c>
      <c r="O1529" s="39">
        <v>5610083.4264084101</v>
      </c>
      <c r="P1529" s="39">
        <v>5610083.4264084101</v>
      </c>
      <c r="Q1529" s="39">
        <v>5610083.4264084101</v>
      </c>
      <c r="R1529" s="39">
        <v>5610083.4264084101</v>
      </c>
      <c r="S1529" s="39">
        <v>5610083.4264084101</v>
      </c>
      <c r="T1529" s="39">
        <v>5610083.4264084101</v>
      </c>
      <c r="U1529" s="39">
        <v>5610083.4264084101</v>
      </c>
      <c r="V1529" s="39">
        <v>5610083.4264084101</v>
      </c>
      <c r="W1529" s="39">
        <v>5610083.4264084101</v>
      </c>
      <c r="X1529" s="39">
        <v>5610083.4264084101</v>
      </c>
      <c r="Y1529" s="39">
        <v>5610083.4264084101</v>
      </c>
      <c r="Z1529" s="39">
        <v>5610083.4264084101</v>
      </c>
      <c r="AA1529" s="39">
        <v>5610083.4264084101</v>
      </c>
      <c r="AB1529" s="39">
        <v>5610083.4264084101</v>
      </c>
      <c r="AC1529" s="39">
        <v>5610083.4264084101</v>
      </c>
      <c r="AD1529" s="39">
        <v>5610083.4264084101</v>
      </c>
    </row>
    <row r="1530" spans="1:30" hidden="1" outlineLevel="1">
      <c r="A1530" s="40" t="s">
        <v>226</v>
      </c>
      <c r="B1530" s="39">
        <v>307.34367689515102</v>
      </c>
      <c r="C1530" s="39">
        <v>307.34367689515102</v>
      </c>
      <c r="D1530" s="39">
        <v>307.34367689515102</v>
      </c>
      <c r="E1530" s="39">
        <v>307.34367689515102</v>
      </c>
      <c r="F1530" s="39">
        <v>307.34367689515102</v>
      </c>
      <c r="G1530" s="39">
        <v>307.34367689515102</v>
      </c>
      <c r="H1530" s="39">
        <v>307.34367689515102</v>
      </c>
      <c r="I1530" s="39">
        <v>307.34367689515102</v>
      </c>
      <c r="J1530" s="39">
        <v>307.34367689515102</v>
      </c>
      <c r="K1530" s="39">
        <v>307.34367689515102</v>
      </c>
      <c r="L1530" s="39">
        <v>307.34367689515102</v>
      </c>
      <c r="M1530" s="39">
        <v>307.34367689515102</v>
      </c>
      <c r="N1530" s="39">
        <v>307.34367689515102</v>
      </c>
      <c r="O1530" s="39">
        <v>307.34367689515102</v>
      </c>
      <c r="P1530" s="39">
        <v>307.34367689515102</v>
      </c>
      <c r="Q1530" s="39">
        <v>307.34367689515102</v>
      </c>
      <c r="R1530" s="39">
        <v>307.34367689515102</v>
      </c>
      <c r="S1530" s="39">
        <v>307.34367689515102</v>
      </c>
      <c r="T1530" s="39">
        <v>307.34367689515102</v>
      </c>
      <c r="U1530" s="39">
        <v>307.34367689515102</v>
      </c>
      <c r="V1530" s="39">
        <v>307.34367689515102</v>
      </c>
      <c r="W1530" s="39">
        <v>307.34367689515102</v>
      </c>
      <c r="X1530" s="39">
        <v>307.34367689515102</v>
      </c>
      <c r="Y1530" s="39">
        <v>307.34367689515102</v>
      </c>
      <c r="Z1530" s="39">
        <v>307.34367689515102</v>
      </c>
      <c r="AA1530" s="39">
        <v>307.34367689515102</v>
      </c>
      <c r="AB1530" s="39">
        <v>307.34367689515102</v>
      </c>
      <c r="AC1530" s="39">
        <v>307.34367689515102</v>
      </c>
      <c r="AD1530" s="39">
        <v>307.34367689515102</v>
      </c>
    </row>
    <row r="1531" spans="1:30" collapsed="1">
      <c r="A1531" s="40" t="s">
        <v>797</v>
      </c>
      <c r="B1531" s="39">
        <v>6055656.6166090304</v>
      </c>
      <c r="C1531" s="39">
        <v>6055656.6166090304</v>
      </c>
      <c r="D1531" s="39">
        <v>6055656.6166090304</v>
      </c>
      <c r="E1531" s="39">
        <v>6055656.6166090304</v>
      </c>
      <c r="F1531" s="39">
        <v>6055656.6166090304</v>
      </c>
      <c r="G1531" s="39">
        <v>6055656.6166090304</v>
      </c>
      <c r="H1531" s="39">
        <v>6055656.6166090304</v>
      </c>
      <c r="I1531" s="39">
        <v>6055656.6166090304</v>
      </c>
      <c r="J1531" s="39">
        <v>6055656.6166090304</v>
      </c>
      <c r="K1531" s="39">
        <v>6055656.6166090304</v>
      </c>
      <c r="L1531" s="39">
        <v>6055656.6166090304</v>
      </c>
      <c r="M1531" s="39">
        <v>6055656.6166090304</v>
      </c>
      <c r="N1531" s="39">
        <v>6055656.6166090304</v>
      </c>
      <c r="O1531" s="39">
        <v>6055656.6166090304</v>
      </c>
      <c r="P1531" s="39">
        <v>6055656.6166090304</v>
      </c>
      <c r="Q1531" s="39">
        <v>6055656.6166090304</v>
      </c>
      <c r="R1531" s="39">
        <v>6055656.6166090304</v>
      </c>
      <c r="S1531" s="39">
        <v>6055656.6166090304</v>
      </c>
      <c r="T1531" s="39">
        <v>6055656.6166090304</v>
      </c>
      <c r="U1531" s="39">
        <v>6055656.6166090304</v>
      </c>
      <c r="V1531" s="39">
        <v>6055656.6166090304</v>
      </c>
      <c r="W1531" s="39">
        <v>6055656.6166090304</v>
      </c>
      <c r="X1531" s="39">
        <v>6055656.6166090304</v>
      </c>
      <c r="Y1531" s="39">
        <v>6055656.6166090304</v>
      </c>
      <c r="Z1531" s="39">
        <v>6055656.6166090304</v>
      </c>
      <c r="AA1531" s="39">
        <v>6055656.6166090304</v>
      </c>
      <c r="AB1531" s="39">
        <v>6055656.6166090304</v>
      </c>
      <c r="AC1531" s="39">
        <v>6055656.6166090304</v>
      </c>
      <c r="AD1531" s="39">
        <v>6055656.6166090304</v>
      </c>
    </row>
    <row r="1532" spans="1:30">
      <c r="A1532" s="40" t="s">
        <v>798</v>
      </c>
    </row>
    <row r="1533" spans="1:30" s="45" customFormat="1">
      <c r="A1533" s="49" t="s">
        <v>799</v>
      </c>
      <c r="B1533" s="50">
        <v>5.9608590202418299E-4</v>
      </c>
      <c r="C1533" s="50">
        <v>0</v>
      </c>
      <c r="D1533" s="50">
        <v>0</v>
      </c>
      <c r="E1533" s="50">
        <v>4.4060575760020503E-2</v>
      </c>
      <c r="F1533" s="50">
        <v>0</v>
      </c>
      <c r="G1533" s="50">
        <v>2.5665685589444501E-2</v>
      </c>
      <c r="H1533" s="50">
        <v>1.67741473148521E-3</v>
      </c>
      <c r="I1533" s="50">
        <v>0</v>
      </c>
      <c r="J1533" s="50">
        <v>0</v>
      </c>
      <c r="K1533" s="50">
        <v>0</v>
      </c>
      <c r="L1533" s="50">
        <v>1.52915068728572E-3</v>
      </c>
      <c r="M1533" s="50">
        <v>0</v>
      </c>
      <c r="N1533" s="50">
        <v>0.92642033417506897</v>
      </c>
      <c r="O1533" s="50">
        <v>5.0753154670657799E-5</v>
      </c>
      <c r="P1533" s="50">
        <v>0</v>
      </c>
      <c r="Q1533" s="50">
        <v>0</v>
      </c>
      <c r="R1533" s="50">
        <v>0</v>
      </c>
      <c r="S1533" s="50">
        <v>0</v>
      </c>
      <c r="T1533" s="50">
        <v>0</v>
      </c>
      <c r="U1533" s="50">
        <v>0</v>
      </c>
      <c r="V1533" s="50">
        <v>0</v>
      </c>
      <c r="W1533" s="50">
        <v>0</v>
      </c>
      <c r="X1533" s="50">
        <v>0</v>
      </c>
      <c r="Y1533" s="50">
        <v>0</v>
      </c>
      <c r="Z1533" s="50">
        <v>0</v>
      </c>
      <c r="AA1533" s="50">
        <v>0</v>
      </c>
      <c r="AB1533" s="50">
        <v>0</v>
      </c>
      <c r="AC1533" s="50">
        <v>0</v>
      </c>
      <c r="AD1533" s="50">
        <v>0</v>
      </c>
    </row>
    <row r="1534" spans="1:30">
      <c r="A1534" s="40" t="s">
        <v>800</v>
      </c>
      <c r="B1534" s="39">
        <v>5.9608590202418299E-4</v>
      </c>
      <c r="C1534" s="39">
        <v>0</v>
      </c>
      <c r="D1534" s="39">
        <v>0</v>
      </c>
      <c r="E1534" s="39">
        <v>4.4060575760020503E-2</v>
      </c>
      <c r="F1534" s="39">
        <v>0</v>
      </c>
      <c r="G1534" s="39">
        <v>2.5665685589444501E-2</v>
      </c>
      <c r="H1534" s="39">
        <v>1.67741473148521E-3</v>
      </c>
      <c r="I1534" s="39">
        <v>0</v>
      </c>
      <c r="J1534" s="39">
        <v>0</v>
      </c>
      <c r="K1534" s="39">
        <v>0</v>
      </c>
      <c r="L1534" s="39">
        <v>1.52915068728572E-3</v>
      </c>
      <c r="M1534" s="39">
        <v>0</v>
      </c>
      <c r="N1534" s="39">
        <v>0.92642033417506897</v>
      </c>
      <c r="O1534" s="39">
        <v>5.0753154670657799E-5</v>
      </c>
      <c r="P1534" s="39">
        <v>0</v>
      </c>
      <c r="Q1534" s="39">
        <v>0</v>
      </c>
      <c r="R1534" s="39">
        <v>0</v>
      </c>
      <c r="S1534" s="39">
        <v>0</v>
      </c>
      <c r="T1534" s="39">
        <v>0</v>
      </c>
      <c r="U1534" s="39">
        <v>0</v>
      </c>
      <c r="V1534" s="39">
        <v>0</v>
      </c>
      <c r="W1534" s="39">
        <v>0</v>
      </c>
      <c r="X1534" s="39">
        <v>0</v>
      </c>
      <c r="Y1534" s="39">
        <v>0</v>
      </c>
      <c r="Z1534" s="39">
        <v>0</v>
      </c>
      <c r="AA1534" s="39">
        <v>0</v>
      </c>
      <c r="AB1534" s="39">
        <v>0</v>
      </c>
      <c r="AC1534" s="39">
        <v>0</v>
      </c>
      <c r="AD1534" s="39">
        <v>0</v>
      </c>
    </row>
    <row r="1535" spans="1:30">
      <c r="A1535" s="40" t="s">
        <v>801</v>
      </c>
    </row>
    <row r="1536" spans="1:30">
      <c r="A1536" s="43" t="s">
        <v>802</v>
      </c>
    </row>
    <row r="1537" spans="1:30">
      <c r="A1537" s="43" t="s">
        <v>803</v>
      </c>
      <c r="B1537" s="46">
        <v>0</v>
      </c>
      <c r="C1537" s="46">
        <v>0</v>
      </c>
      <c r="D1537" s="46">
        <v>0</v>
      </c>
      <c r="E1537" s="46">
        <v>30982.8096369913</v>
      </c>
      <c r="F1537" s="46">
        <v>0</v>
      </c>
      <c r="G1537" s="46">
        <v>11584.7979604799</v>
      </c>
      <c r="H1537" s="46">
        <v>1579.2048546527601</v>
      </c>
      <c r="I1537" s="46">
        <v>0</v>
      </c>
      <c r="J1537" s="46">
        <v>0</v>
      </c>
      <c r="K1537" s="46">
        <v>0</v>
      </c>
      <c r="L1537" s="46">
        <v>0</v>
      </c>
      <c r="M1537" s="46">
        <v>0</v>
      </c>
      <c r="N1537" s="46">
        <v>1354184.6534579799</v>
      </c>
      <c r="O1537" s="46">
        <v>0</v>
      </c>
      <c r="P1537" s="46">
        <v>0</v>
      </c>
      <c r="Q1537" s="46">
        <v>0</v>
      </c>
      <c r="R1537" s="46">
        <v>0</v>
      </c>
      <c r="S1537" s="46">
        <v>0</v>
      </c>
      <c r="T1537" s="46">
        <v>0</v>
      </c>
      <c r="U1537" s="46">
        <v>0</v>
      </c>
      <c r="V1537" s="46">
        <v>0</v>
      </c>
      <c r="W1537" s="46">
        <v>0</v>
      </c>
      <c r="X1537" s="46">
        <v>0</v>
      </c>
      <c r="Y1537" s="46">
        <v>0</v>
      </c>
      <c r="Z1537" s="46">
        <v>0</v>
      </c>
      <c r="AA1537" s="46">
        <v>0</v>
      </c>
      <c r="AB1537" s="46">
        <v>0</v>
      </c>
      <c r="AC1537" s="46">
        <v>0</v>
      </c>
      <c r="AD1537" s="46">
        <v>0</v>
      </c>
    </row>
    <row r="1538" spans="1:30" hidden="1" outlineLevel="1">
      <c r="A1538" s="40" t="s">
        <v>216</v>
      </c>
      <c r="B1538" s="39">
        <v>30982.8096369913</v>
      </c>
      <c r="C1538" s="39">
        <v>30982.8096369913</v>
      </c>
      <c r="D1538" s="39">
        <v>30982.8096369913</v>
      </c>
      <c r="E1538" s="39">
        <v>30982.8096369913</v>
      </c>
      <c r="F1538" s="39">
        <v>30982.8096369913</v>
      </c>
      <c r="G1538" s="39">
        <v>30982.8096369913</v>
      </c>
      <c r="H1538" s="39">
        <v>30982.8096369913</v>
      </c>
      <c r="I1538" s="39">
        <v>30982.8096369913</v>
      </c>
      <c r="J1538" s="39">
        <v>30982.8096369913</v>
      </c>
      <c r="K1538" s="39">
        <v>30982.8096369913</v>
      </c>
      <c r="L1538" s="39">
        <v>30982.8096369913</v>
      </c>
      <c r="M1538" s="39">
        <v>30982.8096369913</v>
      </c>
      <c r="N1538" s="39">
        <v>30982.8096369913</v>
      </c>
      <c r="O1538" s="39">
        <v>30982.8096369913</v>
      </c>
      <c r="P1538" s="39">
        <v>30982.8096369913</v>
      </c>
      <c r="Q1538" s="39">
        <v>30982.8096369913</v>
      </c>
      <c r="R1538" s="39">
        <v>30982.8096369913</v>
      </c>
    </row>
    <row r="1539" spans="1:30" hidden="1" outlineLevel="1">
      <c r="A1539" s="40" t="s">
        <v>218</v>
      </c>
      <c r="B1539" s="39">
        <v>11584.7979604799</v>
      </c>
      <c r="C1539" s="39">
        <v>11584.7979604799</v>
      </c>
      <c r="D1539" s="39">
        <v>11584.7979604799</v>
      </c>
      <c r="E1539" s="39">
        <v>11584.7979604799</v>
      </c>
      <c r="F1539" s="39">
        <v>11584.7979604799</v>
      </c>
      <c r="G1539" s="39">
        <v>11584.7979604799</v>
      </c>
      <c r="H1539" s="39">
        <v>11584.7979604799</v>
      </c>
      <c r="I1539" s="39">
        <v>11584.7979604799</v>
      </c>
      <c r="J1539" s="39">
        <v>11584.7979604799</v>
      </c>
      <c r="K1539" s="39">
        <v>11584.7979604799</v>
      </c>
      <c r="L1539" s="39">
        <v>11584.7979604799</v>
      </c>
      <c r="M1539" s="39">
        <v>11584.7979604799</v>
      </c>
      <c r="N1539" s="39">
        <v>11584.7979604799</v>
      </c>
      <c r="O1539" s="39">
        <v>11584.7979604799</v>
      </c>
      <c r="P1539" s="39">
        <v>11584.7979604799</v>
      </c>
      <c r="Q1539" s="39">
        <v>11584.7979604799</v>
      </c>
      <c r="R1539" s="39">
        <v>11584.7979604799</v>
      </c>
    </row>
    <row r="1540" spans="1:30" hidden="1" outlineLevel="1">
      <c r="A1540" s="40" t="s">
        <v>219</v>
      </c>
      <c r="B1540" s="39">
        <v>1579.2048546527601</v>
      </c>
      <c r="C1540" s="39">
        <v>1579.2048546527601</v>
      </c>
      <c r="D1540" s="39">
        <v>1579.2048546527601</v>
      </c>
      <c r="E1540" s="39">
        <v>1579.2048546527601</v>
      </c>
      <c r="F1540" s="39">
        <v>1579.2048546527601</v>
      </c>
      <c r="G1540" s="39">
        <v>1579.2048546527601</v>
      </c>
      <c r="H1540" s="39">
        <v>1579.2048546527601</v>
      </c>
      <c r="I1540" s="39">
        <v>1579.2048546527601</v>
      </c>
      <c r="J1540" s="39">
        <v>1579.2048546527601</v>
      </c>
      <c r="K1540" s="39">
        <v>1579.2048546527601</v>
      </c>
      <c r="L1540" s="39">
        <v>1579.2048546527601</v>
      </c>
      <c r="M1540" s="39">
        <v>1579.2048546527601</v>
      </c>
      <c r="N1540" s="39">
        <v>1579.2048546527601</v>
      </c>
      <c r="O1540" s="39">
        <v>1579.2048546527601</v>
      </c>
      <c r="P1540" s="39">
        <v>1579.2048546527601</v>
      </c>
      <c r="Q1540" s="39">
        <v>1579.2048546527601</v>
      </c>
      <c r="R1540" s="39">
        <v>1579.2048546527601</v>
      </c>
    </row>
    <row r="1541" spans="1:30" hidden="1" outlineLevel="1">
      <c r="A1541" s="40" t="s">
        <v>225</v>
      </c>
      <c r="B1541" s="39">
        <v>1354184.6534579799</v>
      </c>
      <c r="C1541" s="39">
        <v>1354184.6534579799</v>
      </c>
      <c r="D1541" s="39">
        <v>1354184.6534579799</v>
      </c>
      <c r="E1541" s="39">
        <v>1354184.6534579799</v>
      </c>
      <c r="F1541" s="39">
        <v>1354184.6534579799</v>
      </c>
      <c r="G1541" s="39">
        <v>1354184.6534579799</v>
      </c>
      <c r="H1541" s="39">
        <v>1354184.6534579799</v>
      </c>
      <c r="I1541" s="39">
        <v>1354184.6534579799</v>
      </c>
      <c r="J1541" s="39">
        <v>1354184.6534579799</v>
      </c>
      <c r="K1541" s="39">
        <v>1354184.6534579799</v>
      </c>
      <c r="L1541" s="39">
        <v>1354184.6534579799</v>
      </c>
      <c r="M1541" s="39">
        <v>1354184.6534579799</v>
      </c>
      <c r="N1541" s="39">
        <v>1354184.6534579799</v>
      </c>
      <c r="O1541" s="39">
        <v>1354184.6534579799</v>
      </c>
      <c r="P1541" s="39">
        <v>1354184.6534579799</v>
      </c>
      <c r="Q1541" s="39">
        <v>1354184.6534579799</v>
      </c>
      <c r="R1541" s="39">
        <v>1354184.6534579799</v>
      </c>
    </row>
    <row r="1542" spans="1:30" collapsed="1">
      <c r="A1542" s="40" t="s">
        <v>804</v>
      </c>
      <c r="B1542" s="39">
        <v>1398331.4659100999</v>
      </c>
      <c r="C1542" s="39">
        <v>1398331.4659100999</v>
      </c>
      <c r="D1542" s="39">
        <v>1398331.4659100999</v>
      </c>
      <c r="E1542" s="39">
        <v>1398331.4659100999</v>
      </c>
      <c r="F1542" s="39">
        <v>1398331.4659100999</v>
      </c>
      <c r="G1542" s="39">
        <v>1398331.4659100999</v>
      </c>
      <c r="H1542" s="39">
        <v>1398331.4659100999</v>
      </c>
      <c r="I1542" s="39">
        <v>1398331.4659100999</v>
      </c>
      <c r="J1542" s="39">
        <v>1398331.4659100999</v>
      </c>
      <c r="K1542" s="39">
        <v>1398331.4659100999</v>
      </c>
      <c r="L1542" s="39">
        <v>1398331.4659100999</v>
      </c>
      <c r="M1542" s="39">
        <v>1398331.4659100999</v>
      </c>
      <c r="N1542" s="39">
        <v>1398331.4659100999</v>
      </c>
      <c r="O1542" s="39">
        <v>1398331.4659100999</v>
      </c>
      <c r="P1542" s="39">
        <v>1398331.4659100999</v>
      </c>
      <c r="Q1542" s="39">
        <v>1398331.4659100999</v>
      </c>
      <c r="R1542" s="39">
        <v>1398331.4659100999</v>
      </c>
      <c r="S1542" s="39">
        <v>0</v>
      </c>
      <c r="T1542" s="39">
        <v>0</v>
      </c>
      <c r="U1542" s="39">
        <v>0</v>
      </c>
      <c r="V1542" s="39">
        <v>0</v>
      </c>
      <c r="W1542" s="39">
        <v>0</v>
      </c>
      <c r="X1542" s="39">
        <v>0</v>
      </c>
      <c r="Y1542" s="39">
        <v>0</v>
      </c>
      <c r="Z1542" s="39">
        <v>0</v>
      </c>
      <c r="AA1542" s="39">
        <v>0</v>
      </c>
      <c r="AB1542" s="39">
        <v>0</v>
      </c>
      <c r="AC1542" s="39">
        <v>0</v>
      </c>
      <c r="AD1542" s="39">
        <v>0</v>
      </c>
    </row>
    <row r="1543" spans="1:30" hidden="1" outlineLevel="1">
      <c r="A1543" s="40" t="s">
        <v>216</v>
      </c>
      <c r="B1543" s="39">
        <v>30982.8096369913</v>
      </c>
      <c r="C1543" s="39">
        <v>30982.8096369913</v>
      </c>
      <c r="D1543" s="39">
        <v>30982.8096369913</v>
      </c>
      <c r="E1543" s="39">
        <v>30982.8096369913</v>
      </c>
      <c r="F1543" s="39">
        <v>30982.8096369913</v>
      </c>
      <c r="G1543" s="39">
        <v>30982.8096369913</v>
      </c>
      <c r="H1543" s="39">
        <v>30982.8096369913</v>
      </c>
      <c r="I1543" s="39">
        <v>30982.8096369913</v>
      </c>
      <c r="J1543" s="39">
        <v>30982.8096369913</v>
      </c>
      <c r="K1543" s="39">
        <v>30982.8096369913</v>
      </c>
      <c r="L1543" s="39">
        <v>30982.8096369913</v>
      </c>
      <c r="M1543" s="39">
        <v>30982.8096369913</v>
      </c>
      <c r="N1543" s="39">
        <v>30982.8096369913</v>
      </c>
      <c r="O1543" s="39">
        <v>30982.8096369913</v>
      </c>
      <c r="P1543" s="39">
        <v>30982.8096369913</v>
      </c>
      <c r="Q1543" s="39">
        <v>30982.8096369913</v>
      </c>
      <c r="R1543" s="39">
        <v>30982.8096369913</v>
      </c>
      <c r="S1543" s="39">
        <v>30982.8096369913</v>
      </c>
      <c r="T1543" s="39">
        <v>30982.8096369913</v>
      </c>
      <c r="U1543" s="39">
        <v>30982.8096369913</v>
      </c>
      <c r="V1543" s="39">
        <v>30982.8096369913</v>
      </c>
      <c r="W1543" s="39">
        <v>30982.8096369913</v>
      </c>
      <c r="X1543" s="39">
        <v>30982.8096369913</v>
      </c>
      <c r="Y1543" s="39">
        <v>30982.8096369913</v>
      </c>
      <c r="Z1543" s="39">
        <v>30982.8096369913</v>
      </c>
      <c r="AA1543" s="39">
        <v>30982.8096369913</v>
      </c>
      <c r="AB1543" s="39">
        <v>30982.8096369913</v>
      </c>
      <c r="AC1543" s="39">
        <v>30982.8096369913</v>
      </c>
      <c r="AD1543" s="39">
        <v>30982.8096369913</v>
      </c>
    </row>
    <row r="1544" spans="1:30" hidden="1" outlineLevel="1">
      <c r="A1544" s="40" t="s">
        <v>218</v>
      </c>
      <c r="B1544" s="39">
        <v>11584.7979604799</v>
      </c>
      <c r="C1544" s="39">
        <v>11584.7979604799</v>
      </c>
      <c r="D1544" s="39">
        <v>11584.7979604799</v>
      </c>
      <c r="E1544" s="39">
        <v>11584.7979604799</v>
      </c>
      <c r="F1544" s="39">
        <v>11584.7979604799</v>
      </c>
      <c r="G1544" s="39">
        <v>11584.7979604799</v>
      </c>
      <c r="H1544" s="39">
        <v>11584.7979604799</v>
      </c>
      <c r="I1544" s="39">
        <v>11584.7979604799</v>
      </c>
      <c r="J1544" s="39">
        <v>11584.7979604799</v>
      </c>
      <c r="K1544" s="39">
        <v>11584.7979604799</v>
      </c>
      <c r="L1544" s="39">
        <v>11584.7979604799</v>
      </c>
      <c r="M1544" s="39">
        <v>11584.7979604799</v>
      </c>
      <c r="N1544" s="39">
        <v>11584.7979604799</v>
      </c>
      <c r="O1544" s="39">
        <v>11584.7979604799</v>
      </c>
      <c r="P1544" s="39">
        <v>11584.7979604799</v>
      </c>
      <c r="Q1544" s="39">
        <v>11584.7979604799</v>
      </c>
      <c r="R1544" s="39">
        <v>11584.7979604799</v>
      </c>
      <c r="S1544" s="39">
        <v>11584.7979604799</v>
      </c>
      <c r="T1544" s="39">
        <v>11584.7979604799</v>
      </c>
      <c r="U1544" s="39">
        <v>11584.7979604799</v>
      </c>
      <c r="V1544" s="39">
        <v>11584.7979604799</v>
      </c>
      <c r="W1544" s="39">
        <v>11584.7979604799</v>
      </c>
      <c r="X1544" s="39">
        <v>11584.7979604799</v>
      </c>
      <c r="Y1544" s="39">
        <v>11584.7979604799</v>
      </c>
      <c r="Z1544" s="39">
        <v>11584.7979604799</v>
      </c>
      <c r="AA1544" s="39">
        <v>11584.7979604799</v>
      </c>
      <c r="AB1544" s="39">
        <v>11584.7979604799</v>
      </c>
      <c r="AC1544" s="39">
        <v>11584.7979604799</v>
      </c>
      <c r="AD1544" s="39">
        <v>11584.7979604799</v>
      </c>
    </row>
    <row r="1545" spans="1:30" hidden="1" outlineLevel="1">
      <c r="A1545" s="40" t="s">
        <v>219</v>
      </c>
      <c r="B1545" s="39">
        <v>1579.2048546527601</v>
      </c>
      <c r="C1545" s="39">
        <v>1579.2048546527601</v>
      </c>
      <c r="D1545" s="39">
        <v>1579.2048546527601</v>
      </c>
      <c r="E1545" s="39">
        <v>1579.2048546527601</v>
      </c>
      <c r="F1545" s="39">
        <v>1579.2048546527601</v>
      </c>
      <c r="G1545" s="39">
        <v>1579.2048546527601</v>
      </c>
      <c r="H1545" s="39">
        <v>1579.2048546527601</v>
      </c>
      <c r="I1545" s="39">
        <v>1579.2048546527601</v>
      </c>
      <c r="J1545" s="39">
        <v>1579.2048546527601</v>
      </c>
      <c r="K1545" s="39">
        <v>1579.2048546527601</v>
      </c>
      <c r="L1545" s="39">
        <v>1579.2048546527601</v>
      </c>
      <c r="M1545" s="39">
        <v>1579.2048546527601</v>
      </c>
      <c r="N1545" s="39">
        <v>1579.2048546527601</v>
      </c>
      <c r="O1545" s="39">
        <v>1579.2048546527601</v>
      </c>
      <c r="P1545" s="39">
        <v>1579.2048546527601</v>
      </c>
      <c r="Q1545" s="39">
        <v>1579.2048546527601</v>
      </c>
      <c r="R1545" s="39">
        <v>1579.2048546527601</v>
      </c>
      <c r="S1545" s="39">
        <v>1579.2048546527601</v>
      </c>
      <c r="T1545" s="39">
        <v>1579.2048546527601</v>
      </c>
      <c r="U1545" s="39">
        <v>1579.2048546527601</v>
      </c>
      <c r="V1545" s="39">
        <v>1579.2048546527601</v>
      </c>
      <c r="W1545" s="39">
        <v>1579.2048546527601</v>
      </c>
      <c r="X1545" s="39">
        <v>1579.2048546527601</v>
      </c>
      <c r="Y1545" s="39">
        <v>1579.2048546527601</v>
      </c>
      <c r="Z1545" s="39">
        <v>1579.2048546527601</v>
      </c>
      <c r="AA1545" s="39">
        <v>1579.2048546527601</v>
      </c>
      <c r="AB1545" s="39">
        <v>1579.2048546527601</v>
      </c>
      <c r="AC1545" s="39">
        <v>1579.2048546527601</v>
      </c>
      <c r="AD1545" s="39">
        <v>1579.2048546527601</v>
      </c>
    </row>
    <row r="1546" spans="1:30" hidden="1" outlineLevel="1">
      <c r="A1546" s="40" t="s">
        <v>225</v>
      </c>
      <c r="B1546" s="39">
        <v>1354184.6534579799</v>
      </c>
      <c r="C1546" s="39">
        <v>1354184.6534579799</v>
      </c>
      <c r="D1546" s="39">
        <v>1354184.6534579799</v>
      </c>
      <c r="E1546" s="39">
        <v>1354184.6534579799</v>
      </c>
      <c r="F1546" s="39">
        <v>1354184.6534579799</v>
      </c>
      <c r="G1546" s="39">
        <v>1354184.6534579799</v>
      </c>
      <c r="H1546" s="39">
        <v>1354184.6534579799</v>
      </c>
      <c r="I1546" s="39">
        <v>1354184.6534579799</v>
      </c>
      <c r="J1546" s="39">
        <v>1354184.6534579799</v>
      </c>
      <c r="K1546" s="39">
        <v>1354184.6534579799</v>
      </c>
      <c r="L1546" s="39">
        <v>1354184.6534579799</v>
      </c>
      <c r="M1546" s="39">
        <v>1354184.6534579799</v>
      </c>
      <c r="N1546" s="39">
        <v>1354184.6534579799</v>
      </c>
      <c r="O1546" s="39">
        <v>1354184.6534579799</v>
      </c>
      <c r="P1546" s="39">
        <v>1354184.6534579799</v>
      </c>
      <c r="Q1546" s="39">
        <v>1354184.6534579799</v>
      </c>
      <c r="R1546" s="39">
        <v>1354184.6534579799</v>
      </c>
      <c r="S1546" s="39">
        <v>1354184.6534579799</v>
      </c>
      <c r="T1546" s="39">
        <v>1354184.6534579799</v>
      </c>
      <c r="U1546" s="39">
        <v>1354184.6534579799</v>
      </c>
      <c r="V1546" s="39">
        <v>1354184.6534579799</v>
      </c>
      <c r="W1546" s="39">
        <v>1354184.6534579799</v>
      </c>
      <c r="X1546" s="39">
        <v>1354184.6534579799</v>
      </c>
      <c r="Y1546" s="39">
        <v>1354184.6534579799</v>
      </c>
      <c r="Z1546" s="39">
        <v>1354184.6534579799</v>
      </c>
      <c r="AA1546" s="39">
        <v>1354184.6534579799</v>
      </c>
      <c r="AB1546" s="39">
        <v>1354184.6534579799</v>
      </c>
      <c r="AC1546" s="39">
        <v>1354184.6534579799</v>
      </c>
      <c r="AD1546" s="39">
        <v>1354184.6534579799</v>
      </c>
    </row>
    <row r="1547" spans="1:30" collapsed="1">
      <c r="A1547" s="40" t="s">
        <v>805</v>
      </c>
      <c r="B1547" s="39">
        <v>1398331.4659100999</v>
      </c>
      <c r="C1547" s="39">
        <v>1398331.4659100999</v>
      </c>
      <c r="D1547" s="39">
        <v>1398331.4659100999</v>
      </c>
      <c r="E1547" s="39">
        <v>1398331.4659100999</v>
      </c>
      <c r="F1547" s="39">
        <v>1398331.4659100999</v>
      </c>
      <c r="G1547" s="39">
        <v>1398331.4659100999</v>
      </c>
      <c r="H1547" s="39">
        <v>1398331.4659100999</v>
      </c>
      <c r="I1547" s="39">
        <v>1398331.4659100999</v>
      </c>
      <c r="J1547" s="39">
        <v>1398331.4659100999</v>
      </c>
      <c r="K1547" s="39">
        <v>1398331.4659100999</v>
      </c>
      <c r="L1547" s="39">
        <v>1398331.4659100999</v>
      </c>
      <c r="M1547" s="39">
        <v>1398331.4659100999</v>
      </c>
      <c r="N1547" s="39">
        <v>1398331.4659100999</v>
      </c>
      <c r="O1547" s="39">
        <v>1398331.4659100999</v>
      </c>
      <c r="P1547" s="39">
        <v>1398331.4659100999</v>
      </c>
      <c r="Q1547" s="39">
        <v>1398331.4659100999</v>
      </c>
      <c r="R1547" s="39">
        <v>1398331.4659100999</v>
      </c>
      <c r="S1547" s="39">
        <v>1398331.4659100999</v>
      </c>
      <c r="T1547" s="39">
        <v>1398331.4659100999</v>
      </c>
      <c r="U1547" s="39">
        <v>1398331.4659100999</v>
      </c>
      <c r="V1547" s="39">
        <v>1398331.4659100999</v>
      </c>
      <c r="W1547" s="39">
        <v>1398331.4659100999</v>
      </c>
      <c r="X1547" s="39">
        <v>1398331.4659100999</v>
      </c>
      <c r="Y1547" s="39">
        <v>1398331.4659100999</v>
      </c>
      <c r="Z1547" s="39">
        <v>1398331.4659100999</v>
      </c>
      <c r="AA1547" s="39">
        <v>1398331.4659100999</v>
      </c>
      <c r="AB1547" s="39">
        <v>1398331.4659100999</v>
      </c>
      <c r="AC1547" s="39">
        <v>1398331.4659100999</v>
      </c>
      <c r="AD1547" s="39">
        <v>1398331.4659100999</v>
      </c>
    </row>
    <row r="1548" spans="1:30">
      <c r="A1548" s="40" t="s">
        <v>806</v>
      </c>
    </row>
    <row r="1549" spans="1:30" s="45" customFormat="1">
      <c r="A1549" s="49" t="s">
        <v>807</v>
      </c>
      <c r="B1549" s="50">
        <v>0</v>
      </c>
      <c r="C1549" s="50">
        <v>0</v>
      </c>
      <c r="D1549" s="50">
        <v>0</v>
      </c>
      <c r="E1549" s="50">
        <v>2.2156985230126401E-2</v>
      </c>
      <c r="F1549" s="50">
        <v>0</v>
      </c>
      <c r="G1549" s="50">
        <v>8.2847295100664294E-3</v>
      </c>
      <c r="H1549" s="50">
        <v>1.1293494376348899E-3</v>
      </c>
      <c r="I1549" s="50">
        <v>0</v>
      </c>
      <c r="J1549" s="50">
        <v>0</v>
      </c>
      <c r="K1549" s="50">
        <v>0</v>
      </c>
      <c r="L1549" s="50">
        <v>0</v>
      </c>
      <c r="M1549" s="50">
        <v>0</v>
      </c>
      <c r="N1549" s="50">
        <v>0.96842893582217204</v>
      </c>
      <c r="O1549" s="50">
        <v>0</v>
      </c>
      <c r="P1549" s="50">
        <v>0</v>
      </c>
      <c r="Q1549" s="50">
        <v>0</v>
      </c>
      <c r="R1549" s="50">
        <v>0</v>
      </c>
      <c r="S1549" s="50">
        <v>0</v>
      </c>
      <c r="T1549" s="50">
        <v>0</v>
      </c>
      <c r="U1549" s="50">
        <v>0</v>
      </c>
      <c r="V1549" s="50">
        <v>0</v>
      </c>
      <c r="W1549" s="50">
        <v>0</v>
      </c>
      <c r="X1549" s="50">
        <v>0</v>
      </c>
      <c r="Y1549" s="50">
        <v>0</v>
      </c>
      <c r="Z1549" s="50">
        <v>0</v>
      </c>
      <c r="AA1549" s="50">
        <v>0</v>
      </c>
      <c r="AB1549" s="50">
        <v>0</v>
      </c>
      <c r="AC1549" s="50">
        <v>0</v>
      </c>
      <c r="AD1549" s="50">
        <v>0</v>
      </c>
    </row>
    <row r="1550" spans="1:30">
      <c r="A1550" s="40" t="s">
        <v>808</v>
      </c>
      <c r="B1550" s="39">
        <v>0</v>
      </c>
      <c r="C1550" s="39">
        <v>0</v>
      </c>
      <c r="D1550" s="39">
        <v>0</v>
      </c>
      <c r="E1550" s="39">
        <v>2.2156985230126401E-2</v>
      </c>
      <c r="F1550" s="39">
        <v>0</v>
      </c>
      <c r="G1550" s="39">
        <v>8.2847295100664294E-3</v>
      </c>
      <c r="H1550" s="39">
        <v>1.1293494376348899E-3</v>
      </c>
      <c r="I1550" s="39">
        <v>0</v>
      </c>
      <c r="J1550" s="39">
        <v>0</v>
      </c>
      <c r="K1550" s="39">
        <v>0</v>
      </c>
      <c r="L1550" s="39">
        <v>0</v>
      </c>
      <c r="M1550" s="39">
        <v>0</v>
      </c>
      <c r="N1550" s="39">
        <v>0.96842893582217204</v>
      </c>
      <c r="O1550" s="39">
        <v>0</v>
      </c>
      <c r="P1550" s="39">
        <v>0</v>
      </c>
      <c r="Q1550" s="39">
        <v>0</v>
      </c>
      <c r="R1550" s="39">
        <v>0</v>
      </c>
      <c r="S1550" s="39">
        <v>0</v>
      </c>
      <c r="T1550" s="39">
        <v>0</v>
      </c>
      <c r="U1550" s="39">
        <v>0</v>
      </c>
      <c r="V1550" s="39">
        <v>0</v>
      </c>
      <c r="W1550" s="39">
        <v>0</v>
      </c>
      <c r="X1550" s="39">
        <v>0</v>
      </c>
      <c r="Y1550" s="39">
        <v>0</v>
      </c>
      <c r="Z1550" s="39">
        <v>0</v>
      </c>
      <c r="AA1550" s="39">
        <v>0</v>
      </c>
      <c r="AB1550" s="39">
        <v>0</v>
      </c>
      <c r="AC1550" s="39">
        <v>0</v>
      </c>
      <c r="AD1550" s="39">
        <v>0</v>
      </c>
    </row>
    <row r="1551" spans="1:30">
      <c r="A1551" s="40" t="s">
        <v>809</v>
      </c>
    </row>
    <row r="1552" spans="1:30">
      <c r="A1552" s="43" t="s">
        <v>810</v>
      </c>
    </row>
    <row r="1553" spans="1:17" hidden="1" outlineLevel="1">
      <c r="A1553" s="40" t="s">
        <v>213</v>
      </c>
      <c r="B1553" s="39">
        <v>278</v>
      </c>
    </row>
    <row r="1554" spans="1:17" hidden="1" outlineLevel="1">
      <c r="A1554" s="40" t="s">
        <v>214</v>
      </c>
      <c r="C1554" s="39">
        <v>62</v>
      </c>
    </row>
    <row r="1555" spans="1:17" hidden="1" outlineLevel="1">
      <c r="A1555" s="40" t="s">
        <v>215</v>
      </c>
      <c r="D1555" s="39">
        <v>17</v>
      </c>
    </row>
    <row r="1556" spans="1:17" hidden="1" outlineLevel="1">
      <c r="A1556" s="40" t="s">
        <v>216</v>
      </c>
      <c r="E1556" s="39">
        <v>430456.33333333302</v>
      </c>
    </row>
    <row r="1557" spans="1:17" hidden="1" outlineLevel="1">
      <c r="A1557" s="40" t="s">
        <v>217</v>
      </c>
      <c r="F1557" s="39">
        <v>10880.083333333299</v>
      </c>
    </row>
    <row r="1558" spans="1:17" hidden="1" outlineLevel="1">
      <c r="A1558" s="40" t="s">
        <v>218</v>
      </c>
      <c r="G1558" s="39">
        <v>106794.25</v>
      </c>
    </row>
    <row r="1559" spans="1:17" hidden="1" outlineLevel="1">
      <c r="A1559" s="40" t="s">
        <v>219</v>
      </c>
      <c r="H1559" s="39">
        <v>3093.8333333333298</v>
      </c>
    </row>
    <row r="1560" spans="1:17" hidden="1" outlineLevel="1">
      <c r="A1560" s="40" t="s">
        <v>220</v>
      </c>
      <c r="I1560" s="39">
        <v>157.5</v>
      </c>
    </row>
    <row r="1561" spans="1:17" hidden="1" outlineLevel="1">
      <c r="A1561" s="40" t="s">
        <v>221</v>
      </c>
      <c r="J1561" s="39">
        <v>7</v>
      </c>
    </row>
    <row r="1562" spans="1:17" hidden="1" outlineLevel="1">
      <c r="A1562" s="40" t="s">
        <v>222</v>
      </c>
      <c r="K1562" s="39">
        <v>27</v>
      </c>
    </row>
    <row r="1563" spans="1:17" hidden="1" outlineLevel="1">
      <c r="A1563" s="40" t="s">
        <v>223</v>
      </c>
      <c r="L1563" s="39">
        <v>57376.357484149601</v>
      </c>
    </row>
    <row r="1564" spans="1:17" hidden="1" outlineLevel="1">
      <c r="A1564" s="40" t="s">
        <v>224</v>
      </c>
      <c r="M1564" s="39">
        <v>181.916666666666</v>
      </c>
    </row>
    <row r="1565" spans="1:17" hidden="1" outlineLevel="1">
      <c r="A1565" s="40" t="s">
        <v>225</v>
      </c>
      <c r="N1565" s="39">
        <v>4349628</v>
      </c>
    </row>
    <row r="1566" spans="1:17" hidden="1" outlineLevel="1">
      <c r="A1566" s="40" t="s">
        <v>226</v>
      </c>
      <c r="O1566" s="39">
        <v>9104.0833333333303</v>
      </c>
    </row>
    <row r="1567" spans="1:17" hidden="1" outlineLevel="1">
      <c r="A1567" s="40" t="s">
        <v>227</v>
      </c>
      <c r="P1567" s="39">
        <v>914.83333333333303</v>
      </c>
    </row>
    <row r="1568" spans="1:17" hidden="1" outlineLevel="1">
      <c r="A1568" s="40" t="s">
        <v>228</v>
      </c>
      <c r="Q1568" s="39">
        <v>6</v>
      </c>
    </row>
    <row r="1569" spans="1:30" hidden="1" outlineLevel="1">
      <c r="A1569" s="40" t="s">
        <v>229</v>
      </c>
      <c r="R1569" s="39">
        <v>14</v>
      </c>
    </row>
    <row r="1570" spans="1:30" collapsed="1">
      <c r="A1570" s="40" t="s">
        <v>811</v>
      </c>
      <c r="B1570" s="39">
        <v>278</v>
      </c>
      <c r="C1570" s="39">
        <v>62</v>
      </c>
      <c r="D1570" s="39">
        <v>17</v>
      </c>
      <c r="E1570" s="39">
        <v>430456.33333333302</v>
      </c>
      <c r="F1570" s="39">
        <v>10880.083333333299</v>
      </c>
      <c r="G1570" s="39">
        <v>106794.25</v>
      </c>
      <c r="H1570" s="39">
        <v>3093.8333333333298</v>
      </c>
      <c r="I1570" s="39">
        <v>157.5</v>
      </c>
      <c r="J1570" s="39">
        <v>7</v>
      </c>
      <c r="K1570" s="39">
        <v>27</v>
      </c>
      <c r="L1570" s="39">
        <v>57376.357484149601</v>
      </c>
      <c r="M1570" s="39">
        <v>181.916666666666</v>
      </c>
      <c r="N1570" s="39">
        <v>4349628</v>
      </c>
      <c r="O1570" s="39">
        <v>9104.0833333333303</v>
      </c>
      <c r="P1570" s="39">
        <v>914.83333333333303</v>
      </c>
      <c r="Q1570" s="39">
        <v>6</v>
      </c>
      <c r="R1570" s="39">
        <v>14</v>
      </c>
      <c r="S1570" s="39">
        <v>0</v>
      </c>
      <c r="T1570" s="39">
        <v>0</v>
      </c>
      <c r="U1570" s="39">
        <v>0</v>
      </c>
      <c r="V1570" s="39">
        <v>0</v>
      </c>
      <c r="W1570" s="39">
        <v>0</v>
      </c>
      <c r="X1570" s="39">
        <v>0</v>
      </c>
      <c r="Y1570" s="39">
        <v>0</v>
      </c>
      <c r="Z1570" s="39">
        <v>0</v>
      </c>
      <c r="AA1570" s="39">
        <v>0</v>
      </c>
      <c r="AB1570" s="39">
        <v>0</v>
      </c>
      <c r="AC1570" s="39">
        <v>0</v>
      </c>
      <c r="AD1570" s="39">
        <v>0</v>
      </c>
    </row>
    <row r="1571" spans="1:30" s="53" customFormat="1" hidden="1" outlineLevel="1">
      <c r="A1571" s="52" t="s">
        <v>213</v>
      </c>
      <c r="B1571" s="53">
        <v>4449.4118781703601</v>
      </c>
    </row>
    <row r="1572" spans="1:30" s="53" customFormat="1" hidden="1" outlineLevel="1">
      <c r="A1572" s="52" t="s">
        <v>214</v>
      </c>
      <c r="C1572" s="53">
        <v>2518.7610869565201</v>
      </c>
    </row>
    <row r="1573" spans="1:30" s="53" customFormat="1" hidden="1" outlineLevel="1">
      <c r="A1573" s="52" t="s">
        <v>215</v>
      </c>
      <c r="D1573" s="53">
        <v>10110.65425</v>
      </c>
    </row>
    <row r="1574" spans="1:30" s="53" customFormat="1" hidden="1" outlineLevel="1">
      <c r="A1574" s="52" t="s">
        <v>216</v>
      </c>
      <c r="E1574" s="53">
        <v>101.307834299226</v>
      </c>
    </row>
    <row r="1575" spans="1:30" s="53" customFormat="1" hidden="1" outlineLevel="1">
      <c r="A1575" s="52" t="s">
        <v>217</v>
      </c>
      <c r="F1575" s="53">
        <v>74.057059113051807</v>
      </c>
    </row>
    <row r="1576" spans="1:30" s="53" customFormat="1" hidden="1" outlineLevel="1">
      <c r="A1576" s="52" t="s">
        <v>218</v>
      </c>
      <c r="G1576" s="53">
        <v>289.122169012369</v>
      </c>
    </row>
    <row r="1577" spans="1:30" s="53" customFormat="1" hidden="1" outlineLevel="1">
      <c r="A1577" s="52" t="s">
        <v>219</v>
      </c>
      <c r="H1577" s="53">
        <v>872.33566653862704</v>
      </c>
    </row>
    <row r="1578" spans="1:30" s="53" customFormat="1" hidden="1" outlineLevel="1">
      <c r="A1578" s="52" t="s">
        <v>220</v>
      </c>
      <c r="I1578" s="53">
        <v>2825.74374589847</v>
      </c>
    </row>
    <row r="1579" spans="1:30" s="53" customFormat="1" hidden="1" outlineLevel="1">
      <c r="A1579" s="52" t="s">
        <v>221</v>
      </c>
      <c r="J1579" s="53">
        <v>8854.1706818181792</v>
      </c>
    </row>
    <row r="1580" spans="1:30" s="53" customFormat="1" hidden="1" outlineLevel="1">
      <c r="A1580" s="52" t="s">
        <v>222</v>
      </c>
      <c r="K1580" s="53">
        <v>8852.4124999999894</v>
      </c>
    </row>
    <row r="1581" spans="1:30" s="53" customFormat="1" hidden="1" outlineLevel="1">
      <c r="A1581" s="52" t="s">
        <v>224</v>
      </c>
      <c r="M1581" s="53">
        <v>1745.8499946740501</v>
      </c>
    </row>
    <row r="1582" spans="1:30" s="53" customFormat="1" hidden="1" outlineLevel="1">
      <c r="A1582" s="52" t="s">
        <v>225</v>
      </c>
      <c r="N1582" s="53">
        <v>70.951327267037897</v>
      </c>
    </row>
    <row r="1583" spans="1:30" s="53" customFormat="1" hidden="1" outlineLevel="1">
      <c r="A1583" s="52" t="s">
        <v>228</v>
      </c>
      <c r="Q1583" s="53">
        <v>8739.8929166666603</v>
      </c>
    </row>
    <row r="1584" spans="1:30" s="53" customFormat="1" hidden="1" outlineLevel="1">
      <c r="A1584" s="52" t="s">
        <v>229</v>
      </c>
      <c r="R1584" s="53">
        <v>8679.3897058823495</v>
      </c>
    </row>
    <row r="1585" spans="1:30" s="53" customFormat="1" collapsed="1">
      <c r="A1585" s="52" t="s">
        <v>812</v>
      </c>
      <c r="B1585" s="53">
        <v>4449.4118781703601</v>
      </c>
      <c r="C1585" s="53">
        <v>2518.7610869565201</v>
      </c>
      <c r="D1585" s="53">
        <v>10110.65425</v>
      </c>
      <c r="E1585" s="53">
        <v>101.307834299226</v>
      </c>
      <c r="F1585" s="53">
        <v>74.057059113051807</v>
      </c>
      <c r="G1585" s="53">
        <v>289.122169012369</v>
      </c>
      <c r="H1585" s="53">
        <v>872.33566653862704</v>
      </c>
      <c r="I1585" s="53">
        <v>2825.74374589847</v>
      </c>
      <c r="J1585" s="53">
        <v>8854.1706818181792</v>
      </c>
      <c r="K1585" s="53">
        <v>8852.4124999999894</v>
      </c>
      <c r="L1585" s="53">
        <v>0</v>
      </c>
      <c r="M1585" s="53">
        <v>1745.8499946740501</v>
      </c>
      <c r="N1585" s="53">
        <v>70.951327267037897</v>
      </c>
      <c r="O1585" s="53">
        <v>0</v>
      </c>
      <c r="P1585" s="53">
        <v>0</v>
      </c>
      <c r="Q1585" s="53">
        <v>8739.8929166666603</v>
      </c>
      <c r="R1585" s="53">
        <v>8679.3897058823495</v>
      </c>
      <c r="S1585" s="53">
        <v>0</v>
      </c>
      <c r="T1585" s="53">
        <v>0</v>
      </c>
      <c r="U1585" s="53">
        <v>0</v>
      </c>
      <c r="V1585" s="53">
        <v>0</v>
      </c>
      <c r="W1585" s="53">
        <v>0</v>
      </c>
      <c r="X1585" s="53">
        <v>0</v>
      </c>
      <c r="Y1585" s="53">
        <v>0</v>
      </c>
      <c r="Z1585" s="53">
        <v>0</v>
      </c>
      <c r="AA1585" s="53">
        <v>0</v>
      </c>
      <c r="AB1585" s="53">
        <v>0</v>
      </c>
      <c r="AC1585" s="53">
        <v>0</v>
      </c>
      <c r="AD1585" s="53">
        <v>0</v>
      </c>
    </row>
    <row r="1586" spans="1:30" s="53" customFormat="1">
      <c r="A1586" s="52" t="s">
        <v>813</v>
      </c>
      <c r="B1586" s="53">
        <v>70.951327267037897</v>
      </c>
      <c r="C1586" s="53">
        <v>70.951327267037897</v>
      </c>
      <c r="D1586" s="53">
        <v>70.951327267037897</v>
      </c>
      <c r="E1586" s="53">
        <v>70.951327267037897</v>
      </c>
      <c r="F1586" s="53">
        <v>70.951327267037897</v>
      </c>
      <c r="G1586" s="53">
        <v>70.951327267037897</v>
      </c>
      <c r="H1586" s="53">
        <v>70.951327267037897</v>
      </c>
      <c r="I1586" s="53">
        <v>70.951327267037897</v>
      </c>
      <c r="J1586" s="53">
        <v>70.951327267037897</v>
      </c>
      <c r="K1586" s="53">
        <v>70.951327267037897</v>
      </c>
      <c r="L1586" s="53">
        <v>70.951327267037897</v>
      </c>
      <c r="M1586" s="53">
        <v>70.951327267037897</v>
      </c>
      <c r="N1586" s="53">
        <v>70.951327267037897</v>
      </c>
      <c r="O1586" s="53">
        <v>70.951327267037897</v>
      </c>
      <c r="P1586" s="53">
        <v>70.951327267037897</v>
      </c>
      <c r="Q1586" s="53">
        <v>70.951327267037897</v>
      </c>
      <c r="R1586" s="53">
        <v>70.951327267037897</v>
      </c>
      <c r="S1586" s="53">
        <v>70.951327267037897</v>
      </c>
      <c r="T1586" s="53">
        <v>70.951327267037897</v>
      </c>
      <c r="U1586" s="53">
        <v>70.951327267037897</v>
      </c>
      <c r="V1586" s="53">
        <v>70.951327267037897</v>
      </c>
      <c r="W1586" s="53">
        <v>70.951327267037897</v>
      </c>
      <c r="X1586" s="53">
        <v>70.951327267037897</v>
      </c>
      <c r="Y1586" s="53">
        <v>70.951327267037897</v>
      </c>
      <c r="Z1586" s="53">
        <v>70.951327267037897</v>
      </c>
      <c r="AA1586" s="53">
        <v>70.951327267037897</v>
      </c>
      <c r="AB1586" s="53">
        <v>70.951327267037897</v>
      </c>
      <c r="AC1586" s="53">
        <v>70.951327267037897</v>
      </c>
      <c r="AD1586" s="53">
        <v>70.951327267037897</v>
      </c>
    </row>
    <row r="1587" spans="1:30">
      <c r="A1587" s="40" t="s">
        <v>814</v>
      </c>
      <c r="B1587" s="39">
        <v>0</v>
      </c>
      <c r="C1587" s="39">
        <v>0</v>
      </c>
      <c r="D1587" s="39">
        <v>0</v>
      </c>
      <c r="E1587" s="39">
        <v>0</v>
      </c>
      <c r="F1587" s="39">
        <v>0</v>
      </c>
      <c r="G1587" s="39">
        <v>0</v>
      </c>
      <c r="H1587" s="39">
        <v>0</v>
      </c>
      <c r="I1587" s="39">
        <v>0</v>
      </c>
      <c r="J1587" s="39">
        <v>0</v>
      </c>
      <c r="K1587" s="39">
        <v>0</v>
      </c>
      <c r="L1587" s="39">
        <v>1</v>
      </c>
      <c r="M1587" s="39">
        <v>0</v>
      </c>
      <c r="N1587" s="39">
        <v>0</v>
      </c>
      <c r="O1587" s="39">
        <v>1</v>
      </c>
      <c r="P1587" s="39">
        <v>1</v>
      </c>
      <c r="Q1587" s="39">
        <v>0</v>
      </c>
      <c r="R1587" s="39">
        <v>0</v>
      </c>
      <c r="S1587" s="39">
        <v>0</v>
      </c>
      <c r="T1587" s="39">
        <v>0</v>
      </c>
      <c r="U1587" s="39">
        <v>0</v>
      </c>
      <c r="V1587" s="39">
        <v>0</v>
      </c>
      <c r="W1587" s="39">
        <v>0</v>
      </c>
      <c r="X1587" s="39">
        <v>0</v>
      </c>
      <c r="Y1587" s="39">
        <v>0</v>
      </c>
      <c r="Z1587" s="39">
        <v>0</v>
      </c>
      <c r="AA1587" s="39">
        <v>0</v>
      </c>
      <c r="AB1587" s="39">
        <v>0</v>
      </c>
      <c r="AC1587" s="39">
        <v>0</v>
      </c>
      <c r="AD1587" s="39">
        <v>0</v>
      </c>
    </row>
    <row r="1588" spans="1:30">
      <c r="A1588" s="40" t="s">
        <v>815</v>
      </c>
      <c r="B1588" s="39">
        <v>0</v>
      </c>
      <c r="C1588" s="39">
        <v>0</v>
      </c>
      <c r="D1588" s="39">
        <v>0</v>
      </c>
      <c r="E1588" s="39">
        <v>0</v>
      </c>
      <c r="F1588" s="39">
        <v>0</v>
      </c>
      <c r="G1588" s="39">
        <v>0</v>
      </c>
      <c r="H1588" s="39">
        <v>0</v>
      </c>
      <c r="I1588" s="39">
        <v>0</v>
      </c>
      <c r="J1588" s="39">
        <v>0</v>
      </c>
      <c r="K1588" s="39">
        <v>0</v>
      </c>
      <c r="L1588" s="39">
        <v>1</v>
      </c>
      <c r="M1588" s="39">
        <v>0</v>
      </c>
      <c r="N1588" s="39">
        <v>0</v>
      </c>
      <c r="O1588" s="39">
        <v>1</v>
      </c>
      <c r="P1588" s="39">
        <v>1</v>
      </c>
      <c r="Q1588" s="39">
        <v>0</v>
      </c>
      <c r="R1588" s="39">
        <v>0</v>
      </c>
      <c r="S1588" s="39">
        <v>0</v>
      </c>
      <c r="T1588" s="39">
        <v>0</v>
      </c>
      <c r="U1588" s="39">
        <v>0</v>
      </c>
      <c r="V1588" s="39">
        <v>0</v>
      </c>
      <c r="W1588" s="39">
        <v>0</v>
      </c>
      <c r="X1588" s="39">
        <v>0</v>
      </c>
      <c r="Y1588" s="39">
        <v>0</v>
      </c>
      <c r="Z1588" s="39">
        <v>0</v>
      </c>
      <c r="AA1588" s="39">
        <v>0</v>
      </c>
      <c r="AB1588" s="39">
        <v>0</v>
      </c>
      <c r="AC1588" s="39">
        <v>0</v>
      </c>
      <c r="AD1588" s="39">
        <v>0</v>
      </c>
    </row>
    <row r="1589" spans="1:30">
      <c r="A1589" s="40" t="s">
        <v>816</v>
      </c>
      <c r="B1589" s="39">
        <v>1</v>
      </c>
      <c r="C1589" s="39">
        <v>1</v>
      </c>
      <c r="D1589" s="39">
        <v>1</v>
      </c>
      <c r="E1589" s="39">
        <v>1</v>
      </c>
      <c r="F1589" s="39">
        <v>1</v>
      </c>
      <c r="G1589" s="39">
        <v>1</v>
      </c>
      <c r="H1589" s="39">
        <v>1</v>
      </c>
      <c r="I1589" s="39">
        <v>1</v>
      </c>
      <c r="J1589" s="39">
        <v>1</v>
      </c>
      <c r="K1589" s="39">
        <v>1</v>
      </c>
      <c r="L1589" s="39">
        <v>0</v>
      </c>
      <c r="M1589" s="39">
        <v>1</v>
      </c>
      <c r="N1589" s="39">
        <v>1</v>
      </c>
      <c r="O1589" s="39">
        <v>0</v>
      </c>
      <c r="P1589" s="39">
        <v>0</v>
      </c>
      <c r="Q1589" s="39">
        <v>1</v>
      </c>
      <c r="R1589" s="39">
        <v>1</v>
      </c>
      <c r="S1589" s="39">
        <v>1</v>
      </c>
      <c r="T1589" s="39">
        <v>1</v>
      </c>
      <c r="U1589" s="39">
        <v>1</v>
      </c>
      <c r="V1589" s="39">
        <v>1</v>
      </c>
      <c r="W1589" s="39">
        <v>1</v>
      </c>
      <c r="X1589" s="39">
        <v>1</v>
      </c>
      <c r="Y1589" s="39">
        <v>1</v>
      </c>
      <c r="Z1589" s="39">
        <v>1</v>
      </c>
      <c r="AA1589" s="39">
        <v>1</v>
      </c>
      <c r="AB1589" s="39">
        <v>1</v>
      </c>
      <c r="AC1589" s="39">
        <v>1</v>
      </c>
      <c r="AD1589" s="39">
        <v>1</v>
      </c>
    </row>
    <row r="1590" spans="1:30" s="53" customFormat="1">
      <c r="A1590" s="52" t="s">
        <v>817</v>
      </c>
      <c r="B1590" s="53">
        <v>62.710763132368299</v>
      </c>
      <c r="C1590" s="53">
        <v>35.499844526892502</v>
      </c>
      <c r="D1590" s="53">
        <v>142.50127008825001</v>
      </c>
      <c r="E1590" s="53">
        <v>1.4278497415268401</v>
      </c>
      <c r="F1590" s="53">
        <v>1.0437727096256399</v>
      </c>
      <c r="G1590" s="53">
        <v>4.0749367228072497</v>
      </c>
      <c r="H1590" s="53">
        <v>12.2948463424149</v>
      </c>
      <c r="I1590" s="53">
        <v>39.826510013875897</v>
      </c>
      <c r="J1590" s="53">
        <v>124.792178284331</v>
      </c>
      <c r="K1590" s="53">
        <v>124.767398172586</v>
      </c>
      <c r="L1590" s="53">
        <v>0</v>
      </c>
      <c r="M1590" s="53">
        <v>24.606304940614201</v>
      </c>
      <c r="N1590" s="53">
        <v>1</v>
      </c>
      <c r="O1590" s="53">
        <v>0</v>
      </c>
      <c r="P1590" s="53">
        <v>0</v>
      </c>
      <c r="Q1590" s="53">
        <v>123.181528144956</v>
      </c>
      <c r="R1590" s="53">
        <v>122.328785664796</v>
      </c>
      <c r="S1590" s="53">
        <v>0</v>
      </c>
      <c r="T1590" s="53">
        <v>0</v>
      </c>
      <c r="U1590" s="53">
        <v>0</v>
      </c>
      <c r="V1590" s="53">
        <v>0</v>
      </c>
      <c r="W1590" s="53">
        <v>0</v>
      </c>
      <c r="X1590" s="53">
        <v>0</v>
      </c>
      <c r="Y1590" s="53">
        <v>0</v>
      </c>
      <c r="Z1590" s="53">
        <v>0</v>
      </c>
      <c r="AA1590" s="53">
        <v>0</v>
      </c>
      <c r="AB1590" s="53">
        <v>0</v>
      </c>
      <c r="AC1590" s="53">
        <v>0</v>
      </c>
      <c r="AD1590" s="53">
        <v>0</v>
      </c>
    </row>
    <row r="1591" spans="1:30">
      <c r="A1591" s="40" t="s">
        <v>818</v>
      </c>
      <c r="B1591" s="39">
        <v>0</v>
      </c>
      <c r="C1591" s="39">
        <v>0</v>
      </c>
      <c r="D1591" s="39">
        <v>0</v>
      </c>
      <c r="E1591" s="39">
        <v>0</v>
      </c>
      <c r="F1591" s="39">
        <v>0</v>
      </c>
      <c r="G1591" s="39">
        <v>0</v>
      </c>
      <c r="H1591" s="39">
        <v>0</v>
      </c>
      <c r="I1591" s="39">
        <v>0</v>
      </c>
      <c r="J1591" s="39">
        <v>0</v>
      </c>
      <c r="K1591" s="39">
        <v>0</v>
      </c>
      <c r="L1591" s="39">
        <v>0</v>
      </c>
      <c r="M1591" s="39">
        <v>0</v>
      </c>
      <c r="N1591" s="39">
        <v>0</v>
      </c>
      <c r="O1591" s="39">
        <v>0</v>
      </c>
      <c r="P1591" s="39">
        <v>0</v>
      </c>
      <c r="Q1591" s="39">
        <v>0</v>
      </c>
      <c r="R1591" s="39">
        <v>0</v>
      </c>
      <c r="S1591" s="39">
        <v>0</v>
      </c>
      <c r="T1591" s="39">
        <v>0</v>
      </c>
      <c r="U1591" s="39">
        <v>0</v>
      </c>
      <c r="V1591" s="39">
        <v>0</v>
      </c>
      <c r="W1591" s="39">
        <v>0</v>
      </c>
      <c r="X1591" s="39">
        <v>0</v>
      </c>
      <c r="Y1591" s="39">
        <v>0</v>
      </c>
      <c r="Z1591" s="39">
        <v>0</v>
      </c>
      <c r="AA1591" s="39">
        <v>0</v>
      </c>
      <c r="AB1591" s="39">
        <v>0</v>
      </c>
      <c r="AC1591" s="39">
        <v>0</v>
      </c>
      <c r="AD1591" s="39">
        <v>0</v>
      </c>
    </row>
    <row r="1592" spans="1:30" s="53" customFormat="1">
      <c r="A1592" s="52" t="s">
        <v>819</v>
      </c>
      <c r="B1592" s="53">
        <v>62.710763132368299</v>
      </c>
      <c r="C1592" s="53">
        <v>35.499844526892502</v>
      </c>
      <c r="D1592" s="53">
        <v>142.50127008825001</v>
      </c>
      <c r="E1592" s="53">
        <v>1.4278497415268401</v>
      </c>
      <c r="F1592" s="53">
        <v>1.0437727096256399</v>
      </c>
      <c r="G1592" s="53">
        <v>4.0749367228072497</v>
      </c>
      <c r="H1592" s="53">
        <v>12.2948463424149</v>
      </c>
      <c r="I1592" s="53">
        <v>39.826510013875897</v>
      </c>
      <c r="J1592" s="53">
        <v>124.792178284331</v>
      </c>
      <c r="K1592" s="53">
        <v>124.767398172586</v>
      </c>
      <c r="L1592" s="53">
        <v>1</v>
      </c>
      <c r="M1592" s="53">
        <v>24.606304940614201</v>
      </c>
      <c r="N1592" s="53">
        <v>1</v>
      </c>
      <c r="O1592" s="53">
        <v>1</v>
      </c>
      <c r="P1592" s="53">
        <v>1</v>
      </c>
      <c r="Q1592" s="53">
        <v>123.181528144956</v>
      </c>
      <c r="R1592" s="53">
        <v>122.328785664796</v>
      </c>
      <c r="S1592" s="53">
        <v>0</v>
      </c>
      <c r="T1592" s="53">
        <v>0</v>
      </c>
      <c r="U1592" s="53">
        <v>0</v>
      </c>
      <c r="V1592" s="53">
        <v>0</v>
      </c>
      <c r="W1592" s="53">
        <v>0</v>
      </c>
      <c r="X1592" s="53">
        <v>0</v>
      </c>
      <c r="Y1592" s="53">
        <v>0</v>
      </c>
      <c r="Z1592" s="53">
        <v>0</v>
      </c>
      <c r="AA1592" s="53">
        <v>0</v>
      </c>
      <c r="AB1592" s="53">
        <v>0</v>
      </c>
      <c r="AC1592" s="53">
        <v>0</v>
      </c>
      <c r="AD1592" s="53">
        <v>0</v>
      </c>
    </row>
    <row r="1593" spans="1:30">
      <c r="A1593" s="43" t="s">
        <v>820</v>
      </c>
      <c r="B1593" s="46">
        <v>17433.592150798399</v>
      </c>
      <c r="C1593" s="46">
        <v>2200.9903606673302</v>
      </c>
      <c r="D1593" s="46">
        <v>2422.52159150025</v>
      </c>
      <c r="E1593" s="46">
        <v>614626.96428859397</v>
      </c>
      <c r="F1593" s="46">
        <v>11356.334061786099</v>
      </c>
      <c r="G1593" s="46">
        <v>435179.81110965897</v>
      </c>
      <c r="H1593" s="46">
        <v>38038.205442374703</v>
      </c>
      <c r="I1593" s="46">
        <v>6272.6753271854504</v>
      </c>
      <c r="J1593" s="46">
        <v>873.54524799032299</v>
      </c>
      <c r="K1593" s="46">
        <v>3368.71975065982</v>
      </c>
      <c r="L1593" s="46">
        <v>57376.357484149601</v>
      </c>
      <c r="M1593" s="46">
        <v>4476.2969737800604</v>
      </c>
      <c r="N1593" s="46">
        <v>4349628</v>
      </c>
      <c r="O1593" s="46">
        <v>9104.0833333333303</v>
      </c>
      <c r="P1593" s="46">
        <v>914.83333333333303</v>
      </c>
      <c r="Q1593" s="46">
        <v>739.08916886973896</v>
      </c>
      <c r="R1593" s="46">
        <v>1712.60299930715</v>
      </c>
      <c r="S1593" s="46">
        <v>0</v>
      </c>
      <c r="T1593" s="46">
        <v>0</v>
      </c>
      <c r="U1593" s="46">
        <v>0</v>
      </c>
      <c r="V1593" s="46">
        <v>0</v>
      </c>
      <c r="W1593" s="46">
        <v>0</v>
      </c>
      <c r="X1593" s="46">
        <v>0</v>
      </c>
      <c r="Y1593" s="46">
        <v>0</v>
      </c>
      <c r="Z1593" s="46">
        <v>0</v>
      </c>
      <c r="AA1593" s="46">
        <v>0</v>
      </c>
      <c r="AB1593" s="46">
        <v>0</v>
      </c>
      <c r="AC1593" s="46">
        <v>0</v>
      </c>
      <c r="AD1593" s="46">
        <v>0</v>
      </c>
    </row>
    <row r="1594" spans="1:30" hidden="1" outlineLevel="1">
      <c r="A1594" s="40" t="s">
        <v>213</v>
      </c>
      <c r="B1594" s="39">
        <v>17433.592150798399</v>
      </c>
      <c r="C1594" s="39">
        <v>17433.592150798399</v>
      </c>
      <c r="D1594" s="39">
        <v>17433.592150798399</v>
      </c>
      <c r="E1594" s="39">
        <v>17433.592150798399</v>
      </c>
      <c r="F1594" s="39">
        <v>17433.592150798399</v>
      </c>
      <c r="G1594" s="39">
        <v>17433.592150798399</v>
      </c>
      <c r="H1594" s="39">
        <v>17433.592150798399</v>
      </c>
      <c r="I1594" s="39">
        <v>17433.592150798399</v>
      </c>
      <c r="J1594" s="39">
        <v>17433.592150798399</v>
      </c>
      <c r="K1594" s="39">
        <v>17433.592150798399</v>
      </c>
      <c r="L1594" s="39">
        <v>17433.592150798399</v>
      </c>
      <c r="M1594" s="39">
        <v>17433.592150798399</v>
      </c>
      <c r="N1594" s="39">
        <v>17433.592150798399</v>
      </c>
      <c r="O1594" s="39">
        <v>17433.592150798399</v>
      </c>
      <c r="P1594" s="39">
        <v>17433.592150798399</v>
      </c>
      <c r="Q1594" s="39">
        <v>17433.592150798399</v>
      </c>
      <c r="R1594" s="39">
        <v>17433.592150798399</v>
      </c>
    </row>
    <row r="1595" spans="1:30" hidden="1" outlineLevel="1">
      <c r="A1595" s="40" t="s">
        <v>214</v>
      </c>
      <c r="B1595" s="39">
        <v>2200.9903606673302</v>
      </c>
      <c r="C1595" s="39">
        <v>2200.9903606673302</v>
      </c>
      <c r="D1595" s="39">
        <v>2200.9903606673302</v>
      </c>
      <c r="E1595" s="39">
        <v>2200.9903606673302</v>
      </c>
      <c r="F1595" s="39">
        <v>2200.9903606673302</v>
      </c>
      <c r="G1595" s="39">
        <v>2200.9903606673302</v>
      </c>
      <c r="H1595" s="39">
        <v>2200.9903606673302</v>
      </c>
      <c r="I1595" s="39">
        <v>2200.9903606673302</v>
      </c>
      <c r="J1595" s="39">
        <v>2200.9903606673302</v>
      </c>
      <c r="K1595" s="39">
        <v>2200.9903606673302</v>
      </c>
      <c r="L1595" s="39">
        <v>2200.9903606673302</v>
      </c>
      <c r="M1595" s="39">
        <v>2200.9903606673302</v>
      </c>
      <c r="N1595" s="39">
        <v>2200.9903606673302</v>
      </c>
      <c r="O1595" s="39">
        <v>2200.9903606673302</v>
      </c>
      <c r="P1595" s="39">
        <v>2200.9903606673302</v>
      </c>
      <c r="Q1595" s="39">
        <v>2200.9903606673302</v>
      </c>
      <c r="R1595" s="39">
        <v>2200.9903606673302</v>
      </c>
    </row>
    <row r="1596" spans="1:30" hidden="1" outlineLevel="1">
      <c r="A1596" s="40" t="s">
        <v>215</v>
      </c>
      <c r="B1596" s="39">
        <v>2422.52159150025</v>
      </c>
      <c r="C1596" s="39">
        <v>2422.52159150025</v>
      </c>
      <c r="D1596" s="39">
        <v>2422.52159150025</v>
      </c>
      <c r="E1596" s="39">
        <v>2422.52159150025</v>
      </c>
      <c r="F1596" s="39">
        <v>2422.52159150025</v>
      </c>
      <c r="G1596" s="39">
        <v>2422.52159150025</v>
      </c>
      <c r="H1596" s="39">
        <v>2422.52159150025</v>
      </c>
      <c r="I1596" s="39">
        <v>2422.52159150025</v>
      </c>
      <c r="J1596" s="39">
        <v>2422.52159150025</v>
      </c>
      <c r="K1596" s="39">
        <v>2422.52159150025</v>
      </c>
      <c r="L1596" s="39">
        <v>2422.52159150025</v>
      </c>
      <c r="M1596" s="39">
        <v>2422.52159150025</v>
      </c>
      <c r="N1596" s="39">
        <v>2422.52159150025</v>
      </c>
      <c r="O1596" s="39">
        <v>2422.52159150025</v>
      </c>
      <c r="P1596" s="39">
        <v>2422.52159150025</v>
      </c>
      <c r="Q1596" s="39">
        <v>2422.52159150025</v>
      </c>
      <c r="R1596" s="39">
        <v>2422.52159150025</v>
      </c>
    </row>
    <row r="1597" spans="1:30" hidden="1" outlineLevel="1">
      <c r="A1597" s="40" t="s">
        <v>216</v>
      </c>
      <c r="B1597" s="39">
        <v>614626.96428859397</v>
      </c>
      <c r="C1597" s="39">
        <v>614626.96428859397</v>
      </c>
      <c r="D1597" s="39">
        <v>614626.96428859397</v>
      </c>
      <c r="E1597" s="39">
        <v>614626.96428859397</v>
      </c>
      <c r="F1597" s="39">
        <v>614626.96428859397</v>
      </c>
      <c r="G1597" s="39">
        <v>614626.96428859397</v>
      </c>
      <c r="H1597" s="39">
        <v>614626.96428859397</v>
      </c>
      <c r="I1597" s="39">
        <v>614626.96428859397</v>
      </c>
      <c r="J1597" s="39">
        <v>614626.96428859397</v>
      </c>
      <c r="K1597" s="39">
        <v>614626.96428859397</v>
      </c>
      <c r="L1597" s="39">
        <v>614626.96428859397</v>
      </c>
      <c r="M1597" s="39">
        <v>614626.96428859397</v>
      </c>
      <c r="N1597" s="39">
        <v>614626.96428859397</v>
      </c>
      <c r="O1597" s="39">
        <v>614626.96428859397</v>
      </c>
      <c r="P1597" s="39">
        <v>614626.96428859397</v>
      </c>
      <c r="Q1597" s="39">
        <v>614626.96428859397</v>
      </c>
      <c r="R1597" s="39">
        <v>614626.96428859397</v>
      </c>
    </row>
    <row r="1598" spans="1:30" hidden="1" outlineLevel="1">
      <c r="A1598" s="40" t="s">
        <v>217</v>
      </c>
      <c r="B1598" s="39">
        <v>11356.334061786099</v>
      </c>
      <c r="C1598" s="39">
        <v>11356.334061786099</v>
      </c>
      <c r="D1598" s="39">
        <v>11356.334061786099</v>
      </c>
      <c r="E1598" s="39">
        <v>11356.334061786099</v>
      </c>
      <c r="F1598" s="39">
        <v>11356.334061786099</v>
      </c>
      <c r="G1598" s="39">
        <v>11356.334061786099</v>
      </c>
      <c r="H1598" s="39">
        <v>11356.334061786099</v>
      </c>
      <c r="I1598" s="39">
        <v>11356.334061786099</v>
      </c>
      <c r="J1598" s="39">
        <v>11356.334061786099</v>
      </c>
      <c r="K1598" s="39">
        <v>11356.334061786099</v>
      </c>
      <c r="L1598" s="39">
        <v>11356.334061786099</v>
      </c>
      <c r="M1598" s="39">
        <v>11356.334061786099</v>
      </c>
      <c r="N1598" s="39">
        <v>11356.334061786099</v>
      </c>
      <c r="O1598" s="39">
        <v>11356.334061786099</v>
      </c>
      <c r="P1598" s="39">
        <v>11356.334061786099</v>
      </c>
      <c r="Q1598" s="39">
        <v>11356.334061786099</v>
      </c>
      <c r="R1598" s="39">
        <v>11356.334061786099</v>
      </c>
    </row>
    <row r="1599" spans="1:30" hidden="1" outlineLevel="1">
      <c r="A1599" s="40" t="s">
        <v>218</v>
      </c>
      <c r="B1599" s="39">
        <v>435179.81110965897</v>
      </c>
      <c r="C1599" s="39">
        <v>435179.81110965897</v>
      </c>
      <c r="D1599" s="39">
        <v>435179.81110965897</v>
      </c>
      <c r="E1599" s="39">
        <v>435179.81110965897</v>
      </c>
      <c r="F1599" s="39">
        <v>435179.81110965897</v>
      </c>
      <c r="G1599" s="39">
        <v>435179.81110965897</v>
      </c>
      <c r="H1599" s="39">
        <v>435179.81110965897</v>
      </c>
      <c r="I1599" s="39">
        <v>435179.81110965897</v>
      </c>
      <c r="J1599" s="39">
        <v>435179.81110965897</v>
      </c>
      <c r="K1599" s="39">
        <v>435179.81110965897</v>
      </c>
      <c r="L1599" s="39">
        <v>435179.81110965897</v>
      </c>
      <c r="M1599" s="39">
        <v>435179.81110965897</v>
      </c>
      <c r="N1599" s="39">
        <v>435179.81110965897</v>
      </c>
      <c r="O1599" s="39">
        <v>435179.81110965897</v>
      </c>
      <c r="P1599" s="39">
        <v>435179.81110965897</v>
      </c>
      <c r="Q1599" s="39">
        <v>435179.81110965897</v>
      </c>
      <c r="R1599" s="39">
        <v>435179.81110965897</v>
      </c>
    </row>
    <row r="1600" spans="1:30" hidden="1" outlineLevel="1">
      <c r="A1600" s="40" t="s">
        <v>219</v>
      </c>
      <c r="B1600" s="39">
        <v>38038.205442374703</v>
      </c>
      <c r="C1600" s="39">
        <v>38038.205442374703</v>
      </c>
      <c r="D1600" s="39">
        <v>38038.205442374703</v>
      </c>
      <c r="E1600" s="39">
        <v>38038.205442374703</v>
      </c>
      <c r="F1600" s="39">
        <v>38038.205442374703</v>
      </c>
      <c r="G1600" s="39">
        <v>38038.205442374703</v>
      </c>
      <c r="H1600" s="39">
        <v>38038.205442374703</v>
      </c>
      <c r="I1600" s="39">
        <v>38038.205442374703</v>
      </c>
      <c r="J1600" s="39">
        <v>38038.205442374703</v>
      </c>
      <c r="K1600" s="39">
        <v>38038.205442374703</v>
      </c>
      <c r="L1600" s="39">
        <v>38038.205442374703</v>
      </c>
      <c r="M1600" s="39">
        <v>38038.205442374703</v>
      </c>
      <c r="N1600" s="39">
        <v>38038.205442374703</v>
      </c>
      <c r="O1600" s="39">
        <v>38038.205442374703</v>
      </c>
      <c r="P1600" s="39">
        <v>38038.205442374703</v>
      </c>
      <c r="Q1600" s="39">
        <v>38038.205442374703</v>
      </c>
      <c r="R1600" s="39">
        <v>38038.205442374703</v>
      </c>
    </row>
    <row r="1601" spans="1:30" hidden="1" outlineLevel="1">
      <c r="A1601" s="40" t="s">
        <v>220</v>
      </c>
      <c r="B1601" s="39">
        <v>6272.6753271854504</v>
      </c>
      <c r="C1601" s="39">
        <v>6272.6753271854504</v>
      </c>
      <c r="D1601" s="39">
        <v>6272.6753271854504</v>
      </c>
      <c r="E1601" s="39">
        <v>6272.6753271854504</v>
      </c>
      <c r="F1601" s="39">
        <v>6272.6753271854504</v>
      </c>
      <c r="G1601" s="39">
        <v>6272.6753271854504</v>
      </c>
      <c r="H1601" s="39">
        <v>6272.6753271854504</v>
      </c>
      <c r="I1601" s="39">
        <v>6272.6753271854504</v>
      </c>
      <c r="J1601" s="39">
        <v>6272.6753271854504</v>
      </c>
      <c r="K1601" s="39">
        <v>6272.6753271854504</v>
      </c>
      <c r="L1601" s="39">
        <v>6272.6753271854504</v>
      </c>
      <c r="M1601" s="39">
        <v>6272.6753271854504</v>
      </c>
      <c r="N1601" s="39">
        <v>6272.6753271854504</v>
      </c>
      <c r="O1601" s="39">
        <v>6272.6753271854504</v>
      </c>
      <c r="P1601" s="39">
        <v>6272.6753271854504</v>
      </c>
      <c r="Q1601" s="39">
        <v>6272.6753271854504</v>
      </c>
      <c r="R1601" s="39">
        <v>6272.6753271854504</v>
      </c>
    </row>
    <row r="1602" spans="1:30" hidden="1" outlineLevel="1">
      <c r="A1602" s="40" t="s">
        <v>221</v>
      </c>
      <c r="B1602" s="39">
        <v>873.54524799032299</v>
      </c>
      <c r="C1602" s="39">
        <v>873.54524799032299</v>
      </c>
      <c r="D1602" s="39">
        <v>873.54524799032299</v>
      </c>
      <c r="E1602" s="39">
        <v>873.54524799032299</v>
      </c>
      <c r="F1602" s="39">
        <v>873.54524799032299</v>
      </c>
      <c r="G1602" s="39">
        <v>873.54524799032299</v>
      </c>
      <c r="H1602" s="39">
        <v>873.54524799032299</v>
      </c>
      <c r="I1602" s="39">
        <v>873.54524799032299</v>
      </c>
      <c r="J1602" s="39">
        <v>873.54524799032299</v>
      </c>
      <c r="K1602" s="39">
        <v>873.54524799032299</v>
      </c>
      <c r="L1602" s="39">
        <v>873.54524799032299</v>
      </c>
      <c r="M1602" s="39">
        <v>873.54524799032299</v>
      </c>
      <c r="N1602" s="39">
        <v>873.54524799032299</v>
      </c>
      <c r="O1602" s="39">
        <v>873.54524799032299</v>
      </c>
      <c r="P1602" s="39">
        <v>873.54524799032299</v>
      </c>
      <c r="Q1602" s="39">
        <v>873.54524799032299</v>
      </c>
      <c r="R1602" s="39">
        <v>873.54524799032299</v>
      </c>
    </row>
    <row r="1603" spans="1:30" hidden="1" outlineLevel="1">
      <c r="A1603" s="40" t="s">
        <v>222</v>
      </c>
      <c r="B1603" s="39">
        <v>3368.71975065982</v>
      </c>
      <c r="C1603" s="39">
        <v>3368.71975065982</v>
      </c>
      <c r="D1603" s="39">
        <v>3368.71975065982</v>
      </c>
      <c r="E1603" s="39">
        <v>3368.71975065982</v>
      </c>
      <c r="F1603" s="39">
        <v>3368.71975065982</v>
      </c>
      <c r="G1603" s="39">
        <v>3368.71975065982</v>
      </c>
      <c r="H1603" s="39">
        <v>3368.71975065982</v>
      </c>
      <c r="I1603" s="39">
        <v>3368.71975065982</v>
      </c>
      <c r="J1603" s="39">
        <v>3368.71975065982</v>
      </c>
      <c r="K1603" s="39">
        <v>3368.71975065982</v>
      </c>
      <c r="L1603" s="39">
        <v>3368.71975065982</v>
      </c>
      <c r="M1603" s="39">
        <v>3368.71975065982</v>
      </c>
      <c r="N1603" s="39">
        <v>3368.71975065982</v>
      </c>
      <c r="O1603" s="39">
        <v>3368.71975065982</v>
      </c>
      <c r="P1603" s="39">
        <v>3368.71975065982</v>
      </c>
      <c r="Q1603" s="39">
        <v>3368.71975065982</v>
      </c>
      <c r="R1603" s="39">
        <v>3368.71975065982</v>
      </c>
    </row>
    <row r="1604" spans="1:30" hidden="1" outlineLevel="1">
      <c r="A1604" s="40" t="s">
        <v>223</v>
      </c>
      <c r="B1604" s="39">
        <v>57376.357484149601</v>
      </c>
      <c r="C1604" s="39">
        <v>57376.357484149601</v>
      </c>
      <c r="D1604" s="39">
        <v>57376.357484149601</v>
      </c>
      <c r="E1604" s="39">
        <v>57376.357484149601</v>
      </c>
      <c r="F1604" s="39">
        <v>57376.357484149601</v>
      </c>
      <c r="G1604" s="39">
        <v>57376.357484149601</v>
      </c>
      <c r="H1604" s="39">
        <v>57376.357484149601</v>
      </c>
      <c r="I1604" s="39">
        <v>57376.357484149601</v>
      </c>
      <c r="J1604" s="39">
        <v>57376.357484149601</v>
      </c>
      <c r="K1604" s="39">
        <v>57376.357484149601</v>
      </c>
      <c r="L1604" s="39">
        <v>57376.357484149601</v>
      </c>
      <c r="M1604" s="39">
        <v>57376.357484149601</v>
      </c>
      <c r="N1604" s="39">
        <v>57376.357484149601</v>
      </c>
      <c r="O1604" s="39">
        <v>57376.357484149601</v>
      </c>
      <c r="P1604" s="39">
        <v>57376.357484149601</v>
      </c>
      <c r="Q1604" s="39">
        <v>57376.357484149601</v>
      </c>
      <c r="R1604" s="39">
        <v>57376.357484149601</v>
      </c>
    </row>
    <row r="1605" spans="1:30" hidden="1" outlineLevel="1">
      <c r="A1605" s="40" t="s">
        <v>224</v>
      </c>
      <c r="B1605" s="39">
        <v>4476.2969737800604</v>
      </c>
      <c r="C1605" s="39">
        <v>4476.2969737800604</v>
      </c>
      <c r="D1605" s="39">
        <v>4476.2969737800604</v>
      </c>
      <c r="E1605" s="39">
        <v>4476.2969737800604</v>
      </c>
      <c r="F1605" s="39">
        <v>4476.2969737800604</v>
      </c>
      <c r="G1605" s="39">
        <v>4476.2969737800604</v>
      </c>
      <c r="H1605" s="39">
        <v>4476.2969737800604</v>
      </c>
      <c r="I1605" s="39">
        <v>4476.2969737800604</v>
      </c>
      <c r="J1605" s="39">
        <v>4476.2969737800604</v>
      </c>
      <c r="K1605" s="39">
        <v>4476.2969737800604</v>
      </c>
      <c r="L1605" s="39">
        <v>4476.2969737800604</v>
      </c>
      <c r="M1605" s="39">
        <v>4476.2969737800604</v>
      </c>
      <c r="N1605" s="39">
        <v>4476.2969737800604</v>
      </c>
      <c r="O1605" s="39">
        <v>4476.2969737800604</v>
      </c>
      <c r="P1605" s="39">
        <v>4476.2969737800604</v>
      </c>
      <c r="Q1605" s="39">
        <v>4476.2969737800604</v>
      </c>
      <c r="R1605" s="39">
        <v>4476.2969737800604</v>
      </c>
    </row>
    <row r="1606" spans="1:30" hidden="1" outlineLevel="1">
      <c r="A1606" s="40" t="s">
        <v>225</v>
      </c>
      <c r="B1606" s="39">
        <v>4349628</v>
      </c>
      <c r="C1606" s="39">
        <v>4349628</v>
      </c>
      <c r="D1606" s="39">
        <v>4349628</v>
      </c>
      <c r="E1606" s="39">
        <v>4349628</v>
      </c>
      <c r="F1606" s="39">
        <v>4349628</v>
      </c>
      <c r="G1606" s="39">
        <v>4349628</v>
      </c>
      <c r="H1606" s="39">
        <v>4349628</v>
      </c>
      <c r="I1606" s="39">
        <v>4349628</v>
      </c>
      <c r="J1606" s="39">
        <v>4349628</v>
      </c>
      <c r="K1606" s="39">
        <v>4349628</v>
      </c>
      <c r="L1606" s="39">
        <v>4349628</v>
      </c>
      <c r="M1606" s="39">
        <v>4349628</v>
      </c>
      <c r="N1606" s="39">
        <v>4349628</v>
      </c>
      <c r="O1606" s="39">
        <v>4349628</v>
      </c>
      <c r="P1606" s="39">
        <v>4349628</v>
      </c>
      <c r="Q1606" s="39">
        <v>4349628</v>
      </c>
      <c r="R1606" s="39">
        <v>4349628</v>
      </c>
    </row>
    <row r="1607" spans="1:30" hidden="1" outlineLevel="1">
      <c r="A1607" s="40" t="s">
        <v>226</v>
      </c>
      <c r="B1607" s="39">
        <v>9104.0833333333303</v>
      </c>
      <c r="C1607" s="39">
        <v>9104.0833333333303</v>
      </c>
      <c r="D1607" s="39">
        <v>9104.0833333333303</v>
      </c>
      <c r="E1607" s="39">
        <v>9104.0833333333303</v>
      </c>
      <c r="F1607" s="39">
        <v>9104.0833333333303</v>
      </c>
      <c r="G1607" s="39">
        <v>9104.0833333333303</v>
      </c>
      <c r="H1607" s="39">
        <v>9104.0833333333303</v>
      </c>
      <c r="I1607" s="39">
        <v>9104.0833333333303</v>
      </c>
      <c r="J1607" s="39">
        <v>9104.0833333333303</v>
      </c>
      <c r="K1607" s="39">
        <v>9104.0833333333303</v>
      </c>
      <c r="L1607" s="39">
        <v>9104.0833333333303</v>
      </c>
      <c r="M1607" s="39">
        <v>9104.0833333333303</v>
      </c>
      <c r="N1607" s="39">
        <v>9104.0833333333303</v>
      </c>
      <c r="O1607" s="39">
        <v>9104.0833333333303</v>
      </c>
      <c r="P1607" s="39">
        <v>9104.0833333333303</v>
      </c>
      <c r="Q1607" s="39">
        <v>9104.0833333333303</v>
      </c>
      <c r="R1607" s="39">
        <v>9104.0833333333303</v>
      </c>
    </row>
    <row r="1608" spans="1:30" hidden="1" outlineLevel="1">
      <c r="A1608" s="40" t="s">
        <v>227</v>
      </c>
      <c r="B1608" s="39">
        <v>914.83333333333303</v>
      </c>
      <c r="C1608" s="39">
        <v>914.83333333333303</v>
      </c>
      <c r="D1608" s="39">
        <v>914.83333333333303</v>
      </c>
      <c r="E1608" s="39">
        <v>914.83333333333303</v>
      </c>
      <c r="F1608" s="39">
        <v>914.83333333333303</v>
      </c>
      <c r="G1608" s="39">
        <v>914.83333333333303</v>
      </c>
      <c r="H1608" s="39">
        <v>914.83333333333303</v>
      </c>
      <c r="I1608" s="39">
        <v>914.83333333333303</v>
      </c>
      <c r="J1608" s="39">
        <v>914.83333333333303</v>
      </c>
      <c r="K1608" s="39">
        <v>914.83333333333303</v>
      </c>
      <c r="L1608" s="39">
        <v>914.83333333333303</v>
      </c>
      <c r="M1608" s="39">
        <v>914.83333333333303</v>
      </c>
      <c r="N1608" s="39">
        <v>914.83333333333303</v>
      </c>
      <c r="O1608" s="39">
        <v>914.83333333333303</v>
      </c>
      <c r="P1608" s="39">
        <v>914.83333333333303</v>
      </c>
      <c r="Q1608" s="39">
        <v>914.83333333333303</v>
      </c>
      <c r="R1608" s="39">
        <v>914.83333333333303</v>
      </c>
    </row>
    <row r="1609" spans="1:30" hidden="1" outlineLevel="1">
      <c r="A1609" s="40" t="s">
        <v>228</v>
      </c>
      <c r="B1609" s="39">
        <v>739.08916886973896</v>
      </c>
      <c r="C1609" s="39">
        <v>739.08916886973896</v>
      </c>
      <c r="D1609" s="39">
        <v>739.08916886973896</v>
      </c>
      <c r="E1609" s="39">
        <v>739.08916886973896</v>
      </c>
      <c r="F1609" s="39">
        <v>739.08916886973896</v>
      </c>
      <c r="G1609" s="39">
        <v>739.08916886973896</v>
      </c>
      <c r="H1609" s="39">
        <v>739.08916886973896</v>
      </c>
      <c r="I1609" s="39">
        <v>739.08916886973896</v>
      </c>
      <c r="J1609" s="39">
        <v>739.08916886973896</v>
      </c>
      <c r="K1609" s="39">
        <v>739.08916886973896</v>
      </c>
      <c r="L1609" s="39">
        <v>739.08916886973896</v>
      </c>
      <c r="M1609" s="39">
        <v>739.08916886973896</v>
      </c>
      <c r="N1609" s="39">
        <v>739.08916886973896</v>
      </c>
      <c r="O1609" s="39">
        <v>739.08916886973896</v>
      </c>
      <c r="P1609" s="39">
        <v>739.08916886973896</v>
      </c>
      <c r="Q1609" s="39">
        <v>739.08916886973896</v>
      </c>
      <c r="R1609" s="39">
        <v>739.08916886973896</v>
      </c>
    </row>
    <row r="1610" spans="1:30" hidden="1" outlineLevel="1">
      <c r="A1610" s="40" t="s">
        <v>229</v>
      </c>
      <c r="B1610" s="39">
        <v>1712.60299930715</v>
      </c>
      <c r="C1610" s="39">
        <v>1712.60299930715</v>
      </c>
      <c r="D1610" s="39">
        <v>1712.60299930715</v>
      </c>
      <c r="E1610" s="39">
        <v>1712.60299930715</v>
      </c>
      <c r="F1610" s="39">
        <v>1712.60299930715</v>
      </c>
      <c r="G1610" s="39">
        <v>1712.60299930715</v>
      </c>
      <c r="H1610" s="39">
        <v>1712.60299930715</v>
      </c>
      <c r="I1610" s="39">
        <v>1712.60299930715</v>
      </c>
      <c r="J1610" s="39">
        <v>1712.60299930715</v>
      </c>
      <c r="K1610" s="39">
        <v>1712.60299930715</v>
      </c>
      <c r="L1610" s="39">
        <v>1712.60299930715</v>
      </c>
      <c r="M1610" s="39">
        <v>1712.60299930715</v>
      </c>
      <c r="N1610" s="39">
        <v>1712.60299930715</v>
      </c>
      <c r="O1610" s="39">
        <v>1712.60299930715</v>
      </c>
      <c r="P1610" s="39">
        <v>1712.60299930715</v>
      </c>
      <c r="Q1610" s="39">
        <v>1712.60299930715</v>
      </c>
      <c r="R1610" s="39">
        <v>1712.60299930715</v>
      </c>
    </row>
    <row r="1611" spans="1:30" collapsed="1">
      <c r="A1611" s="40" t="s">
        <v>821</v>
      </c>
      <c r="B1611" s="39">
        <v>5555724.62262398</v>
      </c>
      <c r="C1611" s="39">
        <v>5555724.62262398</v>
      </c>
      <c r="D1611" s="39">
        <v>5555724.62262398</v>
      </c>
      <c r="E1611" s="39">
        <v>5555724.62262398</v>
      </c>
      <c r="F1611" s="39">
        <v>5555724.62262398</v>
      </c>
      <c r="G1611" s="39">
        <v>5555724.62262398</v>
      </c>
      <c r="H1611" s="39">
        <v>5555724.62262398</v>
      </c>
      <c r="I1611" s="39">
        <v>5555724.62262398</v>
      </c>
      <c r="J1611" s="39">
        <v>5555724.62262398</v>
      </c>
      <c r="K1611" s="39">
        <v>5555724.62262398</v>
      </c>
      <c r="L1611" s="39">
        <v>5555724.62262398</v>
      </c>
      <c r="M1611" s="39">
        <v>5555724.62262398</v>
      </c>
      <c r="N1611" s="39">
        <v>5555724.62262398</v>
      </c>
      <c r="O1611" s="39">
        <v>5555724.62262398</v>
      </c>
      <c r="P1611" s="39">
        <v>5555724.62262398</v>
      </c>
      <c r="Q1611" s="39">
        <v>5555724.62262398</v>
      </c>
      <c r="R1611" s="39">
        <v>5555724.62262398</v>
      </c>
      <c r="S1611" s="39">
        <v>0</v>
      </c>
      <c r="T1611" s="39">
        <v>0</v>
      </c>
      <c r="U1611" s="39">
        <v>0</v>
      </c>
      <c r="V1611" s="39">
        <v>0</v>
      </c>
      <c r="W1611" s="39">
        <v>0</v>
      </c>
      <c r="X1611" s="39">
        <v>0</v>
      </c>
      <c r="Y1611" s="39">
        <v>0</v>
      </c>
      <c r="Z1611" s="39">
        <v>0</v>
      </c>
      <c r="AA1611" s="39">
        <v>0</v>
      </c>
      <c r="AB1611" s="39">
        <v>0</v>
      </c>
      <c r="AC1611" s="39">
        <v>0</v>
      </c>
      <c r="AD1611" s="39">
        <v>0</v>
      </c>
    </row>
    <row r="1612" spans="1:30">
      <c r="A1612" s="40" t="s">
        <v>822</v>
      </c>
    </row>
    <row r="1613" spans="1:30" s="45" customFormat="1">
      <c r="A1613" s="49" t="s">
        <v>823</v>
      </c>
      <c r="B1613" s="50">
        <v>3.1379510927891201E-3</v>
      </c>
      <c r="C1613" s="50">
        <v>3.9616620876140599E-4</v>
      </c>
      <c r="D1613" s="50">
        <v>4.3604061685045901E-4</v>
      </c>
      <c r="E1613" s="50">
        <v>0.110629486887401</v>
      </c>
      <c r="F1613" s="50">
        <v>2.0440779255942402E-3</v>
      </c>
      <c r="G1613" s="50">
        <v>7.8329982256053907E-2</v>
      </c>
      <c r="H1613" s="50">
        <v>6.8466686213128304E-3</v>
      </c>
      <c r="I1613" s="50">
        <v>1.1290471996473501E-3</v>
      </c>
      <c r="J1613" s="50">
        <v>1.5723335970128401E-4</v>
      </c>
      <c r="K1613" s="50">
        <v>6.06351102598164E-4</v>
      </c>
      <c r="L1613" s="50">
        <v>1.03274300620484E-2</v>
      </c>
      <c r="M1613" s="50">
        <v>8.0570893588780695E-4</v>
      </c>
      <c r="N1613" s="50">
        <v>0.78290921445016703</v>
      </c>
      <c r="O1613" s="50">
        <v>1.63868513141557E-3</v>
      </c>
      <c r="P1613" s="50">
        <v>1.6466498890314901E-4</v>
      </c>
      <c r="Q1613" s="50">
        <v>1.3303200195704799E-4</v>
      </c>
      <c r="R1613" s="50">
        <v>3.0825915891027097E-4</v>
      </c>
      <c r="S1613" s="50">
        <v>0</v>
      </c>
      <c r="T1613" s="50">
        <v>0</v>
      </c>
      <c r="U1613" s="50">
        <v>0</v>
      </c>
      <c r="V1613" s="50">
        <v>0</v>
      </c>
      <c r="W1613" s="50">
        <v>0</v>
      </c>
      <c r="X1613" s="50">
        <v>0</v>
      </c>
      <c r="Y1613" s="50">
        <v>0</v>
      </c>
      <c r="Z1613" s="50">
        <v>0</v>
      </c>
      <c r="AA1613" s="50">
        <v>0</v>
      </c>
      <c r="AB1613" s="50">
        <v>0</v>
      </c>
      <c r="AC1613" s="50">
        <v>0</v>
      </c>
      <c r="AD1613" s="50">
        <v>0</v>
      </c>
    </row>
    <row r="1614" spans="1:30">
      <c r="A1614" s="40" t="s">
        <v>824</v>
      </c>
      <c r="B1614" s="39">
        <v>3.1379510927891201E-3</v>
      </c>
      <c r="C1614" s="39">
        <v>3.9616620876140599E-4</v>
      </c>
      <c r="D1614" s="39">
        <v>4.3604061685045901E-4</v>
      </c>
      <c r="E1614" s="39">
        <v>0.110629486887401</v>
      </c>
      <c r="F1614" s="39">
        <v>2.0440779255942402E-3</v>
      </c>
      <c r="G1614" s="39">
        <v>7.8329982256053907E-2</v>
      </c>
      <c r="H1614" s="39">
        <v>6.8466686213128304E-3</v>
      </c>
      <c r="I1614" s="39">
        <v>1.1290471996473501E-3</v>
      </c>
      <c r="J1614" s="39">
        <v>1.5723335970128401E-4</v>
      </c>
      <c r="K1614" s="39">
        <v>6.06351102598164E-4</v>
      </c>
      <c r="L1614" s="39">
        <v>1.03274300620484E-2</v>
      </c>
      <c r="M1614" s="39">
        <v>8.0570893588780695E-4</v>
      </c>
      <c r="N1614" s="39">
        <v>0.78290921445016703</v>
      </c>
      <c r="O1614" s="39">
        <v>1.63868513141557E-3</v>
      </c>
      <c r="P1614" s="39">
        <v>1.6466498890314901E-4</v>
      </c>
      <c r="Q1614" s="39">
        <v>1.3303200195704799E-4</v>
      </c>
      <c r="R1614" s="39">
        <v>3.0825915891027097E-4</v>
      </c>
      <c r="S1614" s="39">
        <v>0</v>
      </c>
      <c r="T1614" s="39">
        <v>0</v>
      </c>
      <c r="U1614" s="39">
        <v>0</v>
      </c>
      <c r="V1614" s="39">
        <v>0</v>
      </c>
      <c r="W1614" s="39">
        <v>0</v>
      </c>
      <c r="X1614" s="39">
        <v>0</v>
      </c>
      <c r="Y1614" s="39">
        <v>0</v>
      </c>
      <c r="Z1614" s="39">
        <v>0</v>
      </c>
      <c r="AA1614" s="39">
        <v>0</v>
      </c>
      <c r="AB1614" s="39">
        <v>0</v>
      </c>
      <c r="AC1614" s="39">
        <v>0</v>
      </c>
      <c r="AD1614" s="39">
        <v>0</v>
      </c>
    </row>
    <row r="1615" spans="1:30">
      <c r="A1615" s="40" t="s">
        <v>825</v>
      </c>
    </row>
    <row r="1616" spans="1:30">
      <c r="A1616" s="43" t="s">
        <v>826</v>
      </c>
    </row>
    <row r="1617" spans="1:30">
      <c r="A1617" s="40" t="s">
        <v>827</v>
      </c>
      <c r="B1617" s="39">
        <v>476.416666666666</v>
      </c>
      <c r="C1617" s="39">
        <v>88.1666666666666</v>
      </c>
      <c r="D1617" s="39">
        <v>30</v>
      </c>
      <c r="E1617" s="39">
        <v>418653.75</v>
      </c>
      <c r="F1617" s="39">
        <v>6603.1666666666597</v>
      </c>
      <c r="G1617" s="39">
        <v>102291.08333333299</v>
      </c>
      <c r="H1617" s="39">
        <v>4447.4166666666597</v>
      </c>
      <c r="I1617" s="39">
        <v>431.75</v>
      </c>
      <c r="J1617" s="39">
        <v>11</v>
      </c>
      <c r="K1617" s="39">
        <v>54</v>
      </c>
      <c r="L1617" s="39">
        <v>0</v>
      </c>
      <c r="M1617" s="39">
        <v>195.583333333333</v>
      </c>
      <c r="N1617" s="39">
        <v>4260801.0833333302</v>
      </c>
      <c r="O1617" s="39">
        <v>0</v>
      </c>
      <c r="P1617" s="39">
        <v>0</v>
      </c>
      <c r="Q1617" s="39">
        <v>6</v>
      </c>
      <c r="R1617" s="39">
        <v>17</v>
      </c>
      <c r="S1617" s="39">
        <v>0</v>
      </c>
      <c r="T1617" s="39">
        <v>4</v>
      </c>
      <c r="U1617" s="39">
        <v>0</v>
      </c>
      <c r="V1617" s="39">
        <v>0</v>
      </c>
      <c r="W1617" s="39">
        <v>0</v>
      </c>
      <c r="X1617" s="39">
        <v>6</v>
      </c>
      <c r="Y1617" s="39">
        <v>0</v>
      </c>
      <c r="Z1617" s="39">
        <v>0</v>
      </c>
      <c r="AA1617" s="39">
        <v>0</v>
      </c>
      <c r="AB1617" s="39">
        <v>0</v>
      </c>
      <c r="AC1617" s="39">
        <v>0</v>
      </c>
      <c r="AD1617" s="39">
        <v>0</v>
      </c>
    </row>
    <row r="1618" spans="1:30" s="53" customFormat="1">
      <c r="A1618" s="52" t="s">
        <v>828</v>
      </c>
      <c r="B1618" s="53">
        <v>7172.2849445109496</v>
      </c>
      <c r="C1618" s="53">
        <v>4060.52010527734</v>
      </c>
      <c r="D1618" s="53">
        <v>16950.9148028294</v>
      </c>
      <c r="E1618" s="53">
        <v>175.299702824023</v>
      </c>
      <c r="F1618" s="53">
        <v>134.09451030438501</v>
      </c>
      <c r="G1618" s="53">
        <v>624.92136847073596</v>
      </c>
      <c r="H1618" s="53">
        <v>1732.7356531681201</v>
      </c>
      <c r="I1618" s="53">
        <v>4844.8578380795898</v>
      </c>
      <c r="J1618" s="53">
        <v>15219.6370719439</v>
      </c>
      <c r="K1618" s="53">
        <v>15217.3613988449</v>
      </c>
      <c r="L1618" s="53">
        <v>0</v>
      </c>
      <c r="M1618" s="53">
        <v>3598.5351510166902</v>
      </c>
      <c r="N1618" s="53">
        <v>130.34305850785799</v>
      </c>
      <c r="O1618" s="53">
        <v>0</v>
      </c>
      <c r="P1618" s="53">
        <v>0</v>
      </c>
      <c r="Q1618" s="53">
        <v>15071.7235664865</v>
      </c>
      <c r="R1618" s="53">
        <v>14993.4122520617</v>
      </c>
      <c r="S1618" s="53">
        <v>0</v>
      </c>
      <c r="T1618" s="53">
        <v>162150.16980950101</v>
      </c>
      <c r="U1618" s="53">
        <v>0</v>
      </c>
      <c r="V1618" s="53">
        <v>0</v>
      </c>
      <c r="W1618" s="53">
        <v>0</v>
      </c>
      <c r="X1618" s="53">
        <v>162150.16980950101</v>
      </c>
      <c r="Y1618" s="53">
        <v>0</v>
      </c>
      <c r="Z1618" s="53">
        <v>0</v>
      </c>
      <c r="AA1618" s="53">
        <v>0</v>
      </c>
      <c r="AB1618" s="53">
        <v>0</v>
      </c>
      <c r="AC1618" s="53">
        <v>0</v>
      </c>
      <c r="AD1618" s="53">
        <v>0</v>
      </c>
    </row>
    <row r="1619" spans="1:30">
      <c r="A1619" s="40" t="s">
        <v>829</v>
      </c>
      <c r="B1619" s="46">
        <v>3416996.08564742</v>
      </c>
      <c r="C1619" s="46">
        <v>358002.522615286</v>
      </c>
      <c r="D1619" s="46">
        <v>508527.44408488198</v>
      </c>
      <c r="E1619" s="46">
        <v>73389877.961163104</v>
      </c>
      <c r="F1619" s="46">
        <v>885448.40062490804</v>
      </c>
      <c r="G1619" s="46">
        <v>63923883.779020697</v>
      </c>
      <c r="H1619" s="46">
        <v>7706197.4228274804</v>
      </c>
      <c r="I1619" s="46">
        <v>2091767.37159086</v>
      </c>
      <c r="J1619" s="46">
        <v>167416.00779138299</v>
      </c>
      <c r="K1619" s="46">
        <v>821737.51553762902</v>
      </c>
      <c r="L1619" s="46">
        <v>0</v>
      </c>
      <c r="M1619" s="46">
        <v>703813.49995301396</v>
      </c>
      <c r="N1619" s="46">
        <v>555365844.89526105</v>
      </c>
      <c r="O1619" s="46">
        <v>0</v>
      </c>
      <c r="P1619" s="46">
        <v>0</v>
      </c>
      <c r="Q1619" s="46">
        <v>90430.341398919001</v>
      </c>
      <c r="R1619" s="46">
        <v>254888.008285049</v>
      </c>
      <c r="S1619" s="46">
        <v>0</v>
      </c>
      <c r="T1619" s="46">
        <v>648600.67923800403</v>
      </c>
      <c r="U1619" s="46">
        <v>0</v>
      </c>
      <c r="V1619" s="46">
        <v>0</v>
      </c>
      <c r="W1619" s="46">
        <v>0</v>
      </c>
      <c r="X1619" s="46">
        <v>972901.01885700598</v>
      </c>
      <c r="Y1619" s="46">
        <v>0</v>
      </c>
      <c r="Z1619" s="46">
        <v>0</v>
      </c>
      <c r="AA1619" s="46">
        <v>0</v>
      </c>
      <c r="AB1619" s="46">
        <v>0</v>
      </c>
      <c r="AC1619" s="46">
        <v>0</v>
      </c>
      <c r="AD1619" s="46">
        <v>0</v>
      </c>
    </row>
    <row r="1620" spans="1:30">
      <c r="A1620" s="40" t="s">
        <v>830</v>
      </c>
      <c r="B1620" s="39">
        <v>0</v>
      </c>
      <c r="C1620" s="39">
        <v>0</v>
      </c>
      <c r="D1620" s="39">
        <v>0</v>
      </c>
      <c r="E1620" s="39">
        <v>0</v>
      </c>
      <c r="F1620" s="39">
        <v>0</v>
      </c>
      <c r="G1620" s="39">
        <v>0</v>
      </c>
      <c r="H1620" s="39">
        <v>0</v>
      </c>
      <c r="I1620" s="39">
        <v>0</v>
      </c>
      <c r="J1620" s="39">
        <v>0</v>
      </c>
      <c r="K1620" s="39">
        <v>0</v>
      </c>
      <c r="L1620" s="39">
        <v>0</v>
      </c>
      <c r="M1620" s="39">
        <v>0</v>
      </c>
      <c r="N1620" s="39">
        <v>0</v>
      </c>
      <c r="O1620" s="39">
        <v>0</v>
      </c>
      <c r="P1620" s="39">
        <v>0</v>
      </c>
      <c r="Q1620" s="39">
        <v>0</v>
      </c>
      <c r="R1620" s="39">
        <v>0</v>
      </c>
      <c r="S1620" s="39">
        <v>0</v>
      </c>
      <c r="T1620" s="39">
        <v>0</v>
      </c>
      <c r="U1620" s="39">
        <v>0</v>
      </c>
      <c r="V1620" s="39">
        <v>0</v>
      </c>
      <c r="W1620" s="39">
        <v>0</v>
      </c>
      <c r="X1620" s="39">
        <v>0</v>
      </c>
      <c r="Y1620" s="39">
        <v>0</v>
      </c>
      <c r="Z1620" s="39">
        <v>0</v>
      </c>
      <c r="AA1620" s="39">
        <v>0</v>
      </c>
      <c r="AB1620" s="39">
        <v>0</v>
      </c>
      <c r="AC1620" s="39">
        <v>0</v>
      </c>
      <c r="AD1620" s="39">
        <v>0</v>
      </c>
    </row>
    <row r="1621" spans="1:30">
      <c r="A1621" s="43" t="s">
        <v>831</v>
      </c>
      <c r="B1621" s="46">
        <v>3416996.08564742</v>
      </c>
      <c r="C1621" s="46">
        <v>358002.522615286</v>
      </c>
      <c r="D1621" s="46">
        <v>508527.44408488198</v>
      </c>
      <c r="E1621" s="46">
        <v>73389877.961163104</v>
      </c>
      <c r="F1621" s="46">
        <v>885448.40062490804</v>
      </c>
      <c r="G1621" s="46">
        <v>63923883.779020697</v>
      </c>
      <c r="H1621" s="46">
        <v>7706197.4228274804</v>
      </c>
      <c r="I1621" s="46">
        <v>2091767.37159086</v>
      </c>
      <c r="J1621" s="46">
        <v>167416.00779138299</v>
      </c>
      <c r="K1621" s="46">
        <v>821737.51553762902</v>
      </c>
      <c r="L1621" s="46">
        <v>0</v>
      </c>
      <c r="M1621" s="46">
        <v>703813.49995301396</v>
      </c>
      <c r="N1621" s="46">
        <v>555365844.89526105</v>
      </c>
      <c r="O1621" s="46">
        <v>0</v>
      </c>
      <c r="P1621" s="46">
        <v>0</v>
      </c>
      <c r="Q1621" s="46">
        <v>90430.341398919001</v>
      </c>
      <c r="R1621" s="46">
        <v>254888.008285049</v>
      </c>
      <c r="S1621" s="46">
        <v>0</v>
      </c>
      <c r="T1621" s="46">
        <v>648600.67923800403</v>
      </c>
      <c r="U1621" s="46">
        <v>0</v>
      </c>
      <c r="V1621" s="46">
        <v>0</v>
      </c>
      <c r="W1621" s="46">
        <v>0</v>
      </c>
      <c r="X1621" s="46">
        <v>972901.01885700598</v>
      </c>
      <c r="Y1621" s="46">
        <v>0</v>
      </c>
      <c r="Z1621" s="46">
        <v>0</v>
      </c>
      <c r="AA1621" s="46">
        <v>0</v>
      </c>
      <c r="AB1621" s="46">
        <v>0</v>
      </c>
      <c r="AC1621" s="46">
        <v>0</v>
      </c>
      <c r="AD1621" s="46">
        <v>0</v>
      </c>
    </row>
    <row r="1622" spans="1:30" hidden="1" outlineLevel="1">
      <c r="A1622" s="40" t="s">
        <v>213</v>
      </c>
      <c r="B1622" s="39">
        <v>3416996.08564742</v>
      </c>
      <c r="C1622" s="39">
        <v>3416996.08564742</v>
      </c>
      <c r="D1622" s="39">
        <v>3416996.08564742</v>
      </c>
      <c r="E1622" s="39">
        <v>3416996.08564742</v>
      </c>
      <c r="F1622" s="39">
        <v>3416996.08564742</v>
      </c>
      <c r="G1622" s="39">
        <v>3416996.08564742</v>
      </c>
      <c r="H1622" s="39">
        <v>3416996.08564742</v>
      </c>
      <c r="I1622" s="39">
        <v>3416996.08564742</v>
      </c>
      <c r="J1622" s="39">
        <v>3416996.08564742</v>
      </c>
      <c r="K1622" s="39">
        <v>3416996.08564742</v>
      </c>
      <c r="L1622" s="39">
        <v>3416996.08564742</v>
      </c>
      <c r="M1622" s="39">
        <v>3416996.08564742</v>
      </c>
      <c r="N1622" s="39">
        <v>3416996.08564742</v>
      </c>
      <c r="O1622" s="39">
        <v>3416996.08564742</v>
      </c>
      <c r="P1622" s="39">
        <v>3416996.08564742</v>
      </c>
      <c r="Q1622" s="39">
        <v>3416996.08564742</v>
      </c>
      <c r="R1622" s="39">
        <v>3416996.08564742</v>
      </c>
    </row>
    <row r="1623" spans="1:30" hidden="1" outlineLevel="1">
      <c r="A1623" s="40" t="s">
        <v>214</v>
      </c>
      <c r="B1623" s="39">
        <v>358002.522615286</v>
      </c>
      <c r="C1623" s="39">
        <v>358002.522615286</v>
      </c>
      <c r="D1623" s="39">
        <v>358002.522615286</v>
      </c>
      <c r="E1623" s="39">
        <v>358002.522615286</v>
      </c>
      <c r="F1623" s="39">
        <v>358002.522615286</v>
      </c>
      <c r="G1623" s="39">
        <v>358002.522615286</v>
      </c>
      <c r="H1623" s="39">
        <v>358002.522615286</v>
      </c>
      <c r="I1623" s="39">
        <v>358002.522615286</v>
      </c>
      <c r="J1623" s="39">
        <v>358002.522615286</v>
      </c>
      <c r="K1623" s="39">
        <v>358002.522615286</v>
      </c>
      <c r="L1623" s="39">
        <v>358002.522615286</v>
      </c>
      <c r="M1623" s="39">
        <v>358002.522615286</v>
      </c>
      <c r="N1623" s="39">
        <v>358002.522615286</v>
      </c>
      <c r="O1623" s="39">
        <v>358002.522615286</v>
      </c>
      <c r="P1623" s="39">
        <v>358002.522615286</v>
      </c>
      <c r="Q1623" s="39">
        <v>358002.522615286</v>
      </c>
      <c r="R1623" s="39">
        <v>358002.522615286</v>
      </c>
    </row>
    <row r="1624" spans="1:30" hidden="1" outlineLevel="1">
      <c r="A1624" s="40" t="s">
        <v>215</v>
      </c>
      <c r="B1624" s="39">
        <v>508527.44408488198</v>
      </c>
      <c r="C1624" s="39">
        <v>508527.44408488198</v>
      </c>
      <c r="D1624" s="39">
        <v>508527.44408488198</v>
      </c>
      <c r="E1624" s="39">
        <v>508527.44408488198</v>
      </c>
      <c r="F1624" s="39">
        <v>508527.44408488198</v>
      </c>
      <c r="G1624" s="39">
        <v>508527.44408488198</v>
      </c>
      <c r="H1624" s="39">
        <v>508527.44408488198</v>
      </c>
      <c r="I1624" s="39">
        <v>508527.44408488198</v>
      </c>
      <c r="J1624" s="39">
        <v>508527.44408488198</v>
      </c>
      <c r="K1624" s="39">
        <v>508527.44408488198</v>
      </c>
      <c r="L1624" s="39">
        <v>508527.44408488198</v>
      </c>
      <c r="M1624" s="39">
        <v>508527.44408488198</v>
      </c>
      <c r="N1624" s="39">
        <v>508527.44408488198</v>
      </c>
      <c r="O1624" s="39">
        <v>508527.44408488198</v>
      </c>
      <c r="P1624" s="39">
        <v>508527.44408488198</v>
      </c>
      <c r="Q1624" s="39">
        <v>508527.44408488198</v>
      </c>
      <c r="R1624" s="39">
        <v>508527.44408488198</v>
      </c>
    </row>
    <row r="1625" spans="1:30" hidden="1" outlineLevel="1">
      <c r="A1625" s="40" t="s">
        <v>216</v>
      </c>
      <c r="B1625" s="39">
        <v>73389877.961163104</v>
      </c>
      <c r="C1625" s="39">
        <v>73389877.961163104</v>
      </c>
      <c r="D1625" s="39">
        <v>73389877.961163104</v>
      </c>
      <c r="E1625" s="39">
        <v>73389877.961163104</v>
      </c>
      <c r="F1625" s="39">
        <v>73389877.961163104</v>
      </c>
      <c r="G1625" s="39">
        <v>73389877.961163104</v>
      </c>
      <c r="H1625" s="39">
        <v>73389877.961163104</v>
      </c>
      <c r="I1625" s="39">
        <v>73389877.961163104</v>
      </c>
      <c r="J1625" s="39">
        <v>73389877.961163104</v>
      </c>
      <c r="K1625" s="39">
        <v>73389877.961163104</v>
      </c>
      <c r="L1625" s="39">
        <v>73389877.961163104</v>
      </c>
      <c r="M1625" s="39">
        <v>73389877.961163104</v>
      </c>
      <c r="N1625" s="39">
        <v>73389877.961163104</v>
      </c>
      <c r="O1625" s="39">
        <v>73389877.961163104</v>
      </c>
      <c r="P1625" s="39">
        <v>73389877.961163104</v>
      </c>
      <c r="Q1625" s="39">
        <v>73389877.961163104</v>
      </c>
      <c r="R1625" s="39">
        <v>73389877.961163104</v>
      </c>
    </row>
    <row r="1626" spans="1:30" hidden="1" outlineLevel="1">
      <c r="A1626" s="40" t="s">
        <v>217</v>
      </c>
      <c r="B1626" s="39">
        <v>885448.40062490804</v>
      </c>
      <c r="C1626" s="39">
        <v>885448.40062490804</v>
      </c>
      <c r="D1626" s="39">
        <v>885448.40062490804</v>
      </c>
      <c r="E1626" s="39">
        <v>885448.40062490804</v>
      </c>
      <c r="F1626" s="39">
        <v>885448.40062490804</v>
      </c>
      <c r="G1626" s="39">
        <v>885448.40062490804</v>
      </c>
      <c r="H1626" s="39">
        <v>885448.40062490804</v>
      </c>
      <c r="I1626" s="39">
        <v>885448.40062490804</v>
      </c>
      <c r="J1626" s="39">
        <v>885448.40062490804</v>
      </c>
      <c r="K1626" s="39">
        <v>885448.40062490804</v>
      </c>
      <c r="L1626" s="39">
        <v>885448.40062490804</v>
      </c>
      <c r="M1626" s="39">
        <v>885448.40062490804</v>
      </c>
      <c r="N1626" s="39">
        <v>885448.40062490804</v>
      </c>
      <c r="O1626" s="39">
        <v>885448.40062490804</v>
      </c>
      <c r="P1626" s="39">
        <v>885448.40062490804</v>
      </c>
      <c r="Q1626" s="39">
        <v>885448.40062490804</v>
      </c>
      <c r="R1626" s="39">
        <v>885448.40062490804</v>
      </c>
    </row>
    <row r="1627" spans="1:30" hidden="1" outlineLevel="1">
      <c r="A1627" s="40" t="s">
        <v>218</v>
      </c>
      <c r="B1627" s="39">
        <v>63923883.779020697</v>
      </c>
      <c r="C1627" s="39">
        <v>63923883.779020697</v>
      </c>
      <c r="D1627" s="39">
        <v>63923883.779020697</v>
      </c>
      <c r="E1627" s="39">
        <v>63923883.779020697</v>
      </c>
      <c r="F1627" s="39">
        <v>63923883.779020697</v>
      </c>
      <c r="G1627" s="39">
        <v>63923883.779020697</v>
      </c>
      <c r="H1627" s="39">
        <v>63923883.779020697</v>
      </c>
      <c r="I1627" s="39">
        <v>63923883.779020697</v>
      </c>
      <c r="J1627" s="39">
        <v>63923883.779020697</v>
      </c>
      <c r="K1627" s="39">
        <v>63923883.779020697</v>
      </c>
      <c r="L1627" s="39">
        <v>63923883.779020697</v>
      </c>
      <c r="M1627" s="39">
        <v>63923883.779020697</v>
      </c>
      <c r="N1627" s="39">
        <v>63923883.779020697</v>
      </c>
      <c r="O1627" s="39">
        <v>63923883.779020697</v>
      </c>
      <c r="P1627" s="39">
        <v>63923883.779020697</v>
      </c>
      <c r="Q1627" s="39">
        <v>63923883.779020697</v>
      </c>
      <c r="R1627" s="39">
        <v>63923883.779020697</v>
      </c>
    </row>
    <row r="1628" spans="1:30" hidden="1" outlineLevel="1">
      <c r="A1628" s="40" t="s">
        <v>219</v>
      </c>
      <c r="B1628" s="39">
        <v>7706197.4228274804</v>
      </c>
      <c r="C1628" s="39">
        <v>7706197.4228274804</v>
      </c>
      <c r="D1628" s="39">
        <v>7706197.4228274804</v>
      </c>
      <c r="E1628" s="39">
        <v>7706197.4228274804</v>
      </c>
      <c r="F1628" s="39">
        <v>7706197.4228274804</v>
      </c>
      <c r="G1628" s="39">
        <v>7706197.4228274804</v>
      </c>
      <c r="H1628" s="39">
        <v>7706197.4228274804</v>
      </c>
      <c r="I1628" s="39">
        <v>7706197.4228274804</v>
      </c>
      <c r="J1628" s="39">
        <v>7706197.4228274804</v>
      </c>
      <c r="K1628" s="39">
        <v>7706197.4228274804</v>
      </c>
      <c r="L1628" s="39">
        <v>7706197.4228274804</v>
      </c>
      <c r="M1628" s="39">
        <v>7706197.4228274804</v>
      </c>
      <c r="N1628" s="39">
        <v>7706197.4228274804</v>
      </c>
      <c r="O1628" s="39">
        <v>7706197.4228274804</v>
      </c>
      <c r="P1628" s="39">
        <v>7706197.4228274804</v>
      </c>
      <c r="Q1628" s="39">
        <v>7706197.4228274804</v>
      </c>
      <c r="R1628" s="39">
        <v>7706197.4228274804</v>
      </c>
    </row>
    <row r="1629" spans="1:30" hidden="1" outlineLevel="1">
      <c r="A1629" s="40" t="s">
        <v>220</v>
      </c>
      <c r="B1629" s="39">
        <v>2091767.37159086</v>
      </c>
      <c r="C1629" s="39">
        <v>2091767.37159086</v>
      </c>
      <c r="D1629" s="39">
        <v>2091767.37159086</v>
      </c>
      <c r="E1629" s="39">
        <v>2091767.37159086</v>
      </c>
      <c r="F1629" s="39">
        <v>2091767.37159086</v>
      </c>
      <c r="G1629" s="39">
        <v>2091767.37159086</v>
      </c>
      <c r="H1629" s="39">
        <v>2091767.37159086</v>
      </c>
      <c r="I1629" s="39">
        <v>2091767.37159086</v>
      </c>
      <c r="J1629" s="39">
        <v>2091767.37159086</v>
      </c>
      <c r="K1629" s="39">
        <v>2091767.37159086</v>
      </c>
      <c r="L1629" s="39">
        <v>2091767.37159086</v>
      </c>
      <c r="M1629" s="39">
        <v>2091767.37159086</v>
      </c>
      <c r="N1629" s="39">
        <v>2091767.37159086</v>
      </c>
      <c r="O1629" s="39">
        <v>2091767.37159086</v>
      </c>
      <c r="P1629" s="39">
        <v>2091767.37159086</v>
      </c>
      <c r="Q1629" s="39">
        <v>2091767.37159086</v>
      </c>
      <c r="R1629" s="39">
        <v>2091767.37159086</v>
      </c>
    </row>
    <row r="1630" spans="1:30" hidden="1" outlineLevel="1">
      <c r="A1630" s="40" t="s">
        <v>221</v>
      </c>
      <c r="B1630" s="39">
        <v>167416.00779138299</v>
      </c>
      <c r="C1630" s="39">
        <v>167416.00779138299</v>
      </c>
      <c r="D1630" s="39">
        <v>167416.00779138299</v>
      </c>
      <c r="E1630" s="39">
        <v>167416.00779138299</v>
      </c>
      <c r="F1630" s="39">
        <v>167416.00779138299</v>
      </c>
      <c r="G1630" s="39">
        <v>167416.00779138299</v>
      </c>
      <c r="H1630" s="39">
        <v>167416.00779138299</v>
      </c>
      <c r="I1630" s="39">
        <v>167416.00779138299</v>
      </c>
      <c r="J1630" s="39">
        <v>167416.00779138299</v>
      </c>
      <c r="K1630" s="39">
        <v>167416.00779138299</v>
      </c>
      <c r="L1630" s="39">
        <v>167416.00779138299</v>
      </c>
      <c r="M1630" s="39">
        <v>167416.00779138299</v>
      </c>
      <c r="N1630" s="39">
        <v>167416.00779138299</v>
      </c>
      <c r="O1630" s="39">
        <v>167416.00779138299</v>
      </c>
      <c r="P1630" s="39">
        <v>167416.00779138299</v>
      </c>
      <c r="Q1630" s="39">
        <v>167416.00779138299</v>
      </c>
      <c r="R1630" s="39">
        <v>167416.00779138299</v>
      </c>
    </row>
    <row r="1631" spans="1:30" hidden="1" outlineLevel="1">
      <c r="A1631" s="40" t="s">
        <v>222</v>
      </c>
      <c r="B1631" s="39">
        <v>821737.51553762902</v>
      </c>
      <c r="C1631" s="39">
        <v>821737.51553762902</v>
      </c>
      <c r="D1631" s="39">
        <v>821737.51553762902</v>
      </c>
      <c r="E1631" s="39">
        <v>821737.51553762902</v>
      </c>
      <c r="F1631" s="39">
        <v>821737.51553762902</v>
      </c>
      <c r="G1631" s="39">
        <v>821737.51553762902</v>
      </c>
      <c r="H1631" s="39">
        <v>821737.51553762902</v>
      </c>
      <c r="I1631" s="39">
        <v>821737.51553762902</v>
      </c>
      <c r="J1631" s="39">
        <v>821737.51553762902</v>
      </c>
      <c r="K1631" s="39">
        <v>821737.51553762902</v>
      </c>
      <c r="L1631" s="39">
        <v>821737.51553762902</v>
      </c>
      <c r="M1631" s="39">
        <v>821737.51553762902</v>
      </c>
      <c r="N1631" s="39">
        <v>821737.51553762902</v>
      </c>
      <c r="O1631" s="39">
        <v>821737.51553762902</v>
      </c>
      <c r="P1631" s="39">
        <v>821737.51553762902</v>
      </c>
      <c r="Q1631" s="39">
        <v>821737.51553762902</v>
      </c>
      <c r="R1631" s="39">
        <v>821737.51553762902</v>
      </c>
    </row>
    <row r="1632" spans="1:30" hidden="1" outlineLevel="1">
      <c r="A1632" s="40" t="s">
        <v>224</v>
      </c>
      <c r="B1632" s="39">
        <v>703813.49995301396</v>
      </c>
      <c r="C1632" s="39">
        <v>703813.49995301396</v>
      </c>
      <c r="D1632" s="39">
        <v>703813.49995301396</v>
      </c>
      <c r="E1632" s="39">
        <v>703813.49995301396</v>
      </c>
      <c r="F1632" s="39">
        <v>703813.49995301396</v>
      </c>
      <c r="G1632" s="39">
        <v>703813.49995301396</v>
      </c>
      <c r="H1632" s="39">
        <v>703813.49995301396</v>
      </c>
      <c r="I1632" s="39">
        <v>703813.49995301396</v>
      </c>
      <c r="J1632" s="39">
        <v>703813.49995301396</v>
      </c>
      <c r="K1632" s="39">
        <v>703813.49995301396</v>
      </c>
      <c r="L1632" s="39">
        <v>703813.49995301396</v>
      </c>
      <c r="M1632" s="39">
        <v>703813.49995301396</v>
      </c>
      <c r="N1632" s="39">
        <v>703813.49995301396</v>
      </c>
      <c r="O1632" s="39">
        <v>703813.49995301396</v>
      </c>
      <c r="P1632" s="39">
        <v>703813.49995301396</v>
      </c>
      <c r="Q1632" s="39">
        <v>703813.49995301396</v>
      </c>
      <c r="R1632" s="39">
        <v>703813.49995301396</v>
      </c>
    </row>
    <row r="1633" spans="1:30" hidden="1" outlineLevel="1">
      <c r="A1633" s="40" t="s">
        <v>225</v>
      </c>
      <c r="B1633" s="39">
        <v>555365844.89526105</v>
      </c>
      <c r="C1633" s="39">
        <v>555365844.89526105</v>
      </c>
      <c r="D1633" s="39">
        <v>555365844.89526105</v>
      </c>
      <c r="E1633" s="39">
        <v>555365844.89526105</v>
      </c>
      <c r="F1633" s="39">
        <v>555365844.89526105</v>
      </c>
      <c r="G1633" s="39">
        <v>555365844.89526105</v>
      </c>
      <c r="H1633" s="39">
        <v>555365844.89526105</v>
      </c>
      <c r="I1633" s="39">
        <v>555365844.89526105</v>
      </c>
      <c r="J1633" s="39">
        <v>555365844.89526105</v>
      </c>
      <c r="K1633" s="39">
        <v>555365844.89526105</v>
      </c>
      <c r="L1633" s="39">
        <v>555365844.89526105</v>
      </c>
      <c r="M1633" s="39">
        <v>555365844.89526105</v>
      </c>
      <c r="N1633" s="39">
        <v>555365844.89526105</v>
      </c>
      <c r="O1633" s="39">
        <v>555365844.89526105</v>
      </c>
      <c r="P1633" s="39">
        <v>555365844.89526105</v>
      </c>
      <c r="Q1633" s="39">
        <v>555365844.89526105</v>
      </c>
      <c r="R1633" s="39">
        <v>555365844.89526105</v>
      </c>
    </row>
    <row r="1634" spans="1:30" hidden="1" outlineLevel="1">
      <c r="A1634" s="40" t="s">
        <v>228</v>
      </c>
      <c r="B1634" s="39">
        <v>90430.341398919001</v>
      </c>
      <c r="C1634" s="39">
        <v>90430.341398919001</v>
      </c>
      <c r="D1634" s="39">
        <v>90430.341398919001</v>
      </c>
      <c r="E1634" s="39">
        <v>90430.341398919001</v>
      </c>
      <c r="F1634" s="39">
        <v>90430.341398919001</v>
      </c>
      <c r="G1634" s="39">
        <v>90430.341398919001</v>
      </c>
      <c r="H1634" s="39">
        <v>90430.341398919001</v>
      </c>
      <c r="I1634" s="39">
        <v>90430.341398919001</v>
      </c>
      <c r="J1634" s="39">
        <v>90430.341398919001</v>
      </c>
      <c r="K1634" s="39">
        <v>90430.341398919001</v>
      </c>
      <c r="L1634" s="39">
        <v>90430.341398919001</v>
      </c>
      <c r="M1634" s="39">
        <v>90430.341398919001</v>
      </c>
      <c r="N1634" s="39">
        <v>90430.341398919001</v>
      </c>
      <c r="O1634" s="39">
        <v>90430.341398919001</v>
      </c>
      <c r="P1634" s="39">
        <v>90430.341398919001</v>
      </c>
      <c r="Q1634" s="39">
        <v>90430.341398919001</v>
      </c>
      <c r="R1634" s="39">
        <v>90430.341398919001</v>
      </c>
    </row>
    <row r="1635" spans="1:30" hidden="1" outlineLevel="1">
      <c r="A1635" s="40" t="s">
        <v>229</v>
      </c>
      <c r="B1635" s="39">
        <v>254888.008285049</v>
      </c>
      <c r="C1635" s="39">
        <v>254888.008285049</v>
      </c>
      <c r="D1635" s="39">
        <v>254888.008285049</v>
      </c>
      <c r="E1635" s="39">
        <v>254888.008285049</v>
      </c>
      <c r="F1635" s="39">
        <v>254888.008285049</v>
      </c>
      <c r="G1635" s="39">
        <v>254888.008285049</v>
      </c>
      <c r="H1635" s="39">
        <v>254888.008285049</v>
      </c>
      <c r="I1635" s="39">
        <v>254888.008285049</v>
      </c>
      <c r="J1635" s="39">
        <v>254888.008285049</v>
      </c>
      <c r="K1635" s="39">
        <v>254888.008285049</v>
      </c>
      <c r="L1635" s="39">
        <v>254888.008285049</v>
      </c>
      <c r="M1635" s="39">
        <v>254888.008285049</v>
      </c>
      <c r="N1635" s="39">
        <v>254888.008285049</v>
      </c>
      <c r="O1635" s="39">
        <v>254888.008285049</v>
      </c>
      <c r="P1635" s="39">
        <v>254888.008285049</v>
      </c>
      <c r="Q1635" s="39">
        <v>254888.008285049</v>
      </c>
      <c r="R1635" s="39">
        <v>254888.008285049</v>
      </c>
    </row>
    <row r="1636" spans="1:30" hidden="1" outlineLevel="1">
      <c r="A1636" s="40" t="s">
        <v>230</v>
      </c>
      <c r="S1636" s="39">
        <v>648600.67923800403</v>
      </c>
      <c r="T1636" s="39">
        <v>648600.67923800403</v>
      </c>
      <c r="U1636" s="39">
        <v>648600.67923800403</v>
      </c>
      <c r="V1636" s="39">
        <v>648600.67923800403</v>
      </c>
      <c r="W1636" s="39">
        <v>648600.67923800403</v>
      </c>
      <c r="X1636" s="39">
        <v>648600.67923800403</v>
      </c>
      <c r="Y1636" s="39">
        <v>648600.67923800403</v>
      </c>
      <c r="Z1636" s="39">
        <v>648600.67923800403</v>
      </c>
      <c r="AA1636" s="39">
        <v>648600.67923800403</v>
      </c>
      <c r="AB1636" s="39">
        <v>648600.67923800403</v>
      </c>
      <c r="AC1636" s="39">
        <v>648600.67923800403</v>
      </c>
      <c r="AD1636" s="39">
        <v>648600.67923800403</v>
      </c>
    </row>
    <row r="1637" spans="1:30" hidden="1" outlineLevel="1">
      <c r="A1637" s="40" t="s">
        <v>232</v>
      </c>
      <c r="S1637" s="39">
        <v>972901.01885700598</v>
      </c>
      <c r="T1637" s="39">
        <v>972901.01885700598</v>
      </c>
      <c r="U1637" s="39">
        <v>972901.01885700598</v>
      </c>
      <c r="V1637" s="39">
        <v>972901.01885700598</v>
      </c>
      <c r="W1637" s="39">
        <v>972901.01885700598</v>
      </c>
      <c r="X1637" s="39">
        <v>972901.01885700598</v>
      </c>
      <c r="Y1637" s="39">
        <v>972901.01885700598</v>
      </c>
      <c r="Z1637" s="39">
        <v>972901.01885700598</v>
      </c>
      <c r="AA1637" s="39">
        <v>972901.01885700598</v>
      </c>
      <c r="AB1637" s="39">
        <v>972901.01885700598</v>
      </c>
      <c r="AC1637" s="39">
        <v>972901.01885700598</v>
      </c>
      <c r="AD1637" s="39">
        <v>972901.01885700598</v>
      </c>
    </row>
    <row r="1638" spans="1:30" collapsed="1">
      <c r="A1638" s="40" t="s">
        <v>832</v>
      </c>
      <c r="B1638" s="39">
        <v>709684831.25580204</v>
      </c>
      <c r="C1638" s="39">
        <v>709684831.25580204</v>
      </c>
      <c r="D1638" s="39">
        <v>709684831.25580204</v>
      </c>
      <c r="E1638" s="39">
        <v>709684831.25580204</v>
      </c>
      <c r="F1638" s="39">
        <v>709684831.25580204</v>
      </c>
      <c r="G1638" s="39">
        <v>709684831.25580204</v>
      </c>
      <c r="H1638" s="39">
        <v>709684831.25580204</v>
      </c>
      <c r="I1638" s="39">
        <v>709684831.25580204</v>
      </c>
      <c r="J1638" s="39">
        <v>709684831.25580204</v>
      </c>
      <c r="K1638" s="39">
        <v>709684831.25580204</v>
      </c>
      <c r="L1638" s="39">
        <v>709684831.25580204</v>
      </c>
      <c r="M1638" s="39">
        <v>709684831.25580204</v>
      </c>
      <c r="N1638" s="39">
        <v>709684831.25580204</v>
      </c>
      <c r="O1638" s="39">
        <v>709684831.25580204</v>
      </c>
      <c r="P1638" s="39">
        <v>709684831.25580204</v>
      </c>
      <c r="Q1638" s="39">
        <v>709684831.25580204</v>
      </c>
      <c r="R1638" s="39">
        <v>709684831.25580204</v>
      </c>
      <c r="S1638" s="39">
        <v>1621501.6980950099</v>
      </c>
      <c r="T1638" s="39">
        <v>1621501.6980950099</v>
      </c>
      <c r="U1638" s="39">
        <v>1621501.6980950099</v>
      </c>
      <c r="V1638" s="39">
        <v>1621501.6980950099</v>
      </c>
      <c r="W1638" s="39">
        <v>1621501.6980950099</v>
      </c>
      <c r="X1638" s="39">
        <v>1621501.6980950099</v>
      </c>
      <c r="Y1638" s="39">
        <v>1621501.6980950099</v>
      </c>
      <c r="Z1638" s="39">
        <v>1621501.6980950099</v>
      </c>
      <c r="AA1638" s="39">
        <v>1621501.6980950099</v>
      </c>
      <c r="AB1638" s="39">
        <v>1621501.6980950099</v>
      </c>
      <c r="AC1638" s="39">
        <v>1621501.6980950099</v>
      </c>
      <c r="AD1638" s="39">
        <v>1621501.6980950099</v>
      </c>
    </row>
    <row r="1639" spans="1:30" hidden="1" outlineLevel="1">
      <c r="A1639" s="40" t="s">
        <v>213</v>
      </c>
      <c r="B1639" s="39">
        <v>3416996.08564742</v>
      </c>
      <c r="C1639" s="39">
        <v>3416996.08564742</v>
      </c>
      <c r="D1639" s="39">
        <v>3416996.08564742</v>
      </c>
      <c r="E1639" s="39">
        <v>3416996.08564742</v>
      </c>
      <c r="F1639" s="39">
        <v>3416996.08564742</v>
      </c>
      <c r="G1639" s="39">
        <v>3416996.08564742</v>
      </c>
      <c r="H1639" s="39">
        <v>3416996.08564742</v>
      </c>
      <c r="I1639" s="39">
        <v>3416996.08564742</v>
      </c>
      <c r="J1639" s="39">
        <v>3416996.08564742</v>
      </c>
      <c r="K1639" s="39">
        <v>3416996.08564742</v>
      </c>
      <c r="L1639" s="39">
        <v>3416996.08564742</v>
      </c>
      <c r="M1639" s="39">
        <v>3416996.08564742</v>
      </c>
      <c r="N1639" s="39">
        <v>3416996.08564742</v>
      </c>
      <c r="O1639" s="39">
        <v>3416996.08564742</v>
      </c>
      <c r="P1639" s="39">
        <v>3416996.08564742</v>
      </c>
      <c r="Q1639" s="39">
        <v>3416996.08564742</v>
      </c>
      <c r="R1639" s="39">
        <v>3416996.08564742</v>
      </c>
      <c r="S1639" s="39">
        <v>3416996.08564742</v>
      </c>
      <c r="T1639" s="39">
        <v>3416996.08564742</v>
      </c>
      <c r="U1639" s="39">
        <v>3416996.08564742</v>
      </c>
      <c r="V1639" s="39">
        <v>3416996.08564742</v>
      </c>
      <c r="W1639" s="39">
        <v>3416996.08564742</v>
      </c>
      <c r="X1639" s="39">
        <v>3416996.08564742</v>
      </c>
      <c r="Y1639" s="39">
        <v>3416996.08564742</v>
      </c>
      <c r="Z1639" s="39">
        <v>3416996.08564742</v>
      </c>
      <c r="AA1639" s="39">
        <v>3416996.08564742</v>
      </c>
      <c r="AB1639" s="39">
        <v>3416996.08564742</v>
      </c>
      <c r="AC1639" s="39">
        <v>3416996.08564742</v>
      </c>
      <c r="AD1639" s="39">
        <v>3416996.08564742</v>
      </c>
    </row>
    <row r="1640" spans="1:30" hidden="1" outlineLevel="1">
      <c r="A1640" s="40" t="s">
        <v>214</v>
      </c>
      <c r="B1640" s="39">
        <v>358002.522615286</v>
      </c>
      <c r="C1640" s="39">
        <v>358002.522615286</v>
      </c>
      <c r="D1640" s="39">
        <v>358002.522615286</v>
      </c>
      <c r="E1640" s="39">
        <v>358002.522615286</v>
      </c>
      <c r="F1640" s="39">
        <v>358002.522615286</v>
      </c>
      <c r="G1640" s="39">
        <v>358002.522615286</v>
      </c>
      <c r="H1640" s="39">
        <v>358002.522615286</v>
      </c>
      <c r="I1640" s="39">
        <v>358002.522615286</v>
      </c>
      <c r="J1640" s="39">
        <v>358002.522615286</v>
      </c>
      <c r="K1640" s="39">
        <v>358002.522615286</v>
      </c>
      <c r="L1640" s="39">
        <v>358002.522615286</v>
      </c>
      <c r="M1640" s="39">
        <v>358002.522615286</v>
      </c>
      <c r="N1640" s="39">
        <v>358002.522615286</v>
      </c>
      <c r="O1640" s="39">
        <v>358002.522615286</v>
      </c>
      <c r="P1640" s="39">
        <v>358002.522615286</v>
      </c>
      <c r="Q1640" s="39">
        <v>358002.522615286</v>
      </c>
      <c r="R1640" s="39">
        <v>358002.522615286</v>
      </c>
      <c r="S1640" s="39">
        <v>358002.522615286</v>
      </c>
      <c r="T1640" s="39">
        <v>358002.522615286</v>
      </c>
      <c r="U1640" s="39">
        <v>358002.522615286</v>
      </c>
      <c r="V1640" s="39">
        <v>358002.522615286</v>
      </c>
      <c r="W1640" s="39">
        <v>358002.522615286</v>
      </c>
      <c r="X1640" s="39">
        <v>358002.522615286</v>
      </c>
      <c r="Y1640" s="39">
        <v>358002.522615286</v>
      </c>
      <c r="Z1640" s="39">
        <v>358002.522615286</v>
      </c>
      <c r="AA1640" s="39">
        <v>358002.522615286</v>
      </c>
      <c r="AB1640" s="39">
        <v>358002.522615286</v>
      </c>
      <c r="AC1640" s="39">
        <v>358002.522615286</v>
      </c>
      <c r="AD1640" s="39">
        <v>358002.522615286</v>
      </c>
    </row>
    <row r="1641" spans="1:30" hidden="1" outlineLevel="1">
      <c r="A1641" s="40" t="s">
        <v>215</v>
      </c>
      <c r="B1641" s="39">
        <v>508527.44408488198</v>
      </c>
      <c r="C1641" s="39">
        <v>508527.44408488198</v>
      </c>
      <c r="D1641" s="39">
        <v>508527.44408488198</v>
      </c>
      <c r="E1641" s="39">
        <v>508527.44408488198</v>
      </c>
      <c r="F1641" s="39">
        <v>508527.44408488198</v>
      </c>
      <c r="G1641" s="39">
        <v>508527.44408488198</v>
      </c>
      <c r="H1641" s="39">
        <v>508527.44408488198</v>
      </c>
      <c r="I1641" s="39">
        <v>508527.44408488198</v>
      </c>
      <c r="J1641" s="39">
        <v>508527.44408488198</v>
      </c>
      <c r="K1641" s="39">
        <v>508527.44408488198</v>
      </c>
      <c r="L1641" s="39">
        <v>508527.44408488198</v>
      </c>
      <c r="M1641" s="39">
        <v>508527.44408488198</v>
      </c>
      <c r="N1641" s="39">
        <v>508527.44408488198</v>
      </c>
      <c r="O1641" s="39">
        <v>508527.44408488198</v>
      </c>
      <c r="P1641" s="39">
        <v>508527.44408488198</v>
      </c>
      <c r="Q1641" s="39">
        <v>508527.44408488198</v>
      </c>
      <c r="R1641" s="39">
        <v>508527.44408488198</v>
      </c>
      <c r="S1641" s="39">
        <v>508527.44408488198</v>
      </c>
      <c r="T1641" s="39">
        <v>508527.44408488198</v>
      </c>
      <c r="U1641" s="39">
        <v>508527.44408488198</v>
      </c>
      <c r="V1641" s="39">
        <v>508527.44408488198</v>
      </c>
      <c r="W1641" s="39">
        <v>508527.44408488198</v>
      </c>
      <c r="X1641" s="39">
        <v>508527.44408488198</v>
      </c>
      <c r="Y1641" s="39">
        <v>508527.44408488198</v>
      </c>
      <c r="Z1641" s="39">
        <v>508527.44408488198</v>
      </c>
      <c r="AA1641" s="39">
        <v>508527.44408488198</v>
      </c>
      <c r="AB1641" s="39">
        <v>508527.44408488198</v>
      </c>
      <c r="AC1641" s="39">
        <v>508527.44408488198</v>
      </c>
      <c r="AD1641" s="39">
        <v>508527.44408488198</v>
      </c>
    </row>
    <row r="1642" spans="1:30" hidden="1" outlineLevel="1">
      <c r="A1642" s="40" t="s">
        <v>216</v>
      </c>
      <c r="B1642" s="39">
        <v>73389877.961163104</v>
      </c>
      <c r="C1642" s="39">
        <v>73389877.961163104</v>
      </c>
      <c r="D1642" s="39">
        <v>73389877.961163104</v>
      </c>
      <c r="E1642" s="39">
        <v>73389877.961163104</v>
      </c>
      <c r="F1642" s="39">
        <v>73389877.961163104</v>
      </c>
      <c r="G1642" s="39">
        <v>73389877.961163104</v>
      </c>
      <c r="H1642" s="39">
        <v>73389877.961163104</v>
      </c>
      <c r="I1642" s="39">
        <v>73389877.961163104</v>
      </c>
      <c r="J1642" s="39">
        <v>73389877.961163104</v>
      </c>
      <c r="K1642" s="39">
        <v>73389877.961163104</v>
      </c>
      <c r="L1642" s="39">
        <v>73389877.961163104</v>
      </c>
      <c r="M1642" s="39">
        <v>73389877.961163104</v>
      </c>
      <c r="N1642" s="39">
        <v>73389877.961163104</v>
      </c>
      <c r="O1642" s="39">
        <v>73389877.961163104</v>
      </c>
      <c r="P1642" s="39">
        <v>73389877.961163104</v>
      </c>
      <c r="Q1642" s="39">
        <v>73389877.961163104</v>
      </c>
      <c r="R1642" s="39">
        <v>73389877.961163104</v>
      </c>
      <c r="S1642" s="39">
        <v>73389877.961163104</v>
      </c>
      <c r="T1642" s="39">
        <v>73389877.961163104</v>
      </c>
      <c r="U1642" s="39">
        <v>73389877.961163104</v>
      </c>
      <c r="V1642" s="39">
        <v>73389877.961163104</v>
      </c>
      <c r="W1642" s="39">
        <v>73389877.961163104</v>
      </c>
      <c r="X1642" s="39">
        <v>73389877.961163104</v>
      </c>
      <c r="Y1642" s="39">
        <v>73389877.961163104</v>
      </c>
      <c r="Z1642" s="39">
        <v>73389877.961163104</v>
      </c>
      <c r="AA1642" s="39">
        <v>73389877.961163104</v>
      </c>
      <c r="AB1642" s="39">
        <v>73389877.961163104</v>
      </c>
      <c r="AC1642" s="39">
        <v>73389877.961163104</v>
      </c>
      <c r="AD1642" s="39">
        <v>73389877.961163104</v>
      </c>
    </row>
    <row r="1643" spans="1:30" hidden="1" outlineLevel="1">
      <c r="A1643" s="40" t="s">
        <v>217</v>
      </c>
      <c r="B1643" s="39">
        <v>885448.40062490804</v>
      </c>
      <c r="C1643" s="39">
        <v>885448.40062490804</v>
      </c>
      <c r="D1643" s="39">
        <v>885448.40062490804</v>
      </c>
      <c r="E1643" s="39">
        <v>885448.40062490804</v>
      </c>
      <c r="F1643" s="39">
        <v>885448.40062490804</v>
      </c>
      <c r="G1643" s="39">
        <v>885448.40062490804</v>
      </c>
      <c r="H1643" s="39">
        <v>885448.40062490804</v>
      </c>
      <c r="I1643" s="39">
        <v>885448.40062490804</v>
      </c>
      <c r="J1643" s="39">
        <v>885448.40062490804</v>
      </c>
      <c r="K1643" s="39">
        <v>885448.40062490804</v>
      </c>
      <c r="L1643" s="39">
        <v>885448.40062490804</v>
      </c>
      <c r="M1643" s="39">
        <v>885448.40062490804</v>
      </c>
      <c r="N1643" s="39">
        <v>885448.40062490804</v>
      </c>
      <c r="O1643" s="39">
        <v>885448.40062490804</v>
      </c>
      <c r="P1643" s="39">
        <v>885448.40062490804</v>
      </c>
      <c r="Q1643" s="39">
        <v>885448.40062490804</v>
      </c>
      <c r="R1643" s="39">
        <v>885448.40062490804</v>
      </c>
      <c r="S1643" s="39">
        <v>885448.40062490804</v>
      </c>
      <c r="T1643" s="39">
        <v>885448.40062490804</v>
      </c>
      <c r="U1643" s="39">
        <v>885448.40062490804</v>
      </c>
      <c r="V1643" s="39">
        <v>885448.40062490804</v>
      </c>
      <c r="W1643" s="39">
        <v>885448.40062490804</v>
      </c>
      <c r="X1643" s="39">
        <v>885448.40062490804</v>
      </c>
      <c r="Y1643" s="39">
        <v>885448.40062490804</v>
      </c>
      <c r="Z1643" s="39">
        <v>885448.40062490804</v>
      </c>
      <c r="AA1643" s="39">
        <v>885448.40062490804</v>
      </c>
      <c r="AB1643" s="39">
        <v>885448.40062490804</v>
      </c>
      <c r="AC1643" s="39">
        <v>885448.40062490804</v>
      </c>
      <c r="AD1643" s="39">
        <v>885448.40062490804</v>
      </c>
    </row>
    <row r="1644" spans="1:30" hidden="1" outlineLevel="1">
      <c r="A1644" s="40" t="s">
        <v>218</v>
      </c>
      <c r="B1644" s="39">
        <v>63923883.779020697</v>
      </c>
      <c r="C1644" s="39">
        <v>63923883.779020697</v>
      </c>
      <c r="D1644" s="39">
        <v>63923883.779020697</v>
      </c>
      <c r="E1644" s="39">
        <v>63923883.779020697</v>
      </c>
      <c r="F1644" s="39">
        <v>63923883.779020697</v>
      </c>
      <c r="G1644" s="39">
        <v>63923883.779020697</v>
      </c>
      <c r="H1644" s="39">
        <v>63923883.779020697</v>
      </c>
      <c r="I1644" s="39">
        <v>63923883.779020697</v>
      </c>
      <c r="J1644" s="39">
        <v>63923883.779020697</v>
      </c>
      <c r="K1644" s="39">
        <v>63923883.779020697</v>
      </c>
      <c r="L1644" s="39">
        <v>63923883.779020697</v>
      </c>
      <c r="M1644" s="39">
        <v>63923883.779020697</v>
      </c>
      <c r="N1644" s="39">
        <v>63923883.779020697</v>
      </c>
      <c r="O1644" s="39">
        <v>63923883.779020697</v>
      </c>
      <c r="P1644" s="39">
        <v>63923883.779020697</v>
      </c>
      <c r="Q1644" s="39">
        <v>63923883.779020697</v>
      </c>
      <c r="R1644" s="39">
        <v>63923883.779020697</v>
      </c>
      <c r="S1644" s="39">
        <v>63923883.779020697</v>
      </c>
      <c r="T1644" s="39">
        <v>63923883.779020697</v>
      </c>
      <c r="U1644" s="39">
        <v>63923883.779020697</v>
      </c>
      <c r="V1644" s="39">
        <v>63923883.779020697</v>
      </c>
      <c r="W1644" s="39">
        <v>63923883.779020697</v>
      </c>
      <c r="X1644" s="39">
        <v>63923883.779020697</v>
      </c>
      <c r="Y1644" s="39">
        <v>63923883.779020697</v>
      </c>
      <c r="Z1644" s="39">
        <v>63923883.779020697</v>
      </c>
      <c r="AA1644" s="39">
        <v>63923883.779020697</v>
      </c>
      <c r="AB1644" s="39">
        <v>63923883.779020697</v>
      </c>
      <c r="AC1644" s="39">
        <v>63923883.779020697</v>
      </c>
      <c r="AD1644" s="39">
        <v>63923883.779020697</v>
      </c>
    </row>
    <row r="1645" spans="1:30" hidden="1" outlineLevel="1">
      <c r="A1645" s="40" t="s">
        <v>219</v>
      </c>
      <c r="B1645" s="39">
        <v>7706197.4228274804</v>
      </c>
      <c r="C1645" s="39">
        <v>7706197.4228274804</v>
      </c>
      <c r="D1645" s="39">
        <v>7706197.4228274804</v>
      </c>
      <c r="E1645" s="39">
        <v>7706197.4228274804</v>
      </c>
      <c r="F1645" s="39">
        <v>7706197.4228274804</v>
      </c>
      <c r="G1645" s="39">
        <v>7706197.4228274804</v>
      </c>
      <c r="H1645" s="39">
        <v>7706197.4228274804</v>
      </c>
      <c r="I1645" s="39">
        <v>7706197.4228274804</v>
      </c>
      <c r="J1645" s="39">
        <v>7706197.4228274804</v>
      </c>
      <c r="K1645" s="39">
        <v>7706197.4228274804</v>
      </c>
      <c r="L1645" s="39">
        <v>7706197.4228274804</v>
      </c>
      <c r="M1645" s="39">
        <v>7706197.4228274804</v>
      </c>
      <c r="N1645" s="39">
        <v>7706197.4228274804</v>
      </c>
      <c r="O1645" s="39">
        <v>7706197.4228274804</v>
      </c>
      <c r="P1645" s="39">
        <v>7706197.4228274804</v>
      </c>
      <c r="Q1645" s="39">
        <v>7706197.4228274804</v>
      </c>
      <c r="R1645" s="39">
        <v>7706197.4228274804</v>
      </c>
      <c r="S1645" s="39">
        <v>7706197.4228274804</v>
      </c>
      <c r="T1645" s="39">
        <v>7706197.4228274804</v>
      </c>
      <c r="U1645" s="39">
        <v>7706197.4228274804</v>
      </c>
      <c r="V1645" s="39">
        <v>7706197.4228274804</v>
      </c>
      <c r="W1645" s="39">
        <v>7706197.4228274804</v>
      </c>
      <c r="X1645" s="39">
        <v>7706197.4228274804</v>
      </c>
      <c r="Y1645" s="39">
        <v>7706197.4228274804</v>
      </c>
      <c r="Z1645" s="39">
        <v>7706197.4228274804</v>
      </c>
      <c r="AA1645" s="39">
        <v>7706197.4228274804</v>
      </c>
      <c r="AB1645" s="39">
        <v>7706197.4228274804</v>
      </c>
      <c r="AC1645" s="39">
        <v>7706197.4228274804</v>
      </c>
      <c r="AD1645" s="39">
        <v>7706197.4228274804</v>
      </c>
    </row>
    <row r="1646" spans="1:30" hidden="1" outlineLevel="1">
      <c r="A1646" s="40" t="s">
        <v>220</v>
      </c>
      <c r="B1646" s="39">
        <v>2091767.37159086</v>
      </c>
      <c r="C1646" s="39">
        <v>2091767.37159086</v>
      </c>
      <c r="D1646" s="39">
        <v>2091767.37159086</v>
      </c>
      <c r="E1646" s="39">
        <v>2091767.37159086</v>
      </c>
      <c r="F1646" s="39">
        <v>2091767.37159086</v>
      </c>
      <c r="G1646" s="39">
        <v>2091767.37159086</v>
      </c>
      <c r="H1646" s="39">
        <v>2091767.37159086</v>
      </c>
      <c r="I1646" s="39">
        <v>2091767.37159086</v>
      </c>
      <c r="J1646" s="39">
        <v>2091767.37159086</v>
      </c>
      <c r="K1646" s="39">
        <v>2091767.37159086</v>
      </c>
      <c r="L1646" s="39">
        <v>2091767.37159086</v>
      </c>
      <c r="M1646" s="39">
        <v>2091767.37159086</v>
      </c>
      <c r="N1646" s="39">
        <v>2091767.37159086</v>
      </c>
      <c r="O1646" s="39">
        <v>2091767.37159086</v>
      </c>
      <c r="P1646" s="39">
        <v>2091767.37159086</v>
      </c>
      <c r="Q1646" s="39">
        <v>2091767.37159086</v>
      </c>
      <c r="R1646" s="39">
        <v>2091767.37159086</v>
      </c>
      <c r="S1646" s="39">
        <v>2091767.37159086</v>
      </c>
      <c r="T1646" s="39">
        <v>2091767.37159086</v>
      </c>
      <c r="U1646" s="39">
        <v>2091767.37159086</v>
      </c>
      <c r="V1646" s="39">
        <v>2091767.37159086</v>
      </c>
      <c r="W1646" s="39">
        <v>2091767.37159086</v>
      </c>
      <c r="X1646" s="39">
        <v>2091767.37159086</v>
      </c>
      <c r="Y1646" s="39">
        <v>2091767.37159086</v>
      </c>
      <c r="Z1646" s="39">
        <v>2091767.37159086</v>
      </c>
      <c r="AA1646" s="39">
        <v>2091767.37159086</v>
      </c>
      <c r="AB1646" s="39">
        <v>2091767.37159086</v>
      </c>
      <c r="AC1646" s="39">
        <v>2091767.37159086</v>
      </c>
      <c r="AD1646" s="39">
        <v>2091767.37159086</v>
      </c>
    </row>
    <row r="1647" spans="1:30" hidden="1" outlineLevel="1">
      <c r="A1647" s="40" t="s">
        <v>221</v>
      </c>
      <c r="B1647" s="39">
        <v>167416.00779138299</v>
      </c>
      <c r="C1647" s="39">
        <v>167416.00779138299</v>
      </c>
      <c r="D1647" s="39">
        <v>167416.00779138299</v>
      </c>
      <c r="E1647" s="39">
        <v>167416.00779138299</v>
      </c>
      <c r="F1647" s="39">
        <v>167416.00779138299</v>
      </c>
      <c r="G1647" s="39">
        <v>167416.00779138299</v>
      </c>
      <c r="H1647" s="39">
        <v>167416.00779138299</v>
      </c>
      <c r="I1647" s="39">
        <v>167416.00779138299</v>
      </c>
      <c r="J1647" s="39">
        <v>167416.00779138299</v>
      </c>
      <c r="K1647" s="39">
        <v>167416.00779138299</v>
      </c>
      <c r="L1647" s="39">
        <v>167416.00779138299</v>
      </c>
      <c r="M1647" s="39">
        <v>167416.00779138299</v>
      </c>
      <c r="N1647" s="39">
        <v>167416.00779138299</v>
      </c>
      <c r="O1647" s="39">
        <v>167416.00779138299</v>
      </c>
      <c r="P1647" s="39">
        <v>167416.00779138299</v>
      </c>
      <c r="Q1647" s="39">
        <v>167416.00779138299</v>
      </c>
      <c r="R1647" s="39">
        <v>167416.00779138299</v>
      </c>
      <c r="S1647" s="39">
        <v>167416.00779138299</v>
      </c>
      <c r="T1647" s="39">
        <v>167416.00779138299</v>
      </c>
      <c r="U1647" s="39">
        <v>167416.00779138299</v>
      </c>
      <c r="V1647" s="39">
        <v>167416.00779138299</v>
      </c>
      <c r="W1647" s="39">
        <v>167416.00779138299</v>
      </c>
      <c r="X1647" s="39">
        <v>167416.00779138299</v>
      </c>
      <c r="Y1647" s="39">
        <v>167416.00779138299</v>
      </c>
      <c r="Z1647" s="39">
        <v>167416.00779138299</v>
      </c>
      <c r="AA1647" s="39">
        <v>167416.00779138299</v>
      </c>
      <c r="AB1647" s="39">
        <v>167416.00779138299</v>
      </c>
      <c r="AC1647" s="39">
        <v>167416.00779138299</v>
      </c>
      <c r="AD1647" s="39">
        <v>167416.00779138299</v>
      </c>
    </row>
    <row r="1648" spans="1:30" hidden="1" outlineLevel="1">
      <c r="A1648" s="40" t="s">
        <v>222</v>
      </c>
      <c r="B1648" s="39">
        <v>821737.51553762902</v>
      </c>
      <c r="C1648" s="39">
        <v>821737.51553762902</v>
      </c>
      <c r="D1648" s="39">
        <v>821737.51553762902</v>
      </c>
      <c r="E1648" s="39">
        <v>821737.51553762902</v>
      </c>
      <c r="F1648" s="39">
        <v>821737.51553762902</v>
      </c>
      <c r="G1648" s="39">
        <v>821737.51553762902</v>
      </c>
      <c r="H1648" s="39">
        <v>821737.51553762902</v>
      </c>
      <c r="I1648" s="39">
        <v>821737.51553762902</v>
      </c>
      <c r="J1648" s="39">
        <v>821737.51553762902</v>
      </c>
      <c r="K1648" s="39">
        <v>821737.51553762902</v>
      </c>
      <c r="L1648" s="39">
        <v>821737.51553762902</v>
      </c>
      <c r="M1648" s="39">
        <v>821737.51553762902</v>
      </c>
      <c r="N1648" s="39">
        <v>821737.51553762902</v>
      </c>
      <c r="O1648" s="39">
        <v>821737.51553762902</v>
      </c>
      <c r="P1648" s="39">
        <v>821737.51553762902</v>
      </c>
      <c r="Q1648" s="39">
        <v>821737.51553762902</v>
      </c>
      <c r="R1648" s="39">
        <v>821737.51553762902</v>
      </c>
      <c r="S1648" s="39">
        <v>821737.51553762902</v>
      </c>
      <c r="T1648" s="39">
        <v>821737.51553762902</v>
      </c>
      <c r="U1648" s="39">
        <v>821737.51553762902</v>
      </c>
      <c r="V1648" s="39">
        <v>821737.51553762902</v>
      </c>
      <c r="W1648" s="39">
        <v>821737.51553762902</v>
      </c>
      <c r="X1648" s="39">
        <v>821737.51553762902</v>
      </c>
      <c r="Y1648" s="39">
        <v>821737.51553762902</v>
      </c>
      <c r="Z1648" s="39">
        <v>821737.51553762902</v>
      </c>
      <c r="AA1648" s="39">
        <v>821737.51553762902</v>
      </c>
      <c r="AB1648" s="39">
        <v>821737.51553762902</v>
      </c>
      <c r="AC1648" s="39">
        <v>821737.51553762902</v>
      </c>
      <c r="AD1648" s="39">
        <v>821737.51553762902</v>
      </c>
    </row>
    <row r="1649" spans="1:30" hidden="1" outlineLevel="1">
      <c r="A1649" s="40" t="s">
        <v>224</v>
      </c>
      <c r="B1649" s="39">
        <v>703813.49995301396</v>
      </c>
      <c r="C1649" s="39">
        <v>703813.49995301396</v>
      </c>
      <c r="D1649" s="39">
        <v>703813.49995301396</v>
      </c>
      <c r="E1649" s="39">
        <v>703813.49995301396</v>
      </c>
      <c r="F1649" s="39">
        <v>703813.49995301396</v>
      </c>
      <c r="G1649" s="39">
        <v>703813.49995301396</v>
      </c>
      <c r="H1649" s="39">
        <v>703813.49995301396</v>
      </c>
      <c r="I1649" s="39">
        <v>703813.49995301396</v>
      </c>
      <c r="J1649" s="39">
        <v>703813.49995301396</v>
      </c>
      <c r="K1649" s="39">
        <v>703813.49995301396</v>
      </c>
      <c r="L1649" s="39">
        <v>703813.49995301396</v>
      </c>
      <c r="M1649" s="39">
        <v>703813.49995301396</v>
      </c>
      <c r="N1649" s="39">
        <v>703813.49995301396</v>
      </c>
      <c r="O1649" s="39">
        <v>703813.49995301396</v>
      </c>
      <c r="P1649" s="39">
        <v>703813.49995301396</v>
      </c>
      <c r="Q1649" s="39">
        <v>703813.49995301396</v>
      </c>
      <c r="R1649" s="39">
        <v>703813.49995301396</v>
      </c>
      <c r="S1649" s="39">
        <v>703813.49995301396</v>
      </c>
      <c r="T1649" s="39">
        <v>703813.49995301396</v>
      </c>
      <c r="U1649" s="39">
        <v>703813.49995301396</v>
      </c>
      <c r="V1649" s="39">
        <v>703813.49995301396</v>
      </c>
      <c r="W1649" s="39">
        <v>703813.49995301396</v>
      </c>
      <c r="X1649" s="39">
        <v>703813.49995301396</v>
      </c>
      <c r="Y1649" s="39">
        <v>703813.49995301396</v>
      </c>
      <c r="Z1649" s="39">
        <v>703813.49995301396</v>
      </c>
      <c r="AA1649" s="39">
        <v>703813.49995301396</v>
      </c>
      <c r="AB1649" s="39">
        <v>703813.49995301396</v>
      </c>
      <c r="AC1649" s="39">
        <v>703813.49995301396</v>
      </c>
      <c r="AD1649" s="39">
        <v>703813.49995301396</v>
      </c>
    </row>
    <row r="1650" spans="1:30" hidden="1" outlineLevel="1">
      <c r="A1650" s="40" t="s">
        <v>225</v>
      </c>
      <c r="B1650" s="39">
        <v>555365844.89526105</v>
      </c>
      <c r="C1650" s="39">
        <v>555365844.89526105</v>
      </c>
      <c r="D1650" s="39">
        <v>555365844.89526105</v>
      </c>
      <c r="E1650" s="39">
        <v>555365844.89526105</v>
      </c>
      <c r="F1650" s="39">
        <v>555365844.89526105</v>
      </c>
      <c r="G1650" s="39">
        <v>555365844.89526105</v>
      </c>
      <c r="H1650" s="39">
        <v>555365844.89526105</v>
      </c>
      <c r="I1650" s="39">
        <v>555365844.89526105</v>
      </c>
      <c r="J1650" s="39">
        <v>555365844.89526105</v>
      </c>
      <c r="K1650" s="39">
        <v>555365844.89526105</v>
      </c>
      <c r="L1650" s="39">
        <v>555365844.89526105</v>
      </c>
      <c r="M1650" s="39">
        <v>555365844.89526105</v>
      </c>
      <c r="N1650" s="39">
        <v>555365844.89526105</v>
      </c>
      <c r="O1650" s="39">
        <v>555365844.89526105</v>
      </c>
      <c r="P1650" s="39">
        <v>555365844.89526105</v>
      </c>
      <c r="Q1650" s="39">
        <v>555365844.89526105</v>
      </c>
      <c r="R1650" s="39">
        <v>555365844.89526105</v>
      </c>
      <c r="S1650" s="39">
        <v>555365844.89526105</v>
      </c>
      <c r="T1650" s="39">
        <v>555365844.89526105</v>
      </c>
      <c r="U1650" s="39">
        <v>555365844.89526105</v>
      </c>
      <c r="V1650" s="39">
        <v>555365844.89526105</v>
      </c>
      <c r="W1650" s="39">
        <v>555365844.89526105</v>
      </c>
      <c r="X1650" s="39">
        <v>555365844.89526105</v>
      </c>
      <c r="Y1650" s="39">
        <v>555365844.89526105</v>
      </c>
      <c r="Z1650" s="39">
        <v>555365844.89526105</v>
      </c>
      <c r="AA1650" s="39">
        <v>555365844.89526105</v>
      </c>
      <c r="AB1650" s="39">
        <v>555365844.89526105</v>
      </c>
      <c r="AC1650" s="39">
        <v>555365844.89526105</v>
      </c>
      <c r="AD1650" s="39">
        <v>555365844.89526105</v>
      </c>
    </row>
    <row r="1651" spans="1:30" hidden="1" outlineLevel="1">
      <c r="A1651" s="40" t="s">
        <v>228</v>
      </c>
      <c r="B1651" s="39">
        <v>90430.341398919001</v>
      </c>
      <c r="C1651" s="39">
        <v>90430.341398919001</v>
      </c>
      <c r="D1651" s="39">
        <v>90430.341398919001</v>
      </c>
      <c r="E1651" s="39">
        <v>90430.341398919001</v>
      </c>
      <c r="F1651" s="39">
        <v>90430.341398919001</v>
      </c>
      <c r="G1651" s="39">
        <v>90430.341398919001</v>
      </c>
      <c r="H1651" s="39">
        <v>90430.341398919001</v>
      </c>
      <c r="I1651" s="39">
        <v>90430.341398919001</v>
      </c>
      <c r="J1651" s="39">
        <v>90430.341398919001</v>
      </c>
      <c r="K1651" s="39">
        <v>90430.341398919001</v>
      </c>
      <c r="L1651" s="39">
        <v>90430.341398919001</v>
      </c>
      <c r="M1651" s="39">
        <v>90430.341398919001</v>
      </c>
      <c r="N1651" s="39">
        <v>90430.341398919001</v>
      </c>
      <c r="O1651" s="39">
        <v>90430.341398919001</v>
      </c>
      <c r="P1651" s="39">
        <v>90430.341398919001</v>
      </c>
      <c r="Q1651" s="39">
        <v>90430.341398919001</v>
      </c>
      <c r="R1651" s="39">
        <v>90430.341398919001</v>
      </c>
      <c r="S1651" s="39">
        <v>90430.341398919001</v>
      </c>
      <c r="T1651" s="39">
        <v>90430.341398919001</v>
      </c>
      <c r="U1651" s="39">
        <v>90430.341398919001</v>
      </c>
      <c r="V1651" s="39">
        <v>90430.341398919001</v>
      </c>
      <c r="W1651" s="39">
        <v>90430.341398919001</v>
      </c>
      <c r="X1651" s="39">
        <v>90430.341398919001</v>
      </c>
      <c r="Y1651" s="39">
        <v>90430.341398919001</v>
      </c>
      <c r="Z1651" s="39">
        <v>90430.341398919001</v>
      </c>
      <c r="AA1651" s="39">
        <v>90430.341398919001</v>
      </c>
      <c r="AB1651" s="39">
        <v>90430.341398919001</v>
      </c>
      <c r="AC1651" s="39">
        <v>90430.341398919001</v>
      </c>
      <c r="AD1651" s="39">
        <v>90430.341398919001</v>
      </c>
    </row>
    <row r="1652" spans="1:30" hidden="1" outlineLevel="1">
      <c r="A1652" s="40" t="s">
        <v>229</v>
      </c>
      <c r="B1652" s="39">
        <v>254888.008285049</v>
      </c>
      <c r="C1652" s="39">
        <v>254888.008285049</v>
      </c>
      <c r="D1652" s="39">
        <v>254888.008285049</v>
      </c>
      <c r="E1652" s="39">
        <v>254888.008285049</v>
      </c>
      <c r="F1652" s="39">
        <v>254888.008285049</v>
      </c>
      <c r="G1652" s="39">
        <v>254888.008285049</v>
      </c>
      <c r="H1652" s="39">
        <v>254888.008285049</v>
      </c>
      <c r="I1652" s="39">
        <v>254888.008285049</v>
      </c>
      <c r="J1652" s="39">
        <v>254888.008285049</v>
      </c>
      <c r="K1652" s="39">
        <v>254888.008285049</v>
      </c>
      <c r="L1652" s="39">
        <v>254888.008285049</v>
      </c>
      <c r="M1652" s="39">
        <v>254888.008285049</v>
      </c>
      <c r="N1652" s="39">
        <v>254888.008285049</v>
      </c>
      <c r="O1652" s="39">
        <v>254888.008285049</v>
      </c>
      <c r="P1652" s="39">
        <v>254888.008285049</v>
      </c>
      <c r="Q1652" s="39">
        <v>254888.008285049</v>
      </c>
      <c r="R1652" s="39">
        <v>254888.008285049</v>
      </c>
      <c r="S1652" s="39">
        <v>254888.008285049</v>
      </c>
      <c r="T1652" s="39">
        <v>254888.008285049</v>
      </c>
      <c r="U1652" s="39">
        <v>254888.008285049</v>
      </c>
      <c r="V1652" s="39">
        <v>254888.008285049</v>
      </c>
      <c r="W1652" s="39">
        <v>254888.008285049</v>
      </c>
      <c r="X1652" s="39">
        <v>254888.008285049</v>
      </c>
      <c r="Y1652" s="39">
        <v>254888.008285049</v>
      </c>
      <c r="Z1652" s="39">
        <v>254888.008285049</v>
      </c>
      <c r="AA1652" s="39">
        <v>254888.008285049</v>
      </c>
      <c r="AB1652" s="39">
        <v>254888.008285049</v>
      </c>
      <c r="AC1652" s="39">
        <v>254888.008285049</v>
      </c>
      <c r="AD1652" s="39">
        <v>254888.008285049</v>
      </c>
    </row>
    <row r="1653" spans="1:30" hidden="1" outlineLevel="1">
      <c r="A1653" s="40" t="s">
        <v>230</v>
      </c>
      <c r="B1653" s="39">
        <v>648600.67923800403</v>
      </c>
      <c r="C1653" s="39">
        <v>648600.67923800403</v>
      </c>
      <c r="D1653" s="39">
        <v>648600.67923800403</v>
      </c>
      <c r="E1653" s="39">
        <v>648600.67923800403</v>
      </c>
      <c r="F1653" s="39">
        <v>648600.67923800403</v>
      </c>
      <c r="G1653" s="39">
        <v>648600.67923800403</v>
      </c>
      <c r="H1653" s="39">
        <v>648600.67923800403</v>
      </c>
      <c r="I1653" s="39">
        <v>648600.67923800403</v>
      </c>
      <c r="J1653" s="39">
        <v>648600.67923800403</v>
      </c>
      <c r="K1653" s="39">
        <v>648600.67923800403</v>
      </c>
      <c r="L1653" s="39">
        <v>648600.67923800403</v>
      </c>
      <c r="M1653" s="39">
        <v>648600.67923800403</v>
      </c>
      <c r="N1653" s="39">
        <v>648600.67923800403</v>
      </c>
      <c r="O1653" s="39">
        <v>648600.67923800403</v>
      </c>
      <c r="P1653" s="39">
        <v>648600.67923800403</v>
      </c>
      <c r="Q1653" s="39">
        <v>648600.67923800403</v>
      </c>
      <c r="R1653" s="39">
        <v>648600.67923800403</v>
      </c>
      <c r="S1653" s="39">
        <v>648600.67923800403</v>
      </c>
      <c r="T1653" s="39">
        <v>648600.67923800403</v>
      </c>
      <c r="U1653" s="39">
        <v>648600.67923800403</v>
      </c>
      <c r="V1653" s="39">
        <v>648600.67923800403</v>
      </c>
      <c r="W1653" s="39">
        <v>648600.67923800403</v>
      </c>
      <c r="X1653" s="39">
        <v>648600.67923800403</v>
      </c>
      <c r="Y1653" s="39">
        <v>648600.67923800403</v>
      </c>
      <c r="Z1653" s="39">
        <v>648600.67923800403</v>
      </c>
      <c r="AA1653" s="39">
        <v>648600.67923800403</v>
      </c>
      <c r="AB1653" s="39">
        <v>648600.67923800403</v>
      </c>
      <c r="AC1653" s="39">
        <v>648600.67923800403</v>
      </c>
      <c r="AD1653" s="39">
        <v>648600.67923800403</v>
      </c>
    </row>
    <row r="1654" spans="1:30" hidden="1" outlineLevel="1">
      <c r="A1654" s="40" t="s">
        <v>232</v>
      </c>
      <c r="B1654" s="39">
        <v>972901.01885700598</v>
      </c>
      <c r="C1654" s="39">
        <v>972901.01885700598</v>
      </c>
      <c r="D1654" s="39">
        <v>972901.01885700598</v>
      </c>
      <c r="E1654" s="39">
        <v>972901.01885700598</v>
      </c>
      <c r="F1654" s="39">
        <v>972901.01885700598</v>
      </c>
      <c r="G1654" s="39">
        <v>972901.01885700598</v>
      </c>
      <c r="H1654" s="39">
        <v>972901.01885700598</v>
      </c>
      <c r="I1654" s="39">
        <v>972901.01885700598</v>
      </c>
      <c r="J1654" s="39">
        <v>972901.01885700598</v>
      </c>
      <c r="K1654" s="39">
        <v>972901.01885700598</v>
      </c>
      <c r="L1654" s="39">
        <v>972901.01885700598</v>
      </c>
      <c r="M1654" s="39">
        <v>972901.01885700598</v>
      </c>
      <c r="N1654" s="39">
        <v>972901.01885700598</v>
      </c>
      <c r="O1654" s="39">
        <v>972901.01885700598</v>
      </c>
      <c r="P1654" s="39">
        <v>972901.01885700598</v>
      </c>
      <c r="Q1654" s="39">
        <v>972901.01885700598</v>
      </c>
      <c r="R1654" s="39">
        <v>972901.01885700598</v>
      </c>
      <c r="S1654" s="39">
        <v>972901.01885700598</v>
      </c>
      <c r="T1654" s="39">
        <v>972901.01885700598</v>
      </c>
      <c r="U1654" s="39">
        <v>972901.01885700598</v>
      </c>
      <c r="V1654" s="39">
        <v>972901.01885700598</v>
      </c>
      <c r="W1654" s="39">
        <v>972901.01885700598</v>
      </c>
      <c r="X1654" s="39">
        <v>972901.01885700598</v>
      </c>
      <c r="Y1654" s="39">
        <v>972901.01885700598</v>
      </c>
      <c r="Z1654" s="39">
        <v>972901.01885700598</v>
      </c>
      <c r="AA1654" s="39">
        <v>972901.01885700598</v>
      </c>
      <c r="AB1654" s="39">
        <v>972901.01885700598</v>
      </c>
      <c r="AC1654" s="39">
        <v>972901.01885700598</v>
      </c>
      <c r="AD1654" s="39">
        <v>972901.01885700598</v>
      </c>
    </row>
    <row r="1655" spans="1:30" collapsed="1">
      <c r="A1655" s="40" t="s">
        <v>833</v>
      </c>
      <c r="B1655" s="39">
        <v>711306332.953897</v>
      </c>
      <c r="C1655" s="39">
        <v>711306332.953897</v>
      </c>
      <c r="D1655" s="39">
        <v>711306332.953897</v>
      </c>
      <c r="E1655" s="39">
        <v>711306332.953897</v>
      </c>
      <c r="F1655" s="39">
        <v>711306332.953897</v>
      </c>
      <c r="G1655" s="39">
        <v>711306332.953897</v>
      </c>
      <c r="H1655" s="39">
        <v>711306332.953897</v>
      </c>
      <c r="I1655" s="39">
        <v>711306332.953897</v>
      </c>
      <c r="J1655" s="39">
        <v>711306332.953897</v>
      </c>
      <c r="K1655" s="39">
        <v>711306332.953897</v>
      </c>
      <c r="L1655" s="39">
        <v>711306332.953897</v>
      </c>
      <c r="M1655" s="39">
        <v>711306332.953897</v>
      </c>
      <c r="N1655" s="39">
        <v>711306332.953897</v>
      </c>
      <c r="O1655" s="39">
        <v>711306332.953897</v>
      </c>
      <c r="P1655" s="39">
        <v>711306332.953897</v>
      </c>
      <c r="Q1655" s="39">
        <v>711306332.953897</v>
      </c>
      <c r="R1655" s="39">
        <v>711306332.953897</v>
      </c>
      <c r="S1655" s="39">
        <v>711306332.953897</v>
      </c>
      <c r="T1655" s="39">
        <v>711306332.953897</v>
      </c>
      <c r="U1655" s="39">
        <v>711306332.953897</v>
      </c>
      <c r="V1655" s="39">
        <v>711306332.953897</v>
      </c>
      <c r="W1655" s="39">
        <v>711306332.953897</v>
      </c>
      <c r="X1655" s="39">
        <v>711306332.953897</v>
      </c>
      <c r="Y1655" s="39">
        <v>711306332.953897</v>
      </c>
      <c r="Z1655" s="39">
        <v>711306332.953897</v>
      </c>
      <c r="AA1655" s="39">
        <v>711306332.953897</v>
      </c>
      <c r="AB1655" s="39">
        <v>711306332.953897</v>
      </c>
      <c r="AC1655" s="39">
        <v>711306332.953897</v>
      </c>
      <c r="AD1655" s="39">
        <v>711306332.953897</v>
      </c>
    </row>
    <row r="1656" spans="1:30">
      <c r="A1656" s="40" t="s">
        <v>834</v>
      </c>
    </row>
    <row r="1657" spans="1:30" s="45" customFormat="1">
      <c r="A1657" s="49" t="s">
        <v>835</v>
      </c>
      <c r="B1657" s="50">
        <v>4.8148078346284696E-3</v>
      </c>
      <c r="C1657" s="50">
        <v>5.0445283152211805E-4</v>
      </c>
      <c r="D1657" s="50">
        <v>7.1655391476387097E-4</v>
      </c>
      <c r="E1657" s="50">
        <v>0.1034119298158</v>
      </c>
      <c r="F1657" s="50">
        <v>1.2476642611313599E-3</v>
      </c>
      <c r="G1657" s="50">
        <v>9.0073622774078502E-2</v>
      </c>
      <c r="H1657" s="50">
        <v>1.08586193242868E-2</v>
      </c>
      <c r="I1657" s="50">
        <v>2.9474596038489799E-3</v>
      </c>
      <c r="J1657" s="50">
        <v>2.3590191084560199E-4</v>
      </c>
      <c r="K1657" s="50">
        <v>1.1578907697428801E-3</v>
      </c>
      <c r="L1657" s="50">
        <v>0</v>
      </c>
      <c r="M1657" s="50">
        <v>9.9172684684214097E-4</v>
      </c>
      <c r="N1657" s="50">
        <v>0.78255279024708702</v>
      </c>
      <c r="O1657" s="50">
        <v>0</v>
      </c>
      <c r="P1657" s="50">
        <v>0</v>
      </c>
      <c r="Q1657" s="50">
        <v>1.2742324115748701E-4</v>
      </c>
      <c r="R1657" s="50">
        <v>3.59156624263787E-4</v>
      </c>
      <c r="S1657" s="50">
        <v>0</v>
      </c>
      <c r="T1657" s="50">
        <v>0.39999999999999902</v>
      </c>
      <c r="U1657" s="50">
        <v>0</v>
      </c>
      <c r="V1657" s="50">
        <v>0</v>
      </c>
      <c r="W1657" s="50">
        <v>0</v>
      </c>
      <c r="X1657" s="50">
        <v>0.6</v>
      </c>
      <c r="Y1657" s="50">
        <v>0</v>
      </c>
      <c r="Z1657" s="50">
        <v>0</v>
      </c>
      <c r="AA1657" s="50">
        <v>0</v>
      </c>
      <c r="AB1657" s="50">
        <v>0</v>
      </c>
      <c r="AC1657" s="50">
        <v>0</v>
      </c>
      <c r="AD1657" s="50">
        <v>0</v>
      </c>
    </row>
    <row r="1658" spans="1:30">
      <c r="A1658" s="40" t="s">
        <v>836</v>
      </c>
      <c r="B1658" s="39">
        <v>4.8038319460159996E-3</v>
      </c>
      <c r="C1658" s="39">
        <v>5.0330287532880603E-4</v>
      </c>
      <c r="D1658" s="39">
        <v>7.14920450620875E-4</v>
      </c>
      <c r="E1658" s="39">
        <v>0.103176190849294</v>
      </c>
      <c r="F1658" s="39">
        <v>1.24482007203259E-3</v>
      </c>
      <c r="G1658" s="39">
        <v>8.9868289958222394E-2</v>
      </c>
      <c r="H1658" s="39">
        <v>1.0833865896884899E-2</v>
      </c>
      <c r="I1658" s="39">
        <v>2.9407405426916601E-3</v>
      </c>
      <c r="J1658" s="39">
        <v>2.3536414626893699E-4</v>
      </c>
      <c r="K1658" s="39">
        <v>1.1552512292771701E-3</v>
      </c>
      <c r="L1658" s="39">
        <v>0</v>
      </c>
      <c r="M1658" s="39">
        <v>9.8946609547286403E-4</v>
      </c>
      <c r="N1658" s="39">
        <v>0.78076887434553</v>
      </c>
      <c r="O1658" s="39">
        <v>0</v>
      </c>
      <c r="P1658" s="39">
        <v>0</v>
      </c>
      <c r="Q1658" s="39">
        <v>1.2713276574297E-4</v>
      </c>
      <c r="R1658" s="39">
        <v>3.5833788689404201E-4</v>
      </c>
      <c r="S1658" s="39">
        <v>0</v>
      </c>
      <c r="T1658" s="39">
        <v>9.1184437588866804E-4</v>
      </c>
      <c r="U1658" s="39">
        <v>0</v>
      </c>
      <c r="V1658" s="39">
        <v>0</v>
      </c>
      <c r="W1658" s="39">
        <v>0</v>
      </c>
      <c r="X1658" s="39">
        <v>1.3677665638329999E-3</v>
      </c>
      <c r="Y1658" s="39">
        <v>0</v>
      </c>
      <c r="Z1658" s="39">
        <v>0</v>
      </c>
      <c r="AA1658" s="39">
        <v>0</v>
      </c>
      <c r="AB1658" s="39">
        <v>0</v>
      </c>
      <c r="AC1658" s="39">
        <v>0</v>
      </c>
      <c r="AD1658" s="39">
        <v>0</v>
      </c>
    </row>
    <row r="1659" spans="1:30">
      <c r="A1659" s="40" t="s">
        <v>837</v>
      </c>
    </row>
    <row r="1660" spans="1:30">
      <c r="A1660" s="43" t="s">
        <v>838</v>
      </c>
    </row>
    <row r="1661" spans="1:30">
      <c r="A1661" s="43" t="s">
        <v>839</v>
      </c>
      <c r="B1661" s="46">
        <v>37567.610287064897</v>
      </c>
      <c r="C1661" s="46">
        <v>5939.0914009465996</v>
      </c>
      <c r="D1661" s="46">
        <v>2399.5477552961502</v>
      </c>
      <c r="E1661" s="46">
        <v>2391723.7821611702</v>
      </c>
      <c r="F1661" s="46">
        <v>12101.4552784877</v>
      </c>
      <c r="G1661" s="46">
        <v>1733314.1100109201</v>
      </c>
      <c r="H1661" s="46">
        <v>208493.83676926899</v>
      </c>
      <c r="I1661" s="46">
        <v>33811.947018364997</v>
      </c>
      <c r="J1661" s="46">
        <v>879.79046056064999</v>
      </c>
      <c r="K1661" s="46">
        <v>4318.97135184319</v>
      </c>
      <c r="L1661" s="46">
        <v>0</v>
      </c>
      <c r="M1661" s="46">
        <v>11176.6521827693</v>
      </c>
      <c r="N1661" s="46">
        <v>7587440.9575656997</v>
      </c>
      <c r="O1661" s="46">
        <v>0</v>
      </c>
      <c r="P1661" s="46">
        <v>0</v>
      </c>
      <c r="Q1661" s="46">
        <v>479.88570576035499</v>
      </c>
      <c r="R1661" s="46">
        <v>1359.67616632101</v>
      </c>
      <c r="S1661" s="46">
        <v>0</v>
      </c>
      <c r="T1661" s="46">
        <v>77.950354210670895</v>
      </c>
      <c r="U1661" s="46">
        <v>0</v>
      </c>
      <c r="V1661" s="46">
        <v>0</v>
      </c>
      <c r="W1661" s="46">
        <v>0</v>
      </c>
      <c r="X1661" s="46">
        <v>116.925531316006</v>
      </c>
      <c r="Y1661" s="46">
        <v>0</v>
      </c>
      <c r="Z1661" s="46">
        <v>0</v>
      </c>
      <c r="AA1661" s="46">
        <v>0</v>
      </c>
      <c r="AB1661" s="46">
        <v>0</v>
      </c>
      <c r="AC1661" s="46">
        <v>0</v>
      </c>
      <c r="AD1661" s="46">
        <v>0</v>
      </c>
    </row>
    <row r="1662" spans="1:30" hidden="1" outlineLevel="1">
      <c r="A1662" s="40" t="s">
        <v>213</v>
      </c>
      <c r="B1662" s="39">
        <v>37567.610287064897</v>
      </c>
      <c r="C1662" s="39">
        <v>37567.610287064897</v>
      </c>
      <c r="D1662" s="39">
        <v>37567.610287064897</v>
      </c>
      <c r="E1662" s="39">
        <v>37567.610287064897</v>
      </c>
      <c r="F1662" s="39">
        <v>37567.610287064897</v>
      </c>
      <c r="G1662" s="39">
        <v>37567.610287064897</v>
      </c>
      <c r="H1662" s="39">
        <v>37567.610287064897</v>
      </c>
      <c r="I1662" s="39">
        <v>37567.610287064897</v>
      </c>
      <c r="J1662" s="39">
        <v>37567.610287064897</v>
      </c>
      <c r="K1662" s="39">
        <v>37567.610287064897</v>
      </c>
      <c r="L1662" s="39">
        <v>37567.610287064897</v>
      </c>
      <c r="M1662" s="39">
        <v>37567.610287064897</v>
      </c>
      <c r="N1662" s="39">
        <v>37567.610287064897</v>
      </c>
      <c r="O1662" s="39">
        <v>37567.610287064897</v>
      </c>
      <c r="P1662" s="39">
        <v>37567.610287064897</v>
      </c>
      <c r="Q1662" s="39">
        <v>37567.610287064897</v>
      </c>
      <c r="R1662" s="39">
        <v>37567.610287064897</v>
      </c>
    </row>
    <row r="1663" spans="1:30" hidden="1" outlineLevel="1">
      <c r="A1663" s="40" t="s">
        <v>214</v>
      </c>
      <c r="B1663" s="39">
        <v>5939.0914009465996</v>
      </c>
      <c r="C1663" s="39">
        <v>5939.0914009465996</v>
      </c>
      <c r="D1663" s="39">
        <v>5939.0914009465996</v>
      </c>
      <c r="E1663" s="39">
        <v>5939.0914009465996</v>
      </c>
      <c r="F1663" s="39">
        <v>5939.0914009465996</v>
      </c>
      <c r="G1663" s="39">
        <v>5939.0914009465996</v>
      </c>
      <c r="H1663" s="39">
        <v>5939.0914009465996</v>
      </c>
      <c r="I1663" s="39">
        <v>5939.0914009465996</v>
      </c>
      <c r="J1663" s="39">
        <v>5939.0914009465996</v>
      </c>
      <c r="K1663" s="39">
        <v>5939.0914009465996</v>
      </c>
      <c r="L1663" s="39">
        <v>5939.0914009465996</v>
      </c>
      <c r="M1663" s="39">
        <v>5939.0914009465996</v>
      </c>
      <c r="N1663" s="39">
        <v>5939.0914009465996</v>
      </c>
      <c r="O1663" s="39">
        <v>5939.0914009465996</v>
      </c>
      <c r="P1663" s="39">
        <v>5939.0914009465996</v>
      </c>
      <c r="Q1663" s="39">
        <v>5939.0914009465996</v>
      </c>
      <c r="R1663" s="39">
        <v>5939.0914009465996</v>
      </c>
    </row>
    <row r="1664" spans="1:30" hidden="1" outlineLevel="1">
      <c r="A1664" s="40" t="s">
        <v>215</v>
      </c>
      <c r="B1664" s="39">
        <v>2399.5477552961502</v>
      </c>
      <c r="C1664" s="39">
        <v>2399.5477552961502</v>
      </c>
      <c r="D1664" s="39">
        <v>2399.5477552961502</v>
      </c>
      <c r="E1664" s="39">
        <v>2399.5477552961502</v>
      </c>
      <c r="F1664" s="39">
        <v>2399.5477552961502</v>
      </c>
      <c r="G1664" s="39">
        <v>2399.5477552961502</v>
      </c>
      <c r="H1664" s="39">
        <v>2399.5477552961502</v>
      </c>
      <c r="I1664" s="39">
        <v>2399.5477552961502</v>
      </c>
      <c r="J1664" s="39">
        <v>2399.5477552961502</v>
      </c>
      <c r="K1664" s="39">
        <v>2399.5477552961502</v>
      </c>
      <c r="L1664" s="39">
        <v>2399.5477552961502</v>
      </c>
      <c r="M1664" s="39">
        <v>2399.5477552961502</v>
      </c>
      <c r="N1664" s="39">
        <v>2399.5477552961502</v>
      </c>
      <c r="O1664" s="39">
        <v>2399.5477552961502</v>
      </c>
      <c r="P1664" s="39">
        <v>2399.5477552961502</v>
      </c>
      <c r="Q1664" s="39">
        <v>2399.5477552961502</v>
      </c>
      <c r="R1664" s="39">
        <v>2399.5477552961502</v>
      </c>
    </row>
    <row r="1665" spans="1:30" hidden="1" outlineLevel="1">
      <c r="A1665" s="40" t="s">
        <v>216</v>
      </c>
      <c r="B1665" s="39">
        <v>2391723.7821611702</v>
      </c>
      <c r="C1665" s="39">
        <v>2391723.7821611702</v>
      </c>
      <c r="D1665" s="39">
        <v>2391723.7821611702</v>
      </c>
      <c r="E1665" s="39">
        <v>2391723.7821611702</v>
      </c>
      <c r="F1665" s="39">
        <v>2391723.7821611702</v>
      </c>
      <c r="G1665" s="39">
        <v>2391723.7821611702</v>
      </c>
      <c r="H1665" s="39">
        <v>2391723.7821611702</v>
      </c>
      <c r="I1665" s="39">
        <v>2391723.7821611702</v>
      </c>
      <c r="J1665" s="39">
        <v>2391723.7821611702</v>
      </c>
      <c r="K1665" s="39">
        <v>2391723.7821611702</v>
      </c>
      <c r="L1665" s="39">
        <v>2391723.7821611702</v>
      </c>
      <c r="M1665" s="39">
        <v>2391723.7821611702</v>
      </c>
      <c r="N1665" s="39">
        <v>2391723.7821611702</v>
      </c>
      <c r="O1665" s="39">
        <v>2391723.7821611702</v>
      </c>
      <c r="P1665" s="39">
        <v>2391723.7821611702</v>
      </c>
      <c r="Q1665" s="39">
        <v>2391723.7821611702</v>
      </c>
      <c r="R1665" s="39">
        <v>2391723.7821611702</v>
      </c>
    </row>
    <row r="1666" spans="1:30" hidden="1" outlineLevel="1">
      <c r="A1666" s="40" t="s">
        <v>217</v>
      </c>
      <c r="B1666" s="39">
        <v>12101.4552784877</v>
      </c>
      <c r="C1666" s="39">
        <v>12101.4552784877</v>
      </c>
      <c r="D1666" s="39">
        <v>12101.4552784877</v>
      </c>
      <c r="E1666" s="39">
        <v>12101.4552784877</v>
      </c>
      <c r="F1666" s="39">
        <v>12101.4552784877</v>
      </c>
      <c r="G1666" s="39">
        <v>12101.4552784877</v>
      </c>
      <c r="H1666" s="39">
        <v>12101.4552784877</v>
      </c>
      <c r="I1666" s="39">
        <v>12101.4552784877</v>
      </c>
      <c r="J1666" s="39">
        <v>12101.4552784877</v>
      </c>
      <c r="K1666" s="39">
        <v>12101.4552784877</v>
      </c>
      <c r="L1666" s="39">
        <v>12101.4552784877</v>
      </c>
      <c r="M1666" s="39">
        <v>12101.4552784877</v>
      </c>
      <c r="N1666" s="39">
        <v>12101.4552784877</v>
      </c>
      <c r="O1666" s="39">
        <v>12101.4552784877</v>
      </c>
      <c r="P1666" s="39">
        <v>12101.4552784877</v>
      </c>
      <c r="Q1666" s="39">
        <v>12101.4552784877</v>
      </c>
      <c r="R1666" s="39">
        <v>12101.4552784877</v>
      </c>
    </row>
    <row r="1667" spans="1:30" hidden="1" outlineLevel="1">
      <c r="A1667" s="40" t="s">
        <v>218</v>
      </c>
      <c r="B1667" s="39">
        <v>1733314.1100109201</v>
      </c>
      <c r="C1667" s="39">
        <v>1733314.1100109201</v>
      </c>
      <c r="D1667" s="39">
        <v>1733314.1100109201</v>
      </c>
      <c r="E1667" s="39">
        <v>1733314.1100109201</v>
      </c>
      <c r="F1667" s="39">
        <v>1733314.1100109201</v>
      </c>
      <c r="G1667" s="39">
        <v>1733314.1100109201</v>
      </c>
      <c r="H1667" s="39">
        <v>1733314.1100109201</v>
      </c>
      <c r="I1667" s="39">
        <v>1733314.1100109201</v>
      </c>
      <c r="J1667" s="39">
        <v>1733314.1100109201</v>
      </c>
      <c r="K1667" s="39">
        <v>1733314.1100109201</v>
      </c>
      <c r="L1667" s="39">
        <v>1733314.1100109201</v>
      </c>
      <c r="M1667" s="39">
        <v>1733314.1100109201</v>
      </c>
      <c r="N1667" s="39">
        <v>1733314.1100109201</v>
      </c>
      <c r="O1667" s="39">
        <v>1733314.1100109201</v>
      </c>
      <c r="P1667" s="39">
        <v>1733314.1100109201</v>
      </c>
      <c r="Q1667" s="39">
        <v>1733314.1100109201</v>
      </c>
      <c r="R1667" s="39">
        <v>1733314.1100109201</v>
      </c>
    </row>
    <row r="1668" spans="1:30" hidden="1" outlineLevel="1">
      <c r="A1668" s="40" t="s">
        <v>219</v>
      </c>
      <c r="B1668" s="39">
        <v>208493.83676926899</v>
      </c>
      <c r="C1668" s="39">
        <v>208493.83676926899</v>
      </c>
      <c r="D1668" s="39">
        <v>208493.83676926899</v>
      </c>
      <c r="E1668" s="39">
        <v>208493.83676926899</v>
      </c>
      <c r="F1668" s="39">
        <v>208493.83676926899</v>
      </c>
      <c r="G1668" s="39">
        <v>208493.83676926899</v>
      </c>
      <c r="H1668" s="39">
        <v>208493.83676926899</v>
      </c>
      <c r="I1668" s="39">
        <v>208493.83676926899</v>
      </c>
      <c r="J1668" s="39">
        <v>208493.83676926899</v>
      </c>
      <c r="K1668" s="39">
        <v>208493.83676926899</v>
      </c>
      <c r="L1668" s="39">
        <v>208493.83676926899</v>
      </c>
      <c r="M1668" s="39">
        <v>208493.83676926899</v>
      </c>
      <c r="N1668" s="39">
        <v>208493.83676926899</v>
      </c>
      <c r="O1668" s="39">
        <v>208493.83676926899</v>
      </c>
      <c r="P1668" s="39">
        <v>208493.83676926899</v>
      </c>
      <c r="Q1668" s="39">
        <v>208493.83676926899</v>
      </c>
      <c r="R1668" s="39">
        <v>208493.83676926899</v>
      </c>
    </row>
    <row r="1669" spans="1:30" hidden="1" outlineLevel="1">
      <c r="A1669" s="40" t="s">
        <v>220</v>
      </c>
      <c r="B1669" s="39">
        <v>33811.947018364997</v>
      </c>
      <c r="C1669" s="39">
        <v>33811.947018364997</v>
      </c>
      <c r="D1669" s="39">
        <v>33811.947018364997</v>
      </c>
      <c r="E1669" s="39">
        <v>33811.947018364997</v>
      </c>
      <c r="F1669" s="39">
        <v>33811.947018364997</v>
      </c>
      <c r="G1669" s="39">
        <v>33811.947018364997</v>
      </c>
      <c r="H1669" s="39">
        <v>33811.947018364997</v>
      </c>
      <c r="I1669" s="39">
        <v>33811.947018364997</v>
      </c>
      <c r="J1669" s="39">
        <v>33811.947018364997</v>
      </c>
      <c r="K1669" s="39">
        <v>33811.947018364997</v>
      </c>
      <c r="L1669" s="39">
        <v>33811.947018364997</v>
      </c>
      <c r="M1669" s="39">
        <v>33811.947018364997</v>
      </c>
      <c r="N1669" s="39">
        <v>33811.947018364997</v>
      </c>
      <c r="O1669" s="39">
        <v>33811.947018364997</v>
      </c>
      <c r="P1669" s="39">
        <v>33811.947018364997</v>
      </c>
      <c r="Q1669" s="39">
        <v>33811.947018364997</v>
      </c>
      <c r="R1669" s="39">
        <v>33811.947018364997</v>
      </c>
    </row>
    <row r="1670" spans="1:30" hidden="1" outlineLevel="1">
      <c r="A1670" s="40" t="s">
        <v>221</v>
      </c>
      <c r="B1670" s="39">
        <v>879.79046056064999</v>
      </c>
      <c r="C1670" s="39">
        <v>879.79046056064999</v>
      </c>
      <c r="D1670" s="39">
        <v>879.79046056064999</v>
      </c>
      <c r="E1670" s="39">
        <v>879.79046056064999</v>
      </c>
      <c r="F1670" s="39">
        <v>879.79046056064999</v>
      </c>
      <c r="G1670" s="39">
        <v>879.79046056064999</v>
      </c>
      <c r="H1670" s="39">
        <v>879.79046056064999</v>
      </c>
      <c r="I1670" s="39">
        <v>879.79046056064999</v>
      </c>
      <c r="J1670" s="39">
        <v>879.79046056064999</v>
      </c>
      <c r="K1670" s="39">
        <v>879.79046056064999</v>
      </c>
      <c r="L1670" s="39">
        <v>879.79046056064999</v>
      </c>
      <c r="M1670" s="39">
        <v>879.79046056064999</v>
      </c>
      <c r="N1670" s="39">
        <v>879.79046056064999</v>
      </c>
      <c r="O1670" s="39">
        <v>879.79046056064999</v>
      </c>
      <c r="P1670" s="39">
        <v>879.79046056064999</v>
      </c>
      <c r="Q1670" s="39">
        <v>879.79046056064999</v>
      </c>
      <c r="R1670" s="39">
        <v>879.79046056064999</v>
      </c>
    </row>
    <row r="1671" spans="1:30" hidden="1" outlineLevel="1">
      <c r="A1671" s="40" t="s">
        <v>222</v>
      </c>
      <c r="B1671" s="39">
        <v>4318.97135184319</v>
      </c>
      <c r="C1671" s="39">
        <v>4318.97135184319</v>
      </c>
      <c r="D1671" s="39">
        <v>4318.97135184319</v>
      </c>
      <c r="E1671" s="39">
        <v>4318.97135184319</v>
      </c>
      <c r="F1671" s="39">
        <v>4318.97135184319</v>
      </c>
      <c r="G1671" s="39">
        <v>4318.97135184319</v>
      </c>
      <c r="H1671" s="39">
        <v>4318.97135184319</v>
      </c>
      <c r="I1671" s="39">
        <v>4318.97135184319</v>
      </c>
      <c r="J1671" s="39">
        <v>4318.97135184319</v>
      </c>
      <c r="K1671" s="39">
        <v>4318.97135184319</v>
      </c>
      <c r="L1671" s="39">
        <v>4318.97135184319</v>
      </c>
      <c r="M1671" s="39">
        <v>4318.97135184319</v>
      </c>
      <c r="N1671" s="39">
        <v>4318.97135184319</v>
      </c>
      <c r="O1671" s="39">
        <v>4318.97135184319</v>
      </c>
      <c r="P1671" s="39">
        <v>4318.97135184319</v>
      </c>
      <c r="Q1671" s="39">
        <v>4318.97135184319</v>
      </c>
      <c r="R1671" s="39">
        <v>4318.97135184319</v>
      </c>
    </row>
    <row r="1672" spans="1:30" hidden="1" outlineLevel="1">
      <c r="A1672" s="40" t="s">
        <v>224</v>
      </c>
      <c r="B1672" s="39">
        <v>11176.6521827693</v>
      </c>
      <c r="C1672" s="39">
        <v>11176.6521827693</v>
      </c>
      <c r="D1672" s="39">
        <v>11176.6521827693</v>
      </c>
      <c r="E1672" s="39">
        <v>11176.6521827693</v>
      </c>
      <c r="F1672" s="39">
        <v>11176.6521827693</v>
      </c>
      <c r="G1672" s="39">
        <v>11176.6521827693</v>
      </c>
      <c r="H1672" s="39">
        <v>11176.6521827693</v>
      </c>
      <c r="I1672" s="39">
        <v>11176.6521827693</v>
      </c>
      <c r="J1672" s="39">
        <v>11176.6521827693</v>
      </c>
      <c r="K1672" s="39">
        <v>11176.6521827693</v>
      </c>
      <c r="L1672" s="39">
        <v>11176.6521827693</v>
      </c>
      <c r="M1672" s="39">
        <v>11176.6521827693</v>
      </c>
      <c r="N1672" s="39">
        <v>11176.6521827693</v>
      </c>
      <c r="O1672" s="39">
        <v>11176.6521827693</v>
      </c>
      <c r="P1672" s="39">
        <v>11176.6521827693</v>
      </c>
      <c r="Q1672" s="39">
        <v>11176.6521827693</v>
      </c>
      <c r="R1672" s="39">
        <v>11176.6521827693</v>
      </c>
    </row>
    <row r="1673" spans="1:30" hidden="1" outlineLevel="1">
      <c r="A1673" s="40" t="s">
        <v>225</v>
      </c>
      <c r="B1673" s="39">
        <v>7587440.9575656997</v>
      </c>
      <c r="C1673" s="39">
        <v>7587440.9575656997</v>
      </c>
      <c r="D1673" s="39">
        <v>7587440.9575656997</v>
      </c>
      <c r="E1673" s="39">
        <v>7587440.9575656997</v>
      </c>
      <c r="F1673" s="39">
        <v>7587440.9575656997</v>
      </c>
      <c r="G1673" s="39">
        <v>7587440.9575656997</v>
      </c>
      <c r="H1673" s="39">
        <v>7587440.9575656997</v>
      </c>
      <c r="I1673" s="39">
        <v>7587440.9575656997</v>
      </c>
      <c r="J1673" s="39">
        <v>7587440.9575656997</v>
      </c>
      <c r="K1673" s="39">
        <v>7587440.9575656997</v>
      </c>
      <c r="L1673" s="39">
        <v>7587440.9575656997</v>
      </c>
      <c r="M1673" s="39">
        <v>7587440.9575656997</v>
      </c>
      <c r="N1673" s="39">
        <v>7587440.9575656997</v>
      </c>
      <c r="O1673" s="39">
        <v>7587440.9575656997</v>
      </c>
      <c r="P1673" s="39">
        <v>7587440.9575656997</v>
      </c>
      <c r="Q1673" s="39">
        <v>7587440.9575656997</v>
      </c>
      <c r="R1673" s="39">
        <v>7587440.9575656997</v>
      </c>
    </row>
    <row r="1674" spans="1:30" hidden="1" outlineLevel="1">
      <c r="A1674" s="40" t="s">
        <v>228</v>
      </c>
      <c r="B1674" s="39">
        <v>479.88570576035499</v>
      </c>
      <c r="C1674" s="39">
        <v>479.88570576035499</v>
      </c>
      <c r="D1674" s="39">
        <v>479.88570576035499</v>
      </c>
      <c r="E1674" s="39">
        <v>479.88570576035499</v>
      </c>
      <c r="F1674" s="39">
        <v>479.88570576035499</v>
      </c>
      <c r="G1674" s="39">
        <v>479.88570576035499</v>
      </c>
      <c r="H1674" s="39">
        <v>479.88570576035499</v>
      </c>
      <c r="I1674" s="39">
        <v>479.88570576035499</v>
      </c>
      <c r="J1674" s="39">
        <v>479.88570576035499</v>
      </c>
      <c r="K1674" s="39">
        <v>479.88570576035499</v>
      </c>
      <c r="L1674" s="39">
        <v>479.88570576035499</v>
      </c>
      <c r="M1674" s="39">
        <v>479.88570576035499</v>
      </c>
      <c r="N1674" s="39">
        <v>479.88570576035499</v>
      </c>
      <c r="O1674" s="39">
        <v>479.88570576035499</v>
      </c>
      <c r="P1674" s="39">
        <v>479.88570576035499</v>
      </c>
      <c r="Q1674" s="39">
        <v>479.88570576035499</v>
      </c>
      <c r="R1674" s="39">
        <v>479.88570576035499</v>
      </c>
    </row>
    <row r="1675" spans="1:30" hidden="1" outlineLevel="1">
      <c r="A1675" s="40" t="s">
        <v>229</v>
      </c>
      <c r="B1675" s="39">
        <v>1359.67616632101</v>
      </c>
      <c r="C1675" s="39">
        <v>1359.67616632101</v>
      </c>
      <c r="D1675" s="39">
        <v>1359.67616632101</v>
      </c>
      <c r="E1675" s="39">
        <v>1359.67616632101</v>
      </c>
      <c r="F1675" s="39">
        <v>1359.67616632101</v>
      </c>
      <c r="G1675" s="39">
        <v>1359.67616632101</v>
      </c>
      <c r="H1675" s="39">
        <v>1359.67616632101</v>
      </c>
      <c r="I1675" s="39">
        <v>1359.67616632101</v>
      </c>
      <c r="J1675" s="39">
        <v>1359.67616632101</v>
      </c>
      <c r="K1675" s="39">
        <v>1359.67616632101</v>
      </c>
      <c r="L1675" s="39">
        <v>1359.67616632101</v>
      </c>
      <c r="M1675" s="39">
        <v>1359.67616632101</v>
      </c>
      <c r="N1675" s="39">
        <v>1359.67616632101</v>
      </c>
      <c r="O1675" s="39">
        <v>1359.67616632101</v>
      </c>
      <c r="P1675" s="39">
        <v>1359.67616632101</v>
      </c>
      <c r="Q1675" s="39">
        <v>1359.67616632101</v>
      </c>
      <c r="R1675" s="39">
        <v>1359.67616632101</v>
      </c>
    </row>
    <row r="1676" spans="1:30" hidden="1" outlineLevel="1">
      <c r="A1676" s="40" t="s">
        <v>230</v>
      </c>
      <c r="S1676" s="39">
        <v>77.950354210670895</v>
      </c>
      <c r="T1676" s="39">
        <v>77.950354210670895</v>
      </c>
      <c r="U1676" s="39">
        <v>77.950354210670895</v>
      </c>
      <c r="V1676" s="39">
        <v>77.950354210670895</v>
      </c>
      <c r="W1676" s="39">
        <v>77.950354210670895</v>
      </c>
      <c r="X1676" s="39">
        <v>77.950354210670895</v>
      </c>
      <c r="Y1676" s="39">
        <v>77.950354210670895</v>
      </c>
      <c r="Z1676" s="39">
        <v>77.950354210670895</v>
      </c>
      <c r="AA1676" s="39">
        <v>77.950354210670895</v>
      </c>
      <c r="AB1676" s="39">
        <v>77.950354210670895</v>
      </c>
      <c r="AC1676" s="39">
        <v>77.950354210670895</v>
      </c>
      <c r="AD1676" s="39">
        <v>77.950354210670895</v>
      </c>
    </row>
    <row r="1677" spans="1:30" hidden="1" outlineLevel="1">
      <c r="A1677" s="40" t="s">
        <v>232</v>
      </c>
      <c r="S1677" s="39">
        <v>116.925531316006</v>
      </c>
      <c r="T1677" s="39">
        <v>116.925531316006</v>
      </c>
      <c r="U1677" s="39">
        <v>116.925531316006</v>
      </c>
      <c r="V1677" s="39">
        <v>116.925531316006</v>
      </c>
      <c r="W1677" s="39">
        <v>116.925531316006</v>
      </c>
      <c r="X1677" s="39">
        <v>116.925531316006</v>
      </c>
      <c r="Y1677" s="39">
        <v>116.925531316006</v>
      </c>
      <c r="Z1677" s="39">
        <v>116.925531316006</v>
      </c>
      <c r="AA1677" s="39">
        <v>116.925531316006</v>
      </c>
      <c r="AB1677" s="39">
        <v>116.925531316006</v>
      </c>
      <c r="AC1677" s="39">
        <v>116.925531316006</v>
      </c>
      <c r="AD1677" s="39">
        <v>116.925531316006</v>
      </c>
    </row>
    <row r="1678" spans="1:30" collapsed="1">
      <c r="A1678" s="40" t="s">
        <v>840</v>
      </c>
      <c r="B1678" s="39">
        <v>12031007.314114399</v>
      </c>
      <c r="C1678" s="39">
        <v>12031007.314114399</v>
      </c>
      <c r="D1678" s="39">
        <v>12031007.314114399</v>
      </c>
      <c r="E1678" s="39">
        <v>12031007.314114399</v>
      </c>
      <c r="F1678" s="39">
        <v>12031007.314114399</v>
      </c>
      <c r="G1678" s="39">
        <v>12031007.314114399</v>
      </c>
      <c r="H1678" s="39">
        <v>12031007.314114399</v>
      </c>
      <c r="I1678" s="39">
        <v>12031007.314114399</v>
      </c>
      <c r="J1678" s="39">
        <v>12031007.314114399</v>
      </c>
      <c r="K1678" s="39">
        <v>12031007.314114399</v>
      </c>
      <c r="L1678" s="39">
        <v>12031007.314114399</v>
      </c>
      <c r="M1678" s="39">
        <v>12031007.314114399</v>
      </c>
      <c r="N1678" s="39">
        <v>12031007.314114399</v>
      </c>
      <c r="O1678" s="39">
        <v>12031007.314114399</v>
      </c>
      <c r="P1678" s="39">
        <v>12031007.314114399</v>
      </c>
      <c r="Q1678" s="39">
        <v>12031007.314114399</v>
      </c>
      <c r="R1678" s="39">
        <v>12031007.314114399</v>
      </c>
      <c r="S1678" s="39">
        <v>194.875885526676</v>
      </c>
      <c r="T1678" s="39">
        <v>194.875885526676</v>
      </c>
      <c r="U1678" s="39">
        <v>194.875885526676</v>
      </c>
      <c r="V1678" s="39">
        <v>194.875885526676</v>
      </c>
      <c r="W1678" s="39">
        <v>194.875885526676</v>
      </c>
      <c r="X1678" s="39">
        <v>194.875885526676</v>
      </c>
      <c r="Y1678" s="39">
        <v>194.875885526676</v>
      </c>
      <c r="Z1678" s="39">
        <v>194.875885526676</v>
      </c>
      <c r="AA1678" s="39">
        <v>194.875885526676</v>
      </c>
      <c r="AB1678" s="39">
        <v>194.875885526676</v>
      </c>
      <c r="AC1678" s="39">
        <v>194.875885526676</v>
      </c>
      <c r="AD1678" s="39">
        <v>194.875885526676</v>
      </c>
    </row>
    <row r="1679" spans="1:30" hidden="1" outlineLevel="1">
      <c r="A1679" s="40" t="s">
        <v>213</v>
      </c>
      <c r="B1679" s="39">
        <v>37567.610287064897</v>
      </c>
      <c r="C1679" s="39">
        <v>37567.610287064897</v>
      </c>
      <c r="D1679" s="39">
        <v>37567.610287064897</v>
      </c>
      <c r="E1679" s="39">
        <v>37567.610287064897</v>
      </c>
      <c r="F1679" s="39">
        <v>37567.610287064897</v>
      </c>
      <c r="G1679" s="39">
        <v>37567.610287064897</v>
      </c>
      <c r="H1679" s="39">
        <v>37567.610287064897</v>
      </c>
      <c r="I1679" s="39">
        <v>37567.610287064897</v>
      </c>
      <c r="J1679" s="39">
        <v>37567.610287064897</v>
      </c>
      <c r="K1679" s="39">
        <v>37567.610287064897</v>
      </c>
      <c r="L1679" s="39">
        <v>37567.610287064897</v>
      </c>
      <c r="M1679" s="39">
        <v>37567.610287064897</v>
      </c>
      <c r="N1679" s="39">
        <v>37567.610287064897</v>
      </c>
      <c r="O1679" s="39">
        <v>37567.610287064897</v>
      </c>
      <c r="P1679" s="39">
        <v>37567.610287064897</v>
      </c>
      <c r="Q1679" s="39">
        <v>37567.610287064897</v>
      </c>
      <c r="R1679" s="39">
        <v>37567.610287064897</v>
      </c>
      <c r="S1679" s="39">
        <v>37567.610287064897</v>
      </c>
      <c r="T1679" s="39">
        <v>37567.610287064897</v>
      </c>
      <c r="U1679" s="39">
        <v>37567.610287064897</v>
      </c>
      <c r="V1679" s="39">
        <v>37567.610287064897</v>
      </c>
      <c r="W1679" s="39">
        <v>37567.610287064897</v>
      </c>
      <c r="X1679" s="39">
        <v>37567.610287064897</v>
      </c>
      <c r="Y1679" s="39">
        <v>37567.610287064897</v>
      </c>
      <c r="Z1679" s="39">
        <v>37567.610287064897</v>
      </c>
      <c r="AA1679" s="39">
        <v>37567.610287064897</v>
      </c>
      <c r="AB1679" s="39">
        <v>37567.610287064897</v>
      </c>
      <c r="AC1679" s="39">
        <v>37567.610287064897</v>
      </c>
      <c r="AD1679" s="39">
        <v>37567.610287064897</v>
      </c>
    </row>
    <row r="1680" spans="1:30" hidden="1" outlineLevel="1">
      <c r="A1680" s="40" t="s">
        <v>214</v>
      </c>
      <c r="B1680" s="39">
        <v>5939.0914009465996</v>
      </c>
      <c r="C1680" s="39">
        <v>5939.0914009465996</v>
      </c>
      <c r="D1680" s="39">
        <v>5939.0914009465996</v>
      </c>
      <c r="E1680" s="39">
        <v>5939.0914009465996</v>
      </c>
      <c r="F1680" s="39">
        <v>5939.0914009465996</v>
      </c>
      <c r="G1680" s="39">
        <v>5939.0914009465996</v>
      </c>
      <c r="H1680" s="39">
        <v>5939.0914009465996</v>
      </c>
      <c r="I1680" s="39">
        <v>5939.0914009465996</v>
      </c>
      <c r="J1680" s="39">
        <v>5939.0914009465996</v>
      </c>
      <c r="K1680" s="39">
        <v>5939.0914009465996</v>
      </c>
      <c r="L1680" s="39">
        <v>5939.0914009465996</v>
      </c>
      <c r="M1680" s="39">
        <v>5939.0914009465996</v>
      </c>
      <c r="N1680" s="39">
        <v>5939.0914009465996</v>
      </c>
      <c r="O1680" s="39">
        <v>5939.0914009465996</v>
      </c>
      <c r="P1680" s="39">
        <v>5939.0914009465996</v>
      </c>
      <c r="Q1680" s="39">
        <v>5939.0914009465996</v>
      </c>
      <c r="R1680" s="39">
        <v>5939.0914009465996</v>
      </c>
      <c r="S1680" s="39">
        <v>5939.0914009465996</v>
      </c>
      <c r="T1680" s="39">
        <v>5939.0914009465996</v>
      </c>
      <c r="U1680" s="39">
        <v>5939.0914009465996</v>
      </c>
      <c r="V1680" s="39">
        <v>5939.0914009465996</v>
      </c>
      <c r="W1680" s="39">
        <v>5939.0914009465996</v>
      </c>
      <c r="X1680" s="39">
        <v>5939.0914009465996</v>
      </c>
      <c r="Y1680" s="39">
        <v>5939.0914009465996</v>
      </c>
      <c r="Z1680" s="39">
        <v>5939.0914009465996</v>
      </c>
      <c r="AA1680" s="39">
        <v>5939.0914009465996</v>
      </c>
      <c r="AB1680" s="39">
        <v>5939.0914009465996</v>
      </c>
      <c r="AC1680" s="39">
        <v>5939.0914009465996</v>
      </c>
      <c r="AD1680" s="39">
        <v>5939.0914009465996</v>
      </c>
    </row>
    <row r="1681" spans="1:30" hidden="1" outlineLevel="1">
      <c r="A1681" s="40" t="s">
        <v>215</v>
      </c>
      <c r="B1681" s="39">
        <v>2399.5477552961502</v>
      </c>
      <c r="C1681" s="39">
        <v>2399.5477552961502</v>
      </c>
      <c r="D1681" s="39">
        <v>2399.5477552961502</v>
      </c>
      <c r="E1681" s="39">
        <v>2399.5477552961502</v>
      </c>
      <c r="F1681" s="39">
        <v>2399.5477552961502</v>
      </c>
      <c r="G1681" s="39">
        <v>2399.5477552961502</v>
      </c>
      <c r="H1681" s="39">
        <v>2399.5477552961502</v>
      </c>
      <c r="I1681" s="39">
        <v>2399.5477552961502</v>
      </c>
      <c r="J1681" s="39">
        <v>2399.5477552961502</v>
      </c>
      <c r="K1681" s="39">
        <v>2399.5477552961502</v>
      </c>
      <c r="L1681" s="39">
        <v>2399.5477552961502</v>
      </c>
      <c r="M1681" s="39">
        <v>2399.5477552961502</v>
      </c>
      <c r="N1681" s="39">
        <v>2399.5477552961502</v>
      </c>
      <c r="O1681" s="39">
        <v>2399.5477552961502</v>
      </c>
      <c r="P1681" s="39">
        <v>2399.5477552961502</v>
      </c>
      <c r="Q1681" s="39">
        <v>2399.5477552961502</v>
      </c>
      <c r="R1681" s="39">
        <v>2399.5477552961502</v>
      </c>
      <c r="S1681" s="39">
        <v>2399.5477552961502</v>
      </c>
      <c r="T1681" s="39">
        <v>2399.5477552961502</v>
      </c>
      <c r="U1681" s="39">
        <v>2399.5477552961502</v>
      </c>
      <c r="V1681" s="39">
        <v>2399.5477552961502</v>
      </c>
      <c r="W1681" s="39">
        <v>2399.5477552961502</v>
      </c>
      <c r="X1681" s="39">
        <v>2399.5477552961502</v>
      </c>
      <c r="Y1681" s="39">
        <v>2399.5477552961502</v>
      </c>
      <c r="Z1681" s="39">
        <v>2399.5477552961502</v>
      </c>
      <c r="AA1681" s="39">
        <v>2399.5477552961502</v>
      </c>
      <c r="AB1681" s="39">
        <v>2399.5477552961502</v>
      </c>
      <c r="AC1681" s="39">
        <v>2399.5477552961502</v>
      </c>
      <c r="AD1681" s="39">
        <v>2399.5477552961502</v>
      </c>
    </row>
    <row r="1682" spans="1:30" hidden="1" outlineLevel="1">
      <c r="A1682" s="40" t="s">
        <v>216</v>
      </c>
      <c r="B1682" s="39">
        <v>2391723.7821611702</v>
      </c>
      <c r="C1682" s="39">
        <v>2391723.7821611702</v>
      </c>
      <c r="D1682" s="39">
        <v>2391723.7821611702</v>
      </c>
      <c r="E1682" s="39">
        <v>2391723.7821611702</v>
      </c>
      <c r="F1682" s="39">
        <v>2391723.7821611702</v>
      </c>
      <c r="G1682" s="39">
        <v>2391723.7821611702</v>
      </c>
      <c r="H1682" s="39">
        <v>2391723.7821611702</v>
      </c>
      <c r="I1682" s="39">
        <v>2391723.7821611702</v>
      </c>
      <c r="J1682" s="39">
        <v>2391723.7821611702</v>
      </c>
      <c r="K1682" s="39">
        <v>2391723.7821611702</v>
      </c>
      <c r="L1682" s="39">
        <v>2391723.7821611702</v>
      </c>
      <c r="M1682" s="39">
        <v>2391723.7821611702</v>
      </c>
      <c r="N1682" s="39">
        <v>2391723.7821611702</v>
      </c>
      <c r="O1682" s="39">
        <v>2391723.7821611702</v>
      </c>
      <c r="P1682" s="39">
        <v>2391723.7821611702</v>
      </c>
      <c r="Q1682" s="39">
        <v>2391723.7821611702</v>
      </c>
      <c r="R1682" s="39">
        <v>2391723.7821611702</v>
      </c>
      <c r="S1682" s="39">
        <v>2391723.7821611702</v>
      </c>
      <c r="T1682" s="39">
        <v>2391723.7821611702</v>
      </c>
      <c r="U1682" s="39">
        <v>2391723.7821611702</v>
      </c>
      <c r="V1682" s="39">
        <v>2391723.7821611702</v>
      </c>
      <c r="W1682" s="39">
        <v>2391723.7821611702</v>
      </c>
      <c r="X1682" s="39">
        <v>2391723.7821611702</v>
      </c>
      <c r="Y1682" s="39">
        <v>2391723.7821611702</v>
      </c>
      <c r="Z1682" s="39">
        <v>2391723.7821611702</v>
      </c>
      <c r="AA1682" s="39">
        <v>2391723.7821611702</v>
      </c>
      <c r="AB1682" s="39">
        <v>2391723.7821611702</v>
      </c>
      <c r="AC1682" s="39">
        <v>2391723.7821611702</v>
      </c>
      <c r="AD1682" s="39">
        <v>2391723.7821611702</v>
      </c>
    </row>
    <row r="1683" spans="1:30" hidden="1" outlineLevel="1">
      <c r="A1683" s="40" t="s">
        <v>217</v>
      </c>
      <c r="B1683" s="39">
        <v>12101.4552784877</v>
      </c>
      <c r="C1683" s="39">
        <v>12101.4552784877</v>
      </c>
      <c r="D1683" s="39">
        <v>12101.4552784877</v>
      </c>
      <c r="E1683" s="39">
        <v>12101.4552784877</v>
      </c>
      <c r="F1683" s="39">
        <v>12101.4552784877</v>
      </c>
      <c r="G1683" s="39">
        <v>12101.4552784877</v>
      </c>
      <c r="H1683" s="39">
        <v>12101.4552784877</v>
      </c>
      <c r="I1683" s="39">
        <v>12101.4552784877</v>
      </c>
      <c r="J1683" s="39">
        <v>12101.4552784877</v>
      </c>
      <c r="K1683" s="39">
        <v>12101.4552784877</v>
      </c>
      <c r="L1683" s="39">
        <v>12101.4552784877</v>
      </c>
      <c r="M1683" s="39">
        <v>12101.4552784877</v>
      </c>
      <c r="N1683" s="39">
        <v>12101.4552784877</v>
      </c>
      <c r="O1683" s="39">
        <v>12101.4552784877</v>
      </c>
      <c r="P1683" s="39">
        <v>12101.4552784877</v>
      </c>
      <c r="Q1683" s="39">
        <v>12101.4552784877</v>
      </c>
      <c r="R1683" s="39">
        <v>12101.4552784877</v>
      </c>
      <c r="S1683" s="39">
        <v>12101.4552784877</v>
      </c>
      <c r="T1683" s="39">
        <v>12101.4552784877</v>
      </c>
      <c r="U1683" s="39">
        <v>12101.4552784877</v>
      </c>
      <c r="V1683" s="39">
        <v>12101.4552784877</v>
      </c>
      <c r="W1683" s="39">
        <v>12101.4552784877</v>
      </c>
      <c r="X1683" s="39">
        <v>12101.4552784877</v>
      </c>
      <c r="Y1683" s="39">
        <v>12101.4552784877</v>
      </c>
      <c r="Z1683" s="39">
        <v>12101.4552784877</v>
      </c>
      <c r="AA1683" s="39">
        <v>12101.4552784877</v>
      </c>
      <c r="AB1683" s="39">
        <v>12101.4552784877</v>
      </c>
      <c r="AC1683" s="39">
        <v>12101.4552784877</v>
      </c>
      <c r="AD1683" s="39">
        <v>12101.4552784877</v>
      </c>
    </row>
    <row r="1684" spans="1:30" hidden="1" outlineLevel="1">
      <c r="A1684" s="40" t="s">
        <v>218</v>
      </c>
      <c r="B1684" s="39">
        <v>1733314.1100109201</v>
      </c>
      <c r="C1684" s="39">
        <v>1733314.1100109201</v>
      </c>
      <c r="D1684" s="39">
        <v>1733314.1100109201</v>
      </c>
      <c r="E1684" s="39">
        <v>1733314.1100109201</v>
      </c>
      <c r="F1684" s="39">
        <v>1733314.1100109201</v>
      </c>
      <c r="G1684" s="39">
        <v>1733314.1100109201</v>
      </c>
      <c r="H1684" s="39">
        <v>1733314.1100109201</v>
      </c>
      <c r="I1684" s="39">
        <v>1733314.1100109201</v>
      </c>
      <c r="J1684" s="39">
        <v>1733314.1100109201</v>
      </c>
      <c r="K1684" s="39">
        <v>1733314.1100109201</v>
      </c>
      <c r="L1684" s="39">
        <v>1733314.1100109201</v>
      </c>
      <c r="M1684" s="39">
        <v>1733314.1100109201</v>
      </c>
      <c r="N1684" s="39">
        <v>1733314.1100109201</v>
      </c>
      <c r="O1684" s="39">
        <v>1733314.1100109201</v>
      </c>
      <c r="P1684" s="39">
        <v>1733314.1100109201</v>
      </c>
      <c r="Q1684" s="39">
        <v>1733314.1100109201</v>
      </c>
      <c r="R1684" s="39">
        <v>1733314.1100109201</v>
      </c>
      <c r="S1684" s="39">
        <v>1733314.1100109201</v>
      </c>
      <c r="T1684" s="39">
        <v>1733314.1100109201</v>
      </c>
      <c r="U1684" s="39">
        <v>1733314.1100109201</v>
      </c>
      <c r="V1684" s="39">
        <v>1733314.1100109201</v>
      </c>
      <c r="W1684" s="39">
        <v>1733314.1100109201</v>
      </c>
      <c r="X1684" s="39">
        <v>1733314.1100109201</v>
      </c>
      <c r="Y1684" s="39">
        <v>1733314.1100109201</v>
      </c>
      <c r="Z1684" s="39">
        <v>1733314.1100109201</v>
      </c>
      <c r="AA1684" s="39">
        <v>1733314.1100109201</v>
      </c>
      <c r="AB1684" s="39">
        <v>1733314.1100109201</v>
      </c>
      <c r="AC1684" s="39">
        <v>1733314.1100109201</v>
      </c>
      <c r="AD1684" s="39">
        <v>1733314.1100109201</v>
      </c>
    </row>
    <row r="1685" spans="1:30" hidden="1" outlineLevel="1">
      <c r="A1685" s="40" t="s">
        <v>219</v>
      </c>
      <c r="B1685" s="39">
        <v>208493.83676926899</v>
      </c>
      <c r="C1685" s="39">
        <v>208493.83676926899</v>
      </c>
      <c r="D1685" s="39">
        <v>208493.83676926899</v>
      </c>
      <c r="E1685" s="39">
        <v>208493.83676926899</v>
      </c>
      <c r="F1685" s="39">
        <v>208493.83676926899</v>
      </c>
      <c r="G1685" s="39">
        <v>208493.83676926899</v>
      </c>
      <c r="H1685" s="39">
        <v>208493.83676926899</v>
      </c>
      <c r="I1685" s="39">
        <v>208493.83676926899</v>
      </c>
      <c r="J1685" s="39">
        <v>208493.83676926899</v>
      </c>
      <c r="K1685" s="39">
        <v>208493.83676926899</v>
      </c>
      <c r="L1685" s="39">
        <v>208493.83676926899</v>
      </c>
      <c r="M1685" s="39">
        <v>208493.83676926899</v>
      </c>
      <c r="N1685" s="39">
        <v>208493.83676926899</v>
      </c>
      <c r="O1685" s="39">
        <v>208493.83676926899</v>
      </c>
      <c r="P1685" s="39">
        <v>208493.83676926899</v>
      </c>
      <c r="Q1685" s="39">
        <v>208493.83676926899</v>
      </c>
      <c r="R1685" s="39">
        <v>208493.83676926899</v>
      </c>
      <c r="S1685" s="39">
        <v>208493.83676926899</v>
      </c>
      <c r="T1685" s="39">
        <v>208493.83676926899</v>
      </c>
      <c r="U1685" s="39">
        <v>208493.83676926899</v>
      </c>
      <c r="V1685" s="39">
        <v>208493.83676926899</v>
      </c>
      <c r="W1685" s="39">
        <v>208493.83676926899</v>
      </c>
      <c r="X1685" s="39">
        <v>208493.83676926899</v>
      </c>
      <c r="Y1685" s="39">
        <v>208493.83676926899</v>
      </c>
      <c r="Z1685" s="39">
        <v>208493.83676926899</v>
      </c>
      <c r="AA1685" s="39">
        <v>208493.83676926899</v>
      </c>
      <c r="AB1685" s="39">
        <v>208493.83676926899</v>
      </c>
      <c r="AC1685" s="39">
        <v>208493.83676926899</v>
      </c>
      <c r="AD1685" s="39">
        <v>208493.83676926899</v>
      </c>
    </row>
    <row r="1686" spans="1:30" hidden="1" outlineLevel="1">
      <c r="A1686" s="40" t="s">
        <v>220</v>
      </c>
      <c r="B1686" s="39">
        <v>33811.947018364997</v>
      </c>
      <c r="C1686" s="39">
        <v>33811.947018364997</v>
      </c>
      <c r="D1686" s="39">
        <v>33811.947018364997</v>
      </c>
      <c r="E1686" s="39">
        <v>33811.947018364997</v>
      </c>
      <c r="F1686" s="39">
        <v>33811.947018364997</v>
      </c>
      <c r="G1686" s="39">
        <v>33811.947018364997</v>
      </c>
      <c r="H1686" s="39">
        <v>33811.947018364997</v>
      </c>
      <c r="I1686" s="39">
        <v>33811.947018364997</v>
      </c>
      <c r="J1686" s="39">
        <v>33811.947018364997</v>
      </c>
      <c r="K1686" s="39">
        <v>33811.947018364997</v>
      </c>
      <c r="L1686" s="39">
        <v>33811.947018364997</v>
      </c>
      <c r="M1686" s="39">
        <v>33811.947018364997</v>
      </c>
      <c r="N1686" s="39">
        <v>33811.947018364997</v>
      </c>
      <c r="O1686" s="39">
        <v>33811.947018364997</v>
      </c>
      <c r="P1686" s="39">
        <v>33811.947018364997</v>
      </c>
      <c r="Q1686" s="39">
        <v>33811.947018364997</v>
      </c>
      <c r="R1686" s="39">
        <v>33811.947018364997</v>
      </c>
      <c r="S1686" s="39">
        <v>33811.947018364997</v>
      </c>
      <c r="T1686" s="39">
        <v>33811.947018364997</v>
      </c>
      <c r="U1686" s="39">
        <v>33811.947018364997</v>
      </c>
      <c r="V1686" s="39">
        <v>33811.947018364997</v>
      </c>
      <c r="W1686" s="39">
        <v>33811.947018364997</v>
      </c>
      <c r="X1686" s="39">
        <v>33811.947018364997</v>
      </c>
      <c r="Y1686" s="39">
        <v>33811.947018364997</v>
      </c>
      <c r="Z1686" s="39">
        <v>33811.947018364997</v>
      </c>
      <c r="AA1686" s="39">
        <v>33811.947018364997</v>
      </c>
      <c r="AB1686" s="39">
        <v>33811.947018364997</v>
      </c>
      <c r="AC1686" s="39">
        <v>33811.947018364997</v>
      </c>
      <c r="AD1686" s="39">
        <v>33811.947018364997</v>
      </c>
    </row>
    <row r="1687" spans="1:30" hidden="1" outlineLevel="1">
      <c r="A1687" s="40" t="s">
        <v>221</v>
      </c>
      <c r="B1687" s="39">
        <v>879.79046056064999</v>
      </c>
      <c r="C1687" s="39">
        <v>879.79046056064999</v>
      </c>
      <c r="D1687" s="39">
        <v>879.79046056064999</v>
      </c>
      <c r="E1687" s="39">
        <v>879.79046056064999</v>
      </c>
      <c r="F1687" s="39">
        <v>879.79046056064999</v>
      </c>
      <c r="G1687" s="39">
        <v>879.79046056064999</v>
      </c>
      <c r="H1687" s="39">
        <v>879.79046056064999</v>
      </c>
      <c r="I1687" s="39">
        <v>879.79046056064999</v>
      </c>
      <c r="J1687" s="39">
        <v>879.79046056064999</v>
      </c>
      <c r="K1687" s="39">
        <v>879.79046056064999</v>
      </c>
      <c r="L1687" s="39">
        <v>879.79046056064999</v>
      </c>
      <c r="M1687" s="39">
        <v>879.79046056064999</v>
      </c>
      <c r="N1687" s="39">
        <v>879.79046056064999</v>
      </c>
      <c r="O1687" s="39">
        <v>879.79046056064999</v>
      </c>
      <c r="P1687" s="39">
        <v>879.79046056064999</v>
      </c>
      <c r="Q1687" s="39">
        <v>879.79046056064999</v>
      </c>
      <c r="R1687" s="39">
        <v>879.79046056064999</v>
      </c>
      <c r="S1687" s="39">
        <v>879.79046056064999</v>
      </c>
      <c r="T1687" s="39">
        <v>879.79046056064999</v>
      </c>
      <c r="U1687" s="39">
        <v>879.79046056064999</v>
      </c>
      <c r="V1687" s="39">
        <v>879.79046056064999</v>
      </c>
      <c r="W1687" s="39">
        <v>879.79046056064999</v>
      </c>
      <c r="X1687" s="39">
        <v>879.79046056064999</v>
      </c>
      <c r="Y1687" s="39">
        <v>879.79046056064999</v>
      </c>
      <c r="Z1687" s="39">
        <v>879.79046056064999</v>
      </c>
      <c r="AA1687" s="39">
        <v>879.79046056064999</v>
      </c>
      <c r="AB1687" s="39">
        <v>879.79046056064999</v>
      </c>
      <c r="AC1687" s="39">
        <v>879.79046056064999</v>
      </c>
      <c r="AD1687" s="39">
        <v>879.79046056064999</v>
      </c>
    </row>
    <row r="1688" spans="1:30" hidden="1" outlineLevel="1">
      <c r="A1688" s="40" t="s">
        <v>222</v>
      </c>
      <c r="B1688" s="39">
        <v>4318.97135184319</v>
      </c>
      <c r="C1688" s="39">
        <v>4318.97135184319</v>
      </c>
      <c r="D1688" s="39">
        <v>4318.97135184319</v>
      </c>
      <c r="E1688" s="39">
        <v>4318.97135184319</v>
      </c>
      <c r="F1688" s="39">
        <v>4318.97135184319</v>
      </c>
      <c r="G1688" s="39">
        <v>4318.97135184319</v>
      </c>
      <c r="H1688" s="39">
        <v>4318.97135184319</v>
      </c>
      <c r="I1688" s="39">
        <v>4318.97135184319</v>
      </c>
      <c r="J1688" s="39">
        <v>4318.97135184319</v>
      </c>
      <c r="K1688" s="39">
        <v>4318.97135184319</v>
      </c>
      <c r="L1688" s="39">
        <v>4318.97135184319</v>
      </c>
      <c r="M1688" s="39">
        <v>4318.97135184319</v>
      </c>
      <c r="N1688" s="39">
        <v>4318.97135184319</v>
      </c>
      <c r="O1688" s="39">
        <v>4318.97135184319</v>
      </c>
      <c r="P1688" s="39">
        <v>4318.97135184319</v>
      </c>
      <c r="Q1688" s="39">
        <v>4318.97135184319</v>
      </c>
      <c r="R1688" s="39">
        <v>4318.97135184319</v>
      </c>
      <c r="S1688" s="39">
        <v>4318.97135184319</v>
      </c>
      <c r="T1688" s="39">
        <v>4318.97135184319</v>
      </c>
      <c r="U1688" s="39">
        <v>4318.97135184319</v>
      </c>
      <c r="V1688" s="39">
        <v>4318.97135184319</v>
      </c>
      <c r="W1688" s="39">
        <v>4318.97135184319</v>
      </c>
      <c r="X1688" s="39">
        <v>4318.97135184319</v>
      </c>
      <c r="Y1688" s="39">
        <v>4318.97135184319</v>
      </c>
      <c r="Z1688" s="39">
        <v>4318.97135184319</v>
      </c>
      <c r="AA1688" s="39">
        <v>4318.97135184319</v>
      </c>
      <c r="AB1688" s="39">
        <v>4318.97135184319</v>
      </c>
      <c r="AC1688" s="39">
        <v>4318.97135184319</v>
      </c>
      <c r="AD1688" s="39">
        <v>4318.97135184319</v>
      </c>
    </row>
    <row r="1689" spans="1:30" hidden="1" outlineLevel="1">
      <c r="A1689" s="40" t="s">
        <v>224</v>
      </c>
      <c r="B1689" s="39">
        <v>11176.6521827693</v>
      </c>
      <c r="C1689" s="39">
        <v>11176.6521827693</v>
      </c>
      <c r="D1689" s="39">
        <v>11176.6521827693</v>
      </c>
      <c r="E1689" s="39">
        <v>11176.6521827693</v>
      </c>
      <c r="F1689" s="39">
        <v>11176.6521827693</v>
      </c>
      <c r="G1689" s="39">
        <v>11176.6521827693</v>
      </c>
      <c r="H1689" s="39">
        <v>11176.6521827693</v>
      </c>
      <c r="I1689" s="39">
        <v>11176.6521827693</v>
      </c>
      <c r="J1689" s="39">
        <v>11176.6521827693</v>
      </c>
      <c r="K1689" s="39">
        <v>11176.6521827693</v>
      </c>
      <c r="L1689" s="39">
        <v>11176.6521827693</v>
      </c>
      <c r="M1689" s="39">
        <v>11176.6521827693</v>
      </c>
      <c r="N1689" s="39">
        <v>11176.6521827693</v>
      </c>
      <c r="O1689" s="39">
        <v>11176.6521827693</v>
      </c>
      <c r="P1689" s="39">
        <v>11176.6521827693</v>
      </c>
      <c r="Q1689" s="39">
        <v>11176.6521827693</v>
      </c>
      <c r="R1689" s="39">
        <v>11176.6521827693</v>
      </c>
      <c r="S1689" s="39">
        <v>11176.6521827693</v>
      </c>
      <c r="T1689" s="39">
        <v>11176.6521827693</v>
      </c>
      <c r="U1689" s="39">
        <v>11176.6521827693</v>
      </c>
      <c r="V1689" s="39">
        <v>11176.6521827693</v>
      </c>
      <c r="W1689" s="39">
        <v>11176.6521827693</v>
      </c>
      <c r="X1689" s="39">
        <v>11176.6521827693</v>
      </c>
      <c r="Y1689" s="39">
        <v>11176.6521827693</v>
      </c>
      <c r="Z1689" s="39">
        <v>11176.6521827693</v>
      </c>
      <c r="AA1689" s="39">
        <v>11176.6521827693</v>
      </c>
      <c r="AB1689" s="39">
        <v>11176.6521827693</v>
      </c>
      <c r="AC1689" s="39">
        <v>11176.6521827693</v>
      </c>
      <c r="AD1689" s="39">
        <v>11176.6521827693</v>
      </c>
    </row>
    <row r="1690" spans="1:30" hidden="1" outlineLevel="1">
      <c r="A1690" s="40" t="s">
        <v>225</v>
      </c>
      <c r="B1690" s="39">
        <v>7587440.9575656997</v>
      </c>
      <c r="C1690" s="39">
        <v>7587440.9575656997</v>
      </c>
      <c r="D1690" s="39">
        <v>7587440.9575656997</v>
      </c>
      <c r="E1690" s="39">
        <v>7587440.9575656997</v>
      </c>
      <c r="F1690" s="39">
        <v>7587440.9575656997</v>
      </c>
      <c r="G1690" s="39">
        <v>7587440.9575656997</v>
      </c>
      <c r="H1690" s="39">
        <v>7587440.9575656997</v>
      </c>
      <c r="I1690" s="39">
        <v>7587440.9575656997</v>
      </c>
      <c r="J1690" s="39">
        <v>7587440.9575656997</v>
      </c>
      <c r="K1690" s="39">
        <v>7587440.9575656997</v>
      </c>
      <c r="L1690" s="39">
        <v>7587440.9575656997</v>
      </c>
      <c r="M1690" s="39">
        <v>7587440.9575656997</v>
      </c>
      <c r="N1690" s="39">
        <v>7587440.9575656997</v>
      </c>
      <c r="O1690" s="39">
        <v>7587440.9575656997</v>
      </c>
      <c r="P1690" s="39">
        <v>7587440.9575656997</v>
      </c>
      <c r="Q1690" s="39">
        <v>7587440.9575656997</v>
      </c>
      <c r="R1690" s="39">
        <v>7587440.9575656997</v>
      </c>
      <c r="S1690" s="39">
        <v>7587440.9575656997</v>
      </c>
      <c r="T1690" s="39">
        <v>7587440.9575656997</v>
      </c>
      <c r="U1690" s="39">
        <v>7587440.9575656997</v>
      </c>
      <c r="V1690" s="39">
        <v>7587440.9575656997</v>
      </c>
      <c r="W1690" s="39">
        <v>7587440.9575656997</v>
      </c>
      <c r="X1690" s="39">
        <v>7587440.9575656997</v>
      </c>
      <c r="Y1690" s="39">
        <v>7587440.9575656997</v>
      </c>
      <c r="Z1690" s="39">
        <v>7587440.9575656997</v>
      </c>
      <c r="AA1690" s="39">
        <v>7587440.9575656997</v>
      </c>
      <c r="AB1690" s="39">
        <v>7587440.9575656997</v>
      </c>
      <c r="AC1690" s="39">
        <v>7587440.9575656997</v>
      </c>
      <c r="AD1690" s="39">
        <v>7587440.9575656997</v>
      </c>
    </row>
    <row r="1691" spans="1:30" hidden="1" outlineLevel="1">
      <c r="A1691" s="40" t="s">
        <v>228</v>
      </c>
      <c r="B1691" s="39">
        <v>479.88570576035499</v>
      </c>
      <c r="C1691" s="39">
        <v>479.88570576035499</v>
      </c>
      <c r="D1691" s="39">
        <v>479.88570576035499</v>
      </c>
      <c r="E1691" s="39">
        <v>479.88570576035499</v>
      </c>
      <c r="F1691" s="39">
        <v>479.88570576035499</v>
      </c>
      <c r="G1691" s="39">
        <v>479.88570576035499</v>
      </c>
      <c r="H1691" s="39">
        <v>479.88570576035499</v>
      </c>
      <c r="I1691" s="39">
        <v>479.88570576035499</v>
      </c>
      <c r="J1691" s="39">
        <v>479.88570576035499</v>
      </c>
      <c r="K1691" s="39">
        <v>479.88570576035499</v>
      </c>
      <c r="L1691" s="39">
        <v>479.88570576035499</v>
      </c>
      <c r="M1691" s="39">
        <v>479.88570576035499</v>
      </c>
      <c r="N1691" s="39">
        <v>479.88570576035499</v>
      </c>
      <c r="O1691" s="39">
        <v>479.88570576035499</v>
      </c>
      <c r="P1691" s="39">
        <v>479.88570576035499</v>
      </c>
      <c r="Q1691" s="39">
        <v>479.88570576035499</v>
      </c>
      <c r="R1691" s="39">
        <v>479.88570576035499</v>
      </c>
      <c r="S1691" s="39">
        <v>479.88570576035499</v>
      </c>
      <c r="T1691" s="39">
        <v>479.88570576035499</v>
      </c>
      <c r="U1691" s="39">
        <v>479.88570576035499</v>
      </c>
      <c r="V1691" s="39">
        <v>479.88570576035499</v>
      </c>
      <c r="W1691" s="39">
        <v>479.88570576035499</v>
      </c>
      <c r="X1691" s="39">
        <v>479.88570576035499</v>
      </c>
      <c r="Y1691" s="39">
        <v>479.88570576035499</v>
      </c>
      <c r="Z1691" s="39">
        <v>479.88570576035499</v>
      </c>
      <c r="AA1691" s="39">
        <v>479.88570576035499</v>
      </c>
      <c r="AB1691" s="39">
        <v>479.88570576035499</v>
      </c>
      <c r="AC1691" s="39">
        <v>479.88570576035499</v>
      </c>
      <c r="AD1691" s="39">
        <v>479.88570576035499</v>
      </c>
    </row>
    <row r="1692" spans="1:30" hidden="1" outlineLevel="1">
      <c r="A1692" s="40" t="s">
        <v>229</v>
      </c>
      <c r="B1692" s="39">
        <v>1359.67616632101</v>
      </c>
      <c r="C1692" s="39">
        <v>1359.67616632101</v>
      </c>
      <c r="D1692" s="39">
        <v>1359.67616632101</v>
      </c>
      <c r="E1692" s="39">
        <v>1359.67616632101</v>
      </c>
      <c r="F1692" s="39">
        <v>1359.67616632101</v>
      </c>
      <c r="G1692" s="39">
        <v>1359.67616632101</v>
      </c>
      <c r="H1692" s="39">
        <v>1359.67616632101</v>
      </c>
      <c r="I1692" s="39">
        <v>1359.67616632101</v>
      </c>
      <c r="J1692" s="39">
        <v>1359.67616632101</v>
      </c>
      <c r="K1692" s="39">
        <v>1359.67616632101</v>
      </c>
      <c r="L1692" s="39">
        <v>1359.67616632101</v>
      </c>
      <c r="M1692" s="39">
        <v>1359.67616632101</v>
      </c>
      <c r="N1692" s="39">
        <v>1359.67616632101</v>
      </c>
      <c r="O1692" s="39">
        <v>1359.67616632101</v>
      </c>
      <c r="P1692" s="39">
        <v>1359.67616632101</v>
      </c>
      <c r="Q1692" s="39">
        <v>1359.67616632101</v>
      </c>
      <c r="R1692" s="39">
        <v>1359.67616632101</v>
      </c>
      <c r="S1692" s="39">
        <v>1359.67616632101</v>
      </c>
      <c r="T1692" s="39">
        <v>1359.67616632101</v>
      </c>
      <c r="U1692" s="39">
        <v>1359.67616632101</v>
      </c>
      <c r="V1692" s="39">
        <v>1359.67616632101</v>
      </c>
      <c r="W1692" s="39">
        <v>1359.67616632101</v>
      </c>
      <c r="X1692" s="39">
        <v>1359.67616632101</v>
      </c>
      <c r="Y1692" s="39">
        <v>1359.67616632101</v>
      </c>
      <c r="Z1692" s="39">
        <v>1359.67616632101</v>
      </c>
      <c r="AA1692" s="39">
        <v>1359.67616632101</v>
      </c>
      <c r="AB1692" s="39">
        <v>1359.67616632101</v>
      </c>
      <c r="AC1692" s="39">
        <v>1359.67616632101</v>
      </c>
      <c r="AD1692" s="39">
        <v>1359.67616632101</v>
      </c>
    </row>
    <row r="1693" spans="1:30" hidden="1" outlineLevel="1">
      <c r="A1693" s="40" t="s">
        <v>230</v>
      </c>
      <c r="B1693" s="39">
        <v>77.950354210670895</v>
      </c>
      <c r="C1693" s="39">
        <v>77.950354210670895</v>
      </c>
      <c r="D1693" s="39">
        <v>77.950354210670895</v>
      </c>
      <c r="E1693" s="39">
        <v>77.950354210670895</v>
      </c>
      <c r="F1693" s="39">
        <v>77.950354210670895</v>
      </c>
      <c r="G1693" s="39">
        <v>77.950354210670895</v>
      </c>
      <c r="H1693" s="39">
        <v>77.950354210670895</v>
      </c>
      <c r="I1693" s="39">
        <v>77.950354210670895</v>
      </c>
      <c r="J1693" s="39">
        <v>77.950354210670895</v>
      </c>
      <c r="K1693" s="39">
        <v>77.950354210670895</v>
      </c>
      <c r="L1693" s="39">
        <v>77.950354210670895</v>
      </c>
      <c r="M1693" s="39">
        <v>77.950354210670895</v>
      </c>
      <c r="N1693" s="39">
        <v>77.950354210670895</v>
      </c>
      <c r="O1693" s="39">
        <v>77.950354210670895</v>
      </c>
      <c r="P1693" s="39">
        <v>77.950354210670895</v>
      </c>
      <c r="Q1693" s="39">
        <v>77.950354210670895</v>
      </c>
      <c r="R1693" s="39">
        <v>77.950354210670895</v>
      </c>
      <c r="S1693" s="39">
        <v>77.950354210670895</v>
      </c>
      <c r="T1693" s="39">
        <v>77.950354210670895</v>
      </c>
      <c r="U1693" s="39">
        <v>77.950354210670895</v>
      </c>
      <c r="V1693" s="39">
        <v>77.950354210670895</v>
      </c>
      <c r="W1693" s="39">
        <v>77.950354210670895</v>
      </c>
      <c r="X1693" s="39">
        <v>77.950354210670895</v>
      </c>
      <c r="Y1693" s="39">
        <v>77.950354210670895</v>
      </c>
      <c r="Z1693" s="39">
        <v>77.950354210670895</v>
      </c>
      <c r="AA1693" s="39">
        <v>77.950354210670895</v>
      </c>
      <c r="AB1693" s="39">
        <v>77.950354210670895</v>
      </c>
      <c r="AC1693" s="39">
        <v>77.950354210670895</v>
      </c>
      <c r="AD1693" s="39">
        <v>77.950354210670895</v>
      </c>
    </row>
    <row r="1694" spans="1:30" hidden="1" outlineLevel="1">
      <c r="A1694" s="40" t="s">
        <v>232</v>
      </c>
      <c r="B1694" s="39">
        <v>116.925531316006</v>
      </c>
      <c r="C1694" s="39">
        <v>116.925531316006</v>
      </c>
      <c r="D1694" s="39">
        <v>116.925531316006</v>
      </c>
      <c r="E1694" s="39">
        <v>116.925531316006</v>
      </c>
      <c r="F1694" s="39">
        <v>116.925531316006</v>
      </c>
      <c r="G1694" s="39">
        <v>116.925531316006</v>
      </c>
      <c r="H1694" s="39">
        <v>116.925531316006</v>
      </c>
      <c r="I1694" s="39">
        <v>116.925531316006</v>
      </c>
      <c r="J1694" s="39">
        <v>116.925531316006</v>
      </c>
      <c r="K1694" s="39">
        <v>116.925531316006</v>
      </c>
      <c r="L1694" s="39">
        <v>116.925531316006</v>
      </c>
      <c r="M1694" s="39">
        <v>116.925531316006</v>
      </c>
      <c r="N1694" s="39">
        <v>116.925531316006</v>
      </c>
      <c r="O1694" s="39">
        <v>116.925531316006</v>
      </c>
      <c r="P1694" s="39">
        <v>116.925531316006</v>
      </c>
      <c r="Q1694" s="39">
        <v>116.925531316006</v>
      </c>
      <c r="R1694" s="39">
        <v>116.925531316006</v>
      </c>
      <c r="S1694" s="39">
        <v>116.925531316006</v>
      </c>
      <c r="T1694" s="39">
        <v>116.925531316006</v>
      </c>
      <c r="U1694" s="39">
        <v>116.925531316006</v>
      </c>
      <c r="V1694" s="39">
        <v>116.925531316006</v>
      </c>
      <c r="W1694" s="39">
        <v>116.925531316006</v>
      </c>
      <c r="X1694" s="39">
        <v>116.925531316006</v>
      </c>
      <c r="Y1694" s="39">
        <v>116.925531316006</v>
      </c>
      <c r="Z1694" s="39">
        <v>116.925531316006</v>
      </c>
      <c r="AA1694" s="39">
        <v>116.925531316006</v>
      </c>
      <c r="AB1694" s="39">
        <v>116.925531316006</v>
      </c>
      <c r="AC1694" s="39">
        <v>116.925531316006</v>
      </c>
      <c r="AD1694" s="39">
        <v>116.925531316006</v>
      </c>
    </row>
    <row r="1695" spans="1:30" collapsed="1">
      <c r="A1695" s="40" t="s">
        <v>841</v>
      </c>
      <c r="B1695" s="39">
        <v>12031202.189999999</v>
      </c>
      <c r="C1695" s="39">
        <v>12031202.189999999</v>
      </c>
      <c r="D1695" s="39">
        <v>12031202.189999999</v>
      </c>
      <c r="E1695" s="39">
        <v>12031202.189999999</v>
      </c>
      <c r="F1695" s="39">
        <v>12031202.189999999</v>
      </c>
      <c r="G1695" s="39">
        <v>12031202.189999999</v>
      </c>
      <c r="H1695" s="39">
        <v>12031202.189999999</v>
      </c>
      <c r="I1695" s="39">
        <v>12031202.189999999</v>
      </c>
      <c r="J1695" s="39">
        <v>12031202.189999999</v>
      </c>
      <c r="K1695" s="39">
        <v>12031202.189999999</v>
      </c>
      <c r="L1695" s="39">
        <v>12031202.189999999</v>
      </c>
      <c r="M1695" s="39">
        <v>12031202.189999999</v>
      </c>
      <c r="N1695" s="39">
        <v>12031202.189999999</v>
      </c>
      <c r="O1695" s="39">
        <v>12031202.189999999</v>
      </c>
      <c r="P1695" s="39">
        <v>12031202.189999999</v>
      </c>
      <c r="Q1695" s="39">
        <v>12031202.189999999</v>
      </c>
      <c r="R1695" s="39">
        <v>12031202.189999999</v>
      </c>
      <c r="S1695" s="39">
        <v>12031202.189999999</v>
      </c>
      <c r="T1695" s="39">
        <v>12031202.189999999</v>
      </c>
      <c r="U1695" s="39">
        <v>12031202.189999999</v>
      </c>
      <c r="V1695" s="39">
        <v>12031202.189999999</v>
      </c>
      <c r="W1695" s="39">
        <v>12031202.189999999</v>
      </c>
      <c r="X1695" s="39">
        <v>12031202.189999999</v>
      </c>
      <c r="Y1695" s="39">
        <v>12031202.189999999</v>
      </c>
      <c r="Z1695" s="39">
        <v>12031202.189999999</v>
      </c>
      <c r="AA1695" s="39">
        <v>12031202.189999999</v>
      </c>
      <c r="AB1695" s="39">
        <v>12031202.189999999</v>
      </c>
      <c r="AC1695" s="39">
        <v>12031202.189999999</v>
      </c>
      <c r="AD1695" s="39">
        <v>12031202.189999999</v>
      </c>
    </row>
    <row r="1696" spans="1:30">
      <c r="A1696" s="40" t="s">
        <v>842</v>
      </c>
    </row>
    <row r="1697" spans="1:30" s="45" customFormat="1">
      <c r="A1697" s="49" t="s">
        <v>843</v>
      </c>
      <c r="B1697" s="50">
        <v>3.1225656594017202E-3</v>
      </c>
      <c r="C1697" s="50">
        <v>4.9364872332668302E-4</v>
      </c>
      <c r="D1697" s="50">
        <v>1.9944695341354E-4</v>
      </c>
      <c r="E1697" s="50">
        <v>0.19879663603522699</v>
      </c>
      <c r="F1697" s="50">
        <v>1.00585553333431E-3</v>
      </c>
      <c r="G1697" s="50">
        <v>0.14407057237654899</v>
      </c>
      <c r="H1697" s="50">
        <v>1.7329707423971798E-2</v>
      </c>
      <c r="I1697" s="50">
        <v>2.8104003376922199E-3</v>
      </c>
      <c r="J1697" s="50">
        <v>7.3126915942316897E-5</v>
      </c>
      <c r="K1697" s="50">
        <v>3.5898667826228298E-4</v>
      </c>
      <c r="L1697" s="50">
        <v>0</v>
      </c>
      <c r="M1697" s="50">
        <v>9.28987231988225E-4</v>
      </c>
      <c r="N1697" s="50">
        <v>0.63065716439755604</v>
      </c>
      <c r="O1697" s="50">
        <v>0</v>
      </c>
      <c r="P1697" s="50">
        <v>0</v>
      </c>
      <c r="Q1697" s="50">
        <v>3.9887408695809298E-5</v>
      </c>
      <c r="R1697" s="50">
        <v>1.1301432463812601E-4</v>
      </c>
      <c r="S1697" s="50">
        <v>0</v>
      </c>
      <c r="T1697" s="50">
        <v>0.4</v>
      </c>
      <c r="U1697" s="50">
        <v>0</v>
      </c>
      <c r="V1697" s="50">
        <v>0</v>
      </c>
      <c r="W1697" s="50">
        <v>0</v>
      </c>
      <c r="X1697" s="50">
        <v>0.59999999999999898</v>
      </c>
      <c r="Y1697" s="50">
        <v>0</v>
      </c>
      <c r="Z1697" s="50">
        <v>0</v>
      </c>
      <c r="AA1697" s="50">
        <v>0</v>
      </c>
      <c r="AB1697" s="50">
        <v>0</v>
      </c>
      <c r="AC1697" s="50">
        <v>0</v>
      </c>
      <c r="AD1697" s="50">
        <v>0</v>
      </c>
    </row>
    <row r="1698" spans="1:30">
      <c r="A1698" s="40" t="s">
        <v>844</v>
      </c>
      <c r="B1698" s="39">
        <v>3.1225150815177901E-3</v>
      </c>
      <c r="C1698" s="39">
        <v>4.9364072743146201E-4</v>
      </c>
      <c r="D1698" s="39">
        <v>1.99443722863421E-4</v>
      </c>
      <c r="E1698" s="39">
        <v>0.19879341601865</v>
      </c>
      <c r="F1698" s="39">
        <v>1.00583924094851E-3</v>
      </c>
      <c r="G1698" s="39">
        <v>0.14406823878760799</v>
      </c>
      <c r="H1698" s="39">
        <v>1.7329426725332799E-2</v>
      </c>
      <c r="I1698" s="39">
        <v>2.81035481611875E-3</v>
      </c>
      <c r="J1698" s="39">
        <v>7.3125731466129504E-5</v>
      </c>
      <c r="K1698" s="39">
        <v>3.5898086356099898E-4</v>
      </c>
      <c r="L1698" s="39">
        <v>0</v>
      </c>
      <c r="M1698" s="39">
        <v>9.2897218467984999E-4</v>
      </c>
      <c r="N1698" s="39">
        <v>0.63064694930255305</v>
      </c>
      <c r="O1698" s="39">
        <v>0</v>
      </c>
      <c r="P1698" s="39">
        <v>0</v>
      </c>
      <c r="Q1698" s="39">
        <v>3.9886762617888799E-5</v>
      </c>
      <c r="R1698" s="39">
        <v>1.13012494084018E-4</v>
      </c>
      <c r="S1698" s="39">
        <v>0</v>
      </c>
      <c r="T1698" s="39">
        <v>6.4790162262804504E-6</v>
      </c>
      <c r="U1698" s="39">
        <v>0</v>
      </c>
      <c r="V1698" s="39">
        <v>0</v>
      </c>
      <c r="W1698" s="39">
        <v>0</v>
      </c>
      <c r="X1698" s="39">
        <v>9.7185243394206396E-6</v>
      </c>
      <c r="Y1698" s="39">
        <v>0</v>
      </c>
      <c r="Z1698" s="39">
        <v>0</v>
      </c>
      <c r="AA1698" s="39">
        <v>0</v>
      </c>
      <c r="AB1698" s="39">
        <v>0</v>
      </c>
      <c r="AC1698" s="39">
        <v>0</v>
      </c>
      <c r="AD1698" s="39">
        <v>0</v>
      </c>
    </row>
    <row r="1699" spans="1:30">
      <c r="A1699" s="40" t="s">
        <v>845</v>
      </c>
    </row>
    <row r="1700" spans="1:30">
      <c r="A1700" s="43" t="s">
        <v>846</v>
      </c>
    </row>
    <row r="1701" spans="1:30">
      <c r="A1701" s="40" t="s">
        <v>847</v>
      </c>
      <c r="B1701" s="39">
        <v>278</v>
      </c>
      <c r="C1701" s="39">
        <v>62</v>
      </c>
      <c r="D1701" s="39">
        <v>17</v>
      </c>
      <c r="E1701" s="39">
        <v>430456.33333333302</v>
      </c>
      <c r="F1701" s="39">
        <v>10880.083333333299</v>
      </c>
      <c r="G1701" s="39">
        <v>106794.25</v>
      </c>
      <c r="H1701" s="39">
        <v>3093.8333333333298</v>
      </c>
      <c r="I1701" s="39">
        <v>157.5</v>
      </c>
      <c r="J1701" s="39">
        <v>7</v>
      </c>
      <c r="K1701" s="39">
        <v>27</v>
      </c>
      <c r="L1701" s="39">
        <v>5407.5</v>
      </c>
      <c r="M1701" s="39">
        <v>181.916666666666</v>
      </c>
      <c r="N1701" s="39">
        <v>4349628</v>
      </c>
      <c r="O1701" s="39">
        <v>9104.0833333333303</v>
      </c>
      <c r="P1701" s="39">
        <v>914.83333333333303</v>
      </c>
      <c r="Q1701" s="39">
        <v>6</v>
      </c>
      <c r="R1701" s="39">
        <v>14</v>
      </c>
      <c r="S1701" s="39">
        <v>0</v>
      </c>
      <c r="T1701" s="39">
        <v>1</v>
      </c>
      <c r="U1701" s="39">
        <v>0</v>
      </c>
      <c r="V1701" s="39">
        <v>0</v>
      </c>
      <c r="W1701" s="39">
        <v>1</v>
      </c>
      <c r="X1701" s="39">
        <v>1</v>
      </c>
      <c r="Y1701" s="39">
        <v>0</v>
      </c>
      <c r="Z1701" s="39">
        <v>1</v>
      </c>
      <c r="AA1701" s="39">
        <v>1</v>
      </c>
      <c r="AB1701" s="39">
        <v>1</v>
      </c>
      <c r="AC1701" s="39">
        <v>1</v>
      </c>
      <c r="AD1701" s="39">
        <v>0</v>
      </c>
    </row>
    <row r="1702" spans="1:30" s="53" customFormat="1">
      <c r="A1702" s="52" t="s">
        <v>848</v>
      </c>
      <c r="B1702" s="53">
        <v>5759.0215143902597</v>
      </c>
      <c r="C1702" s="53">
        <v>3260.1160977159102</v>
      </c>
      <c r="D1702" s="53">
        <v>13086.555469496099</v>
      </c>
      <c r="E1702" s="53">
        <v>131.126093353588</v>
      </c>
      <c r="F1702" s="53">
        <v>95.854510304385499</v>
      </c>
      <c r="G1702" s="53">
        <v>374.22042220871998</v>
      </c>
      <c r="H1702" s="53">
        <v>1129.0930147450699</v>
      </c>
      <c r="I1702" s="53">
        <v>3657.45394500876</v>
      </c>
      <c r="J1702" s="53">
        <v>11460.247071943901</v>
      </c>
      <c r="K1702" s="53">
        <v>11457.9713988449</v>
      </c>
      <c r="L1702" s="53">
        <v>0</v>
      </c>
      <c r="M1702" s="53">
        <v>2259.7116103264402</v>
      </c>
      <c r="N1702" s="53">
        <v>91.834658465792501</v>
      </c>
      <c r="O1702" s="53">
        <v>0</v>
      </c>
      <c r="P1702" s="53">
        <v>0</v>
      </c>
      <c r="Q1702" s="53">
        <v>11312.333566486401</v>
      </c>
      <c r="R1702" s="53">
        <v>11234.022252061701</v>
      </c>
      <c r="S1702" s="53">
        <v>0</v>
      </c>
      <c r="T1702" s="53">
        <v>158390.77980950099</v>
      </c>
      <c r="U1702" s="53">
        <v>0</v>
      </c>
      <c r="V1702" s="53">
        <v>0</v>
      </c>
      <c r="W1702" s="53">
        <v>0</v>
      </c>
      <c r="X1702" s="53">
        <v>158390.77980950099</v>
      </c>
      <c r="Y1702" s="53">
        <v>0</v>
      </c>
      <c r="Z1702" s="53">
        <v>0</v>
      </c>
      <c r="AA1702" s="53">
        <v>0</v>
      </c>
      <c r="AB1702" s="53">
        <v>0</v>
      </c>
      <c r="AC1702" s="53">
        <v>0</v>
      </c>
      <c r="AD1702" s="53">
        <v>0</v>
      </c>
    </row>
    <row r="1703" spans="1:30" s="53" customFormat="1">
      <c r="A1703" s="52" t="s">
        <v>849</v>
      </c>
      <c r="B1703" s="53">
        <v>91.834658465792501</v>
      </c>
      <c r="C1703" s="53">
        <v>91.834658465792501</v>
      </c>
      <c r="D1703" s="53">
        <v>91.834658465792501</v>
      </c>
      <c r="E1703" s="53">
        <v>91.834658465792501</v>
      </c>
      <c r="F1703" s="53">
        <v>91.834658465792501</v>
      </c>
      <c r="G1703" s="53">
        <v>91.834658465792501</v>
      </c>
      <c r="H1703" s="53">
        <v>91.834658465792501</v>
      </c>
      <c r="I1703" s="53">
        <v>91.834658465792501</v>
      </c>
      <c r="J1703" s="53">
        <v>91.834658465792501</v>
      </c>
      <c r="K1703" s="53">
        <v>91.834658465792501</v>
      </c>
      <c r="L1703" s="53">
        <v>91.834658465792501</v>
      </c>
      <c r="M1703" s="53">
        <v>91.834658465792501</v>
      </c>
      <c r="N1703" s="53">
        <v>91.834658465792501</v>
      </c>
      <c r="O1703" s="53">
        <v>91.834658465792501</v>
      </c>
      <c r="P1703" s="53">
        <v>91.834658465792501</v>
      </c>
      <c r="Q1703" s="53">
        <v>91.834658465792501</v>
      </c>
      <c r="R1703" s="53">
        <v>91.834658465792501</v>
      </c>
      <c r="S1703" s="53">
        <v>91.834658465792501</v>
      </c>
      <c r="T1703" s="53">
        <v>91.834658465792501</v>
      </c>
      <c r="U1703" s="53">
        <v>91.834658465792501</v>
      </c>
      <c r="V1703" s="53">
        <v>91.834658465792501</v>
      </c>
      <c r="W1703" s="53">
        <v>91.834658465792501</v>
      </c>
      <c r="X1703" s="53">
        <v>91.834658465792501</v>
      </c>
      <c r="Y1703" s="53">
        <v>91.834658465792501</v>
      </c>
      <c r="Z1703" s="53">
        <v>91.834658465792501</v>
      </c>
      <c r="AA1703" s="53">
        <v>91.834658465792501</v>
      </c>
      <c r="AB1703" s="53">
        <v>91.834658465792501</v>
      </c>
      <c r="AC1703" s="53">
        <v>91.834658465792501</v>
      </c>
      <c r="AD1703" s="53">
        <v>91.834658465792501</v>
      </c>
    </row>
    <row r="1704" spans="1:30">
      <c r="A1704" s="40" t="s">
        <v>850</v>
      </c>
      <c r="B1704" s="39">
        <v>0</v>
      </c>
      <c r="C1704" s="39">
        <v>0</v>
      </c>
      <c r="D1704" s="39">
        <v>0</v>
      </c>
      <c r="E1704" s="39">
        <v>0</v>
      </c>
      <c r="F1704" s="39">
        <v>0</v>
      </c>
      <c r="G1704" s="39">
        <v>0</v>
      </c>
      <c r="H1704" s="39">
        <v>0</v>
      </c>
      <c r="I1704" s="39">
        <v>0</v>
      </c>
      <c r="J1704" s="39">
        <v>0</v>
      </c>
      <c r="K1704" s="39">
        <v>0</v>
      </c>
      <c r="L1704" s="39">
        <v>1</v>
      </c>
      <c r="M1704" s="39">
        <v>0</v>
      </c>
      <c r="N1704" s="39">
        <v>0</v>
      </c>
      <c r="O1704" s="39">
        <v>1</v>
      </c>
      <c r="P1704" s="39">
        <v>1</v>
      </c>
      <c r="Q1704" s="39">
        <v>0</v>
      </c>
      <c r="R1704" s="39">
        <v>0</v>
      </c>
      <c r="S1704" s="39">
        <v>0</v>
      </c>
      <c r="T1704" s="39">
        <v>0</v>
      </c>
      <c r="U1704" s="39">
        <v>0</v>
      </c>
      <c r="V1704" s="39">
        <v>0</v>
      </c>
      <c r="W1704" s="39">
        <v>0</v>
      </c>
      <c r="X1704" s="39">
        <v>0</v>
      </c>
      <c r="Y1704" s="39">
        <v>0</v>
      </c>
      <c r="Z1704" s="39">
        <v>0</v>
      </c>
      <c r="AA1704" s="39">
        <v>0</v>
      </c>
      <c r="AB1704" s="39">
        <v>0</v>
      </c>
      <c r="AC1704" s="39">
        <v>0</v>
      </c>
      <c r="AD1704" s="39">
        <v>0</v>
      </c>
    </row>
    <row r="1705" spans="1:30">
      <c r="A1705" s="40" t="s">
        <v>851</v>
      </c>
      <c r="B1705" s="39">
        <v>0</v>
      </c>
      <c r="C1705" s="39">
        <v>0</v>
      </c>
      <c r="D1705" s="39">
        <v>0</v>
      </c>
      <c r="E1705" s="39">
        <v>0</v>
      </c>
      <c r="F1705" s="39">
        <v>0</v>
      </c>
      <c r="G1705" s="39">
        <v>0</v>
      </c>
      <c r="H1705" s="39">
        <v>0</v>
      </c>
      <c r="I1705" s="39">
        <v>0</v>
      </c>
      <c r="J1705" s="39">
        <v>0</v>
      </c>
      <c r="K1705" s="39">
        <v>0</v>
      </c>
      <c r="L1705" s="39">
        <v>1</v>
      </c>
      <c r="M1705" s="39">
        <v>0</v>
      </c>
      <c r="N1705" s="39">
        <v>0</v>
      </c>
      <c r="O1705" s="39">
        <v>1</v>
      </c>
      <c r="P1705" s="39">
        <v>1</v>
      </c>
      <c r="Q1705" s="39">
        <v>0</v>
      </c>
      <c r="R1705" s="39">
        <v>0</v>
      </c>
      <c r="S1705" s="39">
        <v>0</v>
      </c>
      <c r="T1705" s="39">
        <v>0</v>
      </c>
      <c r="U1705" s="39">
        <v>0</v>
      </c>
      <c r="V1705" s="39">
        <v>0</v>
      </c>
      <c r="W1705" s="39">
        <v>0</v>
      </c>
      <c r="X1705" s="39">
        <v>0</v>
      </c>
      <c r="Y1705" s="39">
        <v>0</v>
      </c>
      <c r="Z1705" s="39">
        <v>0</v>
      </c>
      <c r="AA1705" s="39">
        <v>0</v>
      </c>
      <c r="AB1705" s="39">
        <v>0</v>
      </c>
      <c r="AC1705" s="39">
        <v>0</v>
      </c>
      <c r="AD1705" s="39">
        <v>0</v>
      </c>
    </row>
    <row r="1706" spans="1:30">
      <c r="A1706" s="40" t="s">
        <v>852</v>
      </c>
      <c r="B1706" s="39">
        <v>1</v>
      </c>
      <c r="C1706" s="39">
        <v>1</v>
      </c>
      <c r="D1706" s="39">
        <v>1</v>
      </c>
      <c r="E1706" s="39">
        <v>1</v>
      </c>
      <c r="F1706" s="39">
        <v>1</v>
      </c>
      <c r="G1706" s="39">
        <v>1</v>
      </c>
      <c r="H1706" s="39">
        <v>1</v>
      </c>
      <c r="I1706" s="39">
        <v>1</v>
      </c>
      <c r="J1706" s="39">
        <v>1</v>
      </c>
      <c r="K1706" s="39">
        <v>1</v>
      </c>
      <c r="L1706" s="39">
        <v>0</v>
      </c>
      <c r="M1706" s="39">
        <v>1</v>
      </c>
      <c r="N1706" s="39">
        <v>1</v>
      </c>
      <c r="O1706" s="39">
        <v>0</v>
      </c>
      <c r="P1706" s="39">
        <v>0</v>
      </c>
      <c r="Q1706" s="39">
        <v>1</v>
      </c>
      <c r="R1706" s="39">
        <v>1</v>
      </c>
      <c r="S1706" s="39">
        <v>1</v>
      </c>
      <c r="T1706" s="39">
        <v>1</v>
      </c>
      <c r="U1706" s="39">
        <v>1</v>
      </c>
      <c r="V1706" s="39">
        <v>1</v>
      </c>
      <c r="W1706" s="39">
        <v>1</v>
      </c>
      <c r="X1706" s="39">
        <v>1</v>
      </c>
      <c r="Y1706" s="39">
        <v>1</v>
      </c>
      <c r="Z1706" s="39">
        <v>1</v>
      </c>
      <c r="AA1706" s="39">
        <v>1</v>
      </c>
      <c r="AB1706" s="39">
        <v>1</v>
      </c>
      <c r="AC1706" s="39">
        <v>1</v>
      </c>
      <c r="AD1706" s="39">
        <v>1</v>
      </c>
    </row>
    <row r="1707" spans="1:30" s="53" customFormat="1">
      <c r="A1707" s="52" t="s">
        <v>853</v>
      </c>
      <c r="B1707" s="53">
        <v>62.710763132368299</v>
      </c>
      <c r="C1707" s="53">
        <v>35.499844526892502</v>
      </c>
      <c r="D1707" s="53">
        <v>142.50127008824899</v>
      </c>
      <c r="E1707" s="53">
        <v>1.4278497415268401</v>
      </c>
      <c r="F1707" s="53">
        <v>1.04377270962563</v>
      </c>
      <c r="G1707" s="53">
        <v>4.0749367228072604</v>
      </c>
      <c r="H1707" s="53">
        <v>12.2948463424149</v>
      </c>
      <c r="I1707" s="53">
        <v>39.826510013875797</v>
      </c>
      <c r="J1707" s="53">
        <v>124.792178284331</v>
      </c>
      <c r="K1707" s="53">
        <v>124.767398172586</v>
      </c>
      <c r="L1707" s="53">
        <v>0</v>
      </c>
      <c r="M1707" s="53">
        <v>24.606304940614098</v>
      </c>
      <c r="N1707" s="53">
        <v>1</v>
      </c>
      <c r="O1707" s="53">
        <v>0</v>
      </c>
      <c r="P1707" s="53">
        <v>0</v>
      </c>
      <c r="Q1707" s="53">
        <v>123.181528144956</v>
      </c>
      <c r="R1707" s="53">
        <v>122.328785664796</v>
      </c>
      <c r="S1707" s="53">
        <v>0</v>
      </c>
      <c r="T1707" s="53">
        <v>1724.7385949445199</v>
      </c>
      <c r="U1707" s="53">
        <v>0</v>
      </c>
      <c r="V1707" s="53">
        <v>0</v>
      </c>
      <c r="W1707" s="53">
        <v>0</v>
      </c>
      <c r="X1707" s="53">
        <v>1724.7385949445199</v>
      </c>
      <c r="Y1707" s="53">
        <v>0</v>
      </c>
      <c r="Z1707" s="53">
        <v>0</v>
      </c>
      <c r="AA1707" s="53">
        <v>0</v>
      </c>
      <c r="AB1707" s="53">
        <v>0</v>
      </c>
      <c r="AC1707" s="53">
        <v>0</v>
      </c>
      <c r="AD1707" s="53">
        <v>0</v>
      </c>
    </row>
    <row r="1708" spans="1:30">
      <c r="A1708" s="40" t="s">
        <v>854</v>
      </c>
      <c r="B1708" s="39">
        <v>0</v>
      </c>
      <c r="C1708" s="39">
        <v>0</v>
      </c>
      <c r="D1708" s="39">
        <v>0</v>
      </c>
      <c r="E1708" s="39">
        <v>0</v>
      </c>
      <c r="F1708" s="39">
        <v>0</v>
      </c>
      <c r="G1708" s="39">
        <v>0</v>
      </c>
      <c r="H1708" s="39">
        <v>0</v>
      </c>
      <c r="I1708" s="39">
        <v>0</v>
      </c>
      <c r="J1708" s="39">
        <v>0</v>
      </c>
      <c r="K1708" s="39">
        <v>0</v>
      </c>
      <c r="L1708" s="39">
        <v>0</v>
      </c>
      <c r="M1708" s="39">
        <v>0</v>
      </c>
      <c r="N1708" s="39">
        <v>0</v>
      </c>
      <c r="O1708" s="39">
        <v>0</v>
      </c>
      <c r="P1708" s="39">
        <v>0</v>
      </c>
      <c r="Q1708" s="39">
        <v>0</v>
      </c>
      <c r="R1708" s="39">
        <v>0</v>
      </c>
      <c r="S1708" s="39">
        <v>0</v>
      </c>
      <c r="T1708" s="39">
        <v>0</v>
      </c>
      <c r="U1708" s="39">
        <v>0</v>
      </c>
      <c r="V1708" s="39">
        <v>0</v>
      </c>
      <c r="W1708" s="39">
        <v>0</v>
      </c>
      <c r="X1708" s="39">
        <v>0</v>
      </c>
      <c r="Y1708" s="39">
        <v>0</v>
      </c>
      <c r="Z1708" s="39">
        <v>0</v>
      </c>
      <c r="AA1708" s="39">
        <v>0</v>
      </c>
      <c r="AB1708" s="39">
        <v>0</v>
      </c>
      <c r="AC1708" s="39">
        <v>0</v>
      </c>
      <c r="AD1708" s="39">
        <v>0</v>
      </c>
    </row>
    <row r="1709" spans="1:30" s="53" customFormat="1">
      <c r="A1709" s="52" t="s">
        <v>855</v>
      </c>
      <c r="B1709" s="53">
        <v>62.710763132368299</v>
      </c>
      <c r="C1709" s="53">
        <v>35.499844526892502</v>
      </c>
      <c r="D1709" s="53">
        <v>142.50127008824899</v>
      </c>
      <c r="E1709" s="53">
        <v>1.4278497415268401</v>
      </c>
      <c r="F1709" s="53">
        <v>1.04377270962563</v>
      </c>
      <c r="G1709" s="53">
        <v>4.0749367228072604</v>
      </c>
      <c r="H1709" s="53">
        <v>12.2948463424149</v>
      </c>
      <c r="I1709" s="53">
        <v>39.826510013875797</v>
      </c>
      <c r="J1709" s="53">
        <v>124.792178284331</v>
      </c>
      <c r="K1709" s="53">
        <v>124.767398172586</v>
      </c>
      <c r="L1709" s="53">
        <v>1</v>
      </c>
      <c r="M1709" s="53">
        <v>24.606304940614098</v>
      </c>
      <c r="N1709" s="53">
        <v>1</v>
      </c>
      <c r="O1709" s="53">
        <v>1</v>
      </c>
      <c r="P1709" s="53">
        <v>1</v>
      </c>
      <c r="Q1709" s="53">
        <v>123.181528144956</v>
      </c>
      <c r="R1709" s="53">
        <v>122.328785664796</v>
      </c>
      <c r="S1709" s="53">
        <v>0</v>
      </c>
      <c r="T1709" s="53">
        <v>1724.7385949445199</v>
      </c>
      <c r="U1709" s="53">
        <v>0</v>
      </c>
      <c r="V1709" s="53">
        <v>0</v>
      </c>
      <c r="W1709" s="53">
        <v>0</v>
      </c>
      <c r="X1709" s="53">
        <v>1724.7385949445199</v>
      </c>
      <c r="Y1709" s="53">
        <v>0</v>
      </c>
      <c r="Z1709" s="53">
        <v>0</v>
      </c>
      <c r="AA1709" s="53">
        <v>0</v>
      </c>
      <c r="AB1709" s="53">
        <v>0</v>
      </c>
      <c r="AC1709" s="53">
        <v>0</v>
      </c>
      <c r="AD1709" s="53">
        <v>0</v>
      </c>
    </row>
    <row r="1710" spans="1:30">
      <c r="A1710" s="43" t="s">
        <v>856</v>
      </c>
      <c r="B1710" s="46">
        <v>17433.592150798399</v>
      </c>
      <c r="C1710" s="46">
        <v>2200.9903606673302</v>
      </c>
      <c r="D1710" s="46">
        <v>2422.52159150024</v>
      </c>
      <c r="E1710" s="46">
        <v>614626.96428859397</v>
      </c>
      <c r="F1710" s="46">
        <v>11356.334061785999</v>
      </c>
      <c r="G1710" s="46">
        <v>435179.81110965897</v>
      </c>
      <c r="H1710" s="46">
        <v>38038.205442374703</v>
      </c>
      <c r="I1710" s="46">
        <v>6272.6753271854504</v>
      </c>
      <c r="J1710" s="46">
        <v>873.54524799032197</v>
      </c>
      <c r="K1710" s="46">
        <v>3368.71975065982</v>
      </c>
      <c r="L1710" s="46">
        <v>5407.5</v>
      </c>
      <c r="M1710" s="46">
        <v>4476.2969737800604</v>
      </c>
      <c r="N1710" s="46">
        <v>4349628</v>
      </c>
      <c r="O1710" s="46">
        <v>9104.0833333333303</v>
      </c>
      <c r="P1710" s="46">
        <v>914.83333333333303</v>
      </c>
      <c r="Q1710" s="46">
        <v>739.08916886973896</v>
      </c>
      <c r="R1710" s="46">
        <v>1712.60299930715</v>
      </c>
      <c r="S1710" s="46">
        <v>0</v>
      </c>
      <c r="T1710" s="46">
        <v>1724.7385949445199</v>
      </c>
      <c r="U1710" s="46">
        <v>0</v>
      </c>
      <c r="V1710" s="46">
        <v>0</v>
      </c>
      <c r="W1710" s="46">
        <v>0</v>
      </c>
      <c r="X1710" s="46">
        <v>1724.7385949445199</v>
      </c>
      <c r="Y1710" s="46">
        <v>0</v>
      </c>
      <c r="Z1710" s="46">
        <v>0</v>
      </c>
      <c r="AA1710" s="46">
        <v>0</v>
      </c>
      <c r="AB1710" s="46">
        <v>0</v>
      </c>
      <c r="AC1710" s="46">
        <v>0</v>
      </c>
      <c r="AD1710" s="46">
        <v>0</v>
      </c>
    </row>
    <row r="1711" spans="1:30" hidden="1" outlineLevel="1">
      <c r="A1711" s="40" t="s">
        <v>213</v>
      </c>
      <c r="B1711" s="39">
        <v>17433.592150798399</v>
      </c>
      <c r="C1711" s="39">
        <v>17433.592150798399</v>
      </c>
      <c r="D1711" s="39">
        <v>17433.592150798399</v>
      </c>
      <c r="E1711" s="39">
        <v>17433.592150798399</v>
      </c>
      <c r="F1711" s="39">
        <v>17433.592150798399</v>
      </c>
      <c r="G1711" s="39">
        <v>17433.592150798399</v>
      </c>
      <c r="H1711" s="39">
        <v>17433.592150798399</v>
      </c>
      <c r="I1711" s="39">
        <v>17433.592150798399</v>
      </c>
      <c r="J1711" s="39">
        <v>17433.592150798399</v>
      </c>
      <c r="K1711" s="39">
        <v>17433.592150798399</v>
      </c>
      <c r="L1711" s="39">
        <v>17433.592150798399</v>
      </c>
      <c r="M1711" s="39">
        <v>17433.592150798399</v>
      </c>
      <c r="N1711" s="39">
        <v>17433.592150798399</v>
      </c>
      <c r="O1711" s="39">
        <v>17433.592150798399</v>
      </c>
      <c r="P1711" s="39">
        <v>17433.592150798399</v>
      </c>
      <c r="Q1711" s="39">
        <v>17433.592150798399</v>
      </c>
      <c r="R1711" s="39">
        <v>17433.592150798399</v>
      </c>
    </row>
    <row r="1712" spans="1:30" hidden="1" outlineLevel="1">
      <c r="A1712" s="40" t="s">
        <v>214</v>
      </c>
      <c r="B1712" s="39">
        <v>2200.9903606673302</v>
      </c>
      <c r="C1712" s="39">
        <v>2200.9903606673302</v>
      </c>
      <c r="D1712" s="39">
        <v>2200.9903606673302</v>
      </c>
      <c r="E1712" s="39">
        <v>2200.9903606673302</v>
      </c>
      <c r="F1712" s="39">
        <v>2200.9903606673302</v>
      </c>
      <c r="G1712" s="39">
        <v>2200.9903606673302</v>
      </c>
      <c r="H1712" s="39">
        <v>2200.9903606673302</v>
      </c>
      <c r="I1712" s="39">
        <v>2200.9903606673302</v>
      </c>
      <c r="J1712" s="39">
        <v>2200.9903606673302</v>
      </c>
      <c r="K1712" s="39">
        <v>2200.9903606673302</v>
      </c>
      <c r="L1712" s="39">
        <v>2200.9903606673302</v>
      </c>
      <c r="M1712" s="39">
        <v>2200.9903606673302</v>
      </c>
      <c r="N1712" s="39">
        <v>2200.9903606673302</v>
      </c>
      <c r="O1712" s="39">
        <v>2200.9903606673302</v>
      </c>
      <c r="P1712" s="39">
        <v>2200.9903606673302</v>
      </c>
      <c r="Q1712" s="39">
        <v>2200.9903606673302</v>
      </c>
      <c r="R1712" s="39">
        <v>2200.9903606673302</v>
      </c>
    </row>
    <row r="1713" spans="1:30" hidden="1" outlineLevel="1">
      <c r="A1713" s="40" t="s">
        <v>215</v>
      </c>
      <c r="B1713" s="39">
        <v>2422.52159150024</v>
      </c>
      <c r="C1713" s="39">
        <v>2422.52159150024</v>
      </c>
      <c r="D1713" s="39">
        <v>2422.52159150024</v>
      </c>
      <c r="E1713" s="39">
        <v>2422.52159150024</v>
      </c>
      <c r="F1713" s="39">
        <v>2422.52159150024</v>
      </c>
      <c r="G1713" s="39">
        <v>2422.52159150024</v>
      </c>
      <c r="H1713" s="39">
        <v>2422.52159150024</v>
      </c>
      <c r="I1713" s="39">
        <v>2422.52159150024</v>
      </c>
      <c r="J1713" s="39">
        <v>2422.52159150024</v>
      </c>
      <c r="K1713" s="39">
        <v>2422.52159150024</v>
      </c>
      <c r="L1713" s="39">
        <v>2422.52159150024</v>
      </c>
      <c r="M1713" s="39">
        <v>2422.52159150024</v>
      </c>
      <c r="N1713" s="39">
        <v>2422.52159150024</v>
      </c>
      <c r="O1713" s="39">
        <v>2422.52159150024</v>
      </c>
      <c r="P1713" s="39">
        <v>2422.52159150024</v>
      </c>
      <c r="Q1713" s="39">
        <v>2422.52159150024</v>
      </c>
      <c r="R1713" s="39">
        <v>2422.52159150024</v>
      </c>
    </row>
    <row r="1714" spans="1:30" hidden="1" outlineLevel="1">
      <c r="A1714" s="40" t="s">
        <v>216</v>
      </c>
      <c r="B1714" s="39">
        <v>614626.96428859397</v>
      </c>
      <c r="C1714" s="39">
        <v>614626.96428859397</v>
      </c>
      <c r="D1714" s="39">
        <v>614626.96428859397</v>
      </c>
      <c r="E1714" s="39">
        <v>614626.96428859397</v>
      </c>
      <c r="F1714" s="39">
        <v>614626.96428859397</v>
      </c>
      <c r="G1714" s="39">
        <v>614626.96428859397</v>
      </c>
      <c r="H1714" s="39">
        <v>614626.96428859397</v>
      </c>
      <c r="I1714" s="39">
        <v>614626.96428859397</v>
      </c>
      <c r="J1714" s="39">
        <v>614626.96428859397</v>
      </c>
      <c r="K1714" s="39">
        <v>614626.96428859397</v>
      </c>
      <c r="L1714" s="39">
        <v>614626.96428859397</v>
      </c>
      <c r="M1714" s="39">
        <v>614626.96428859397</v>
      </c>
      <c r="N1714" s="39">
        <v>614626.96428859397</v>
      </c>
      <c r="O1714" s="39">
        <v>614626.96428859397</v>
      </c>
      <c r="P1714" s="39">
        <v>614626.96428859397</v>
      </c>
      <c r="Q1714" s="39">
        <v>614626.96428859397</v>
      </c>
      <c r="R1714" s="39">
        <v>614626.96428859397</v>
      </c>
    </row>
    <row r="1715" spans="1:30" hidden="1" outlineLevel="1">
      <c r="A1715" s="40" t="s">
        <v>217</v>
      </c>
      <c r="B1715" s="39">
        <v>11356.334061785999</v>
      </c>
      <c r="C1715" s="39">
        <v>11356.334061785999</v>
      </c>
      <c r="D1715" s="39">
        <v>11356.334061785999</v>
      </c>
      <c r="E1715" s="39">
        <v>11356.334061785999</v>
      </c>
      <c r="F1715" s="39">
        <v>11356.334061785999</v>
      </c>
      <c r="G1715" s="39">
        <v>11356.334061785999</v>
      </c>
      <c r="H1715" s="39">
        <v>11356.334061785999</v>
      </c>
      <c r="I1715" s="39">
        <v>11356.334061785999</v>
      </c>
      <c r="J1715" s="39">
        <v>11356.334061785999</v>
      </c>
      <c r="K1715" s="39">
        <v>11356.334061785999</v>
      </c>
      <c r="L1715" s="39">
        <v>11356.334061785999</v>
      </c>
      <c r="M1715" s="39">
        <v>11356.334061785999</v>
      </c>
      <c r="N1715" s="39">
        <v>11356.334061785999</v>
      </c>
      <c r="O1715" s="39">
        <v>11356.334061785999</v>
      </c>
      <c r="P1715" s="39">
        <v>11356.334061785999</v>
      </c>
      <c r="Q1715" s="39">
        <v>11356.334061785999</v>
      </c>
      <c r="R1715" s="39">
        <v>11356.334061785999</v>
      </c>
    </row>
    <row r="1716" spans="1:30" hidden="1" outlineLevel="1">
      <c r="A1716" s="40" t="s">
        <v>218</v>
      </c>
      <c r="B1716" s="39">
        <v>435179.81110965897</v>
      </c>
      <c r="C1716" s="39">
        <v>435179.81110965897</v>
      </c>
      <c r="D1716" s="39">
        <v>435179.81110965897</v>
      </c>
      <c r="E1716" s="39">
        <v>435179.81110965897</v>
      </c>
      <c r="F1716" s="39">
        <v>435179.81110965897</v>
      </c>
      <c r="G1716" s="39">
        <v>435179.81110965897</v>
      </c>
      <c r="H1716" s="39">
        <v>435179.81110965897</v>
      </c>
      <c r="I1716" s="39">
        <v>435179.81110965897</v>
      </c>
      <c r="J1716" s="39">
        <v>435179.81110965897</v>
      </c>
      <c r="K1716" s="39">
        <v>435179.81110965897</v>
      </c>
      <c r="L1716" s="39">
        <v>435179.81110965897</v>
      </c>
      <c r="M1716" s="39">
        <v>435179.81110965897</v>
      </c>
      <c r="N1716" s="39">
        <v>435179.81110965897</v>
      </c>
      <c r="O1716" s="39">
        <v>435179.81110965897</v>
      </c>
      <c r="P1716" s="39">
        <v>435179.81110965897</v>
      </c>
      <c r="Q1716" s="39">
        <v>435179.81110965897</v>
      </c>
      <c r="R1716" s="39">
        <v>435179.81110965897</v>
      </c>
    </row>
    <row r="1717" spans="1:30" hidden="1" outlineLevel="1">
      <c r="A1717" s="40" t="s">
        <v>219</v>
      </c>
      <c r="B1717" s="39">
        <v>38038.205442374703</v>
      </c>
      <c r="C1717" s="39">
        <v>38038.205442374703</v>
      </c>
      <c r="D1717" s="39">
        <v>38038.205442374703</v>
      </c>
      <c r="E1717" s="39">
        <v>38038.205442374703</v>
      </c>
      <c r="F1717" s="39">
        <v>38038.205442374703</v>
      </c>
      <c r="G1717" s="39">
        <v>38038.205442374703</v>
      </c>
      <c r="H1717" s="39">
        <v>38038.205442374703</v>
      </c>
      <c r="I1717" s="39">
        <v>38038.205442374703</v>
      </c>
      <c r="J1717" s="39">
        <v>38038.205442374703</v>
      </c>
      <c r="K1717" s="39">
        <v>38038.205442374703</v>
      </c>
      <c r="L1717" s="39">
        <v>38038.205442374703</v>
      </c>
      <c r="M1717" s="39">
        <v>38038.205442374703</v>
      </c>
      <c r="N1717" s="39">
        <v>38038.205442374703</v>
      </c>
      <c r="O1717" s="39">
        <v>38038.205442374703</v>
      </c>
      <c r="P1717" s="39">
        <v>38038.205442374703</v>
      </c>
      <c r="Q1717" s="39">
        <v>38038.205442374703</v>
      </c>
      <c r="R1717" s="39">
        <v>38038.205442374703</v>
      </c>
    </row>
    <row r="1718" spans="1:30" hidden="1" outlineLevel="1">
      <c r="A1718" s="40" t="s">
        <v>220</v>
      </c>
      <c r="B1718" s="39">
        <v>6272.6753271854504</v>
      </c>
      <c r="C1718" s="39">
        <v>6272.6753271854504</v>
      </c>
      <c r="D1718" s="39">
        <v>6272.6753271854504</v>
      </c>
      <c r="E1718" s="39">
        <v>6272.6753271854504</v>
      </c>
      <c r="F1718" s="39">
        <v>6272.6753271854504</v>
      </c>
      <c r="G1718" s="39">
        <v>6272.6753271854504</v>
      </c>
      <c r="H1718" s="39">
        <v>6272.6753271854504</v>
      </c>
      <c r="I1718" s="39">
        <v>6272.6753271854504</v>
      </c>
      <c r="J1718" s="39">
        <v>6272.6753271854504</v>
      </c>
      <c r="K1718" s="39">
        <v>6272.6753271854504</v>
      </c>
      <c r="L1718" s="39">
        <v>6272.6753271854504</v>
      </c>
      <c r="M1718" s="39">
        <v>6272.6753271854504</v>
      </c>
      <c r="N1718" s="39">
        <v>6272.6753271854504</v>
      </c>
      <c r="O1718" s="39">
        <v>6272.6753271854504</v>
      </c>
      <c r="P1718" s="39">
        <v>6272.6753271854504</v>
      </c>
      <c r="Q1718" s="39">
        <v>6272.6753271854504</v>
      </c>
      <c r="R1718" s="39">
        <v>6272.6753271854504</v>
      </c>
    </row>
    <row r="1719" spans="1:30" hidden="1" outlineLevel="1">
      <c r="A1719" s="40" t="s">
        <v>221</v>
      </c>
      <c r="B1719" s="39">
        <v>873.54524799032197</v>
      </c>
      <c r="C1719" s="39">
        <v>873.54524799032197</v>
      </c>
      <c r="D1719" s="39">
        <v>873.54524799032197</v>
      </c>
      <c r="E1719" s="39">
        <v>873.54524799032197</v>
      </c>
      <c r="F1719" s="39">
        <v>873.54524799032197</v>
      </c>
      <c r="G1719" s="39">
        <v>873.54524799032197</v>
      </c>
      <c r="H1719" s="39">
        <v>873.54524799032197</v>
      </c>
      <c r="I1719" s="39">
        <v>873.54524799032197</v>
      </c>
      <c r="J1719" s="39">
        <v>873.54524799032197</v>
      </c>
      <c r="K1719" s="39">
        <v>873.54524799032197</v>
      </c>
      <c r="L1719" s="39">
        <v>873.54524799032197</v>
      </c>
      <c r="M1719" s="39">
        <v>873.54524799032197</v>
      </c>
      <c r="N1719" s="39">
        <v>873.54524799032197</v>
      </c>
      <c r="O1719" s="39">
        <v>873.54524799032197</v>
      </c>
      <c r="P1719" s="39">
        <v>873.54524799032197</v>
      </c>
      <c r="Q1719" s="39">
        <v>873.54524799032197</v>
      </c>
      <c r="R1719" s="39">
        <v>873.54524799032197</v>
      </c>
    </row>
    <row r="1720" spans="1:30" hidden="1" outlineLevel="1">
      <c r="A1720" s="40" t="s">
        <v>222</v>
      </c>
      <c r="B1720" s="39">
        <v>3368.71975065982</v>
      </c>
      <c r="C1720" s="39">
        <v>3368.71975065982</v>
      </c>
      <c r="D1720" s="39">
        <v>3368.71975065982</v>
      </c>
      <c r="E1720" s="39">
        <v>3368.71975065982</v>
      </c>
      <c r="F1720" s="39">
        <v>3368.71975065982</v>
      </c>
      <c r="G1720" s="39">
        <v>3368.71975065982</v>
      </c>
      <c r="H1720" s="39">
        <v>3368.71975065982</v>
      </c>
      <c r="I1720" s="39">
        <v>3368.71975065982</v>
      </c>
      <c r="J1720" s="39">
        <v>3368.71975065982</v>
      </c>
      <c r="K1720" s="39">
        <v>3368.71975065982</v>
      </c>
      <c r="L1720" s="39">
        <v>3368.71975065982</v>
      </c>
      <c r="M1720" s="39">
        <v>3368.71975065982</v>
      </c>
      <c r="N1720" s="39">
        <v>3368.71975065982</v>
      </c>
      <c r="O1720" s="39">
        <v>3368.71975065982</v>
      </c>
      <c r="P1720" s="39">
        <v>3368.71975065982</v>
      </c>
      <c r="Q1720" s="39">
        <v>3368.71975065982</v>
      </c>
      <c r="R1720" s="39">
        <v>3368.71975065982</v>
      </c>
    </row>
    <row r="1721" spans="1:30" hidden="1" outlineLevel="1">
      <c r="A1721" s="40" t="s">
        <v>223</v>
      </c>
      <c r="B1721" s="39">
        <v>5407.5</v>
      </c>
      <c r="C1721" s="39">
        <v>5407.5</v>
      </c>
      <c r="D1721" s="39">
        <v>5407.5</v>
      </c>
      <c r="E1721" s="39">
        <v>5407.5</v>
      </c>
      <c r="F1721" s="39">
        <v>5407.5</v>
      </c>
      <c r="G1721" s="39">
        <v>5407.5</v>
      </c>
      <c r="H1721" s="39">
        <v>5407.5</v>
      </c>
      <c r="I1721" s="39">
        <v>5407.5</v>
      </c>
      <c r="J1721" s="39">
        <v>5407.5</v>
      </c>
      <c r="K1721" s="39">
        <v>5407.5</v>
      </c>
      <c r="L1721" s="39">
        <v>5407.5</v>
      </c>
      <c r="M1721" s="39">
        <v>5407.5</v>
      </c>
      <c r="N1721" s="39">
        <v>5407.5</v>
      </c>
      <c r="O1721" s="39">
        <v>5407.5</v>
      </c>
      <c r="P1721" s="39">
        <v>5407.5</v>
      </c>
      <c r="Q1721" s="39">
        <v>5407.5</v>
      </c>
      <c r="R1721" s="39">
        <v>5407.5</v>
      </c>
    </row>
    <row r="1722" spans="1:30" hidden="1" outlineLevel="1">
      <c r="A1722" s="40" t="s">
        <v>224</v>
      </c>
      <c r="B1722" s="39">
        <v>4476.2969737800604</v>
      </c>
      <c r="C1722" s="39">
        <v>4476.2969737800604</v>
      </c>
      <c r="D1722" s="39">
        <v>4476.2969737800604</v>
      </c>
      <c r="E1722" s="39">
        <v>4476.2969737800604</v>
      </c>
      <c r="F1722" s="39">
        <v>4476.2969737800604</v>
      </c>
      <c r="G1722" s="39">
        <v>4476.2969737800604</v>
      </c>
      <c r="H1722" s="39">
        <v>4476.2969737800604</v>
      </c>
      <c r="I1722" s="39">
        <v>4476.2969737800604</v>
      </c>
      <c r="J1722" s="39">
        <v>4476.2969737800604</v>
      </c>
      <c r="K1722" s="39">
        <v>4476.2969737800604</v>
      </c>
      <c r="L1722" s="39">
        <v>4476.2969737800604</v>
      </c>
      <c r="M1722" s="39">
        <v>4476.2969737800604</v>
      </c>
      <c r="N1722" s="39">
        <v>4476.2969737800604</v>
      </c>
      <c r="O1722" s="39">
        <v>4476.2969737800604</v>
      </c>
      <c r="P1722" s="39">
        <v>4476.2969737800604</v>
      </c>
      <c r="Q1722" s="39">
        <v>4476.2969737800604</v>
      </c>
      <c r="R1722" s="39">
        <v>4476.2969737800604</v>
      </c>
    </row>
    <row r="1723" spans="1:30" hidden="1" outlineLevel="1">
      <c r="A1723" s="40" t="s">
        <v>225</v>
      </c>
      <c r="B1723" s="39">
        <v>4349628</v>
      </c>
      <c r="C1723" s="39">
        <v>4349628</v>
      </c>
      <c r="D1723" s="39">
        <v>4349628</v>
      </c>
      <c r="E1723" s="39">
        <v>4349628</v>
      </c>
      <c r="F1723" s="39">
        <v>4349628</v>
      </c>
      <c r="G1723" s="39">
        <v>4349628</v>
      </c>
      <c r="H1723" s="39">
        <v>4349628</v>
      </c>
      <c r="I1723" s="39">
        <v>4349628</v>
      </c>
      <c r="J1723" s="39">
        <v>4349628</v>
      </c>
      <c r="K1723" s="39">
        <v>4349628</v>
      </c>
      <c r="L1723" s="39">
        <v>4349628</v>
      </c>
      <c r="M1723" s="39">
        <v>4349628</v>
      </c>
      <c r="N1723" s="39">
        <v>4349628</v>
      </c>
      <c r="O1723" s="39">
        <v>4349628</v>
      </c>
      <c r="P1723" s="39">
        <v>4349628</v>
      </c>
      <c r="Q1723" s="39">
        <v>4349628</v>
      </c>
      <c r="R1723" s="39">
        <v>4349628</v>
      </c>
    </row>
    <row r="1724" spans="1:30" hidden="1" outlineLevel="1">
      <c r="A1724" s="40" t="s">
        <v>226</v>
      </c>
      <c r="B1724" s="39">
        <v>9104.0833333333303</v>
      </c>
      <c r="C1724" s="39">
        <v>9104.0833333333303</v>
      </c>
      <c r="D1724" s="39">
        <v>9104.0833333333303</v>
      </c>
      <c r="E1724" s="39">
        <v>9104.0833333333303</v>
      </c>
      <c r="F1724" s="39">
        <v>9104.0833333333303</v>
      </c>
      <c r="G1724" s="39">
        <v>9104.0833333333303</v>
      </c>
      <c r="H1724" s="39">
        <v>9104.0833333333303</v>
      </c>
      <c r="I1724" s="39">
        <v>9104.0833333333303</v>
      </c>
      <c r="J1724" s="39">
        <v>9104.0833333333303</v>
      </c>
      <c r="K1724" s="39">
        <v>9104.0833333333303</v>
      </c>
      <c r="L1724" s="39">
        <v>9104.0833333333303</v>
      </c>
      <c r="M1724" s="39">
        <v>9104.0833333333303</v>
      </c>
      <c r="N1724" s="39">
        <v>9104.0833333333303</v>
      </c>
      <c r="O1724" s="39">
        <v>9104.0833333333303</v>
      </c>
      <c r="P1724" s="39">
        <v>9104.0833333333303</v>
      </c>
      <c r="Q1724" s="39">
        <v>9104.0833333333303</v>
      </c>
      <c r="R1724" s="39">
        <v>9104.0833333333303</v>
      </c>
    </row>
    <row r="1725" spans="1:30" hidden="1" outlineLevel="1">
      <c r="A1725" s="40" t="s">
        <v>227</v>
      </c>
      <c r="B1725" s="39">
        <v>914.83333333333303</v>
      </c>
      <c r="C1725" s="39">
        <v>914.83333333333303</v>
      </c>
      <c r="D1725" s="39">
        <v>914.83333333333303</v>
      </c>
      <c r="E1725" s="39">
        <v>914.83333333333303</v>
      </c>
      <c r="F1725" s="39">
        <v>914.83333333333303</v>
      </c>
      <c r="G1725" s="39">
        <v>914.83333333333303</v>
      </c>
      <c r="H1725" s="39">
        <v>914.83333333333303</v>
      </c>
      <c r="I1725" s="39">
        <v>914.83333333333303</v>
      </c>
      <c r="J1725" s="39">
        <v>914.83333333333303</v>
      </c>
      <c r="K1725" s="39">
        <v>914.83333333333303</v>
      </c>
      <c r="L1725" s="39">
        <v>914.83333333333303</v>
      </c>
      <c r="M1725" s="39">
        <v>914.83333333333303</v>
      </c>
      <c r="N1725" s="39">
        <v>914.83333333333303</v>
      </c>
      <c r="O1725" s="39">
        <v>914.83333333333303</v>
      </c>
      <c r="P1725" s="39">
        <v>914.83333333333303</v>
      </c>
      <c r="Q1725" s="39">
        <v>914.83333333333303</v>
      </c>
      <c r="R1725" s="39">
        <v>914.83333333333303</v>
      </c>
    </row>
    <row r="1726" spans="1:30" hidden="1" outlineLevel="1">
      <c r="A1726" s="40" t="s">
        <v>228</v>
      </c>
      <c r="B1726" s="39">
        <v>739.08916886973896</v>
      </c>
      <c r="C1726" s="39">
        <v>739.08916886973896</v>
      </c>
      <c r="D1726" s="39">
        <v>739.08916886973896</v>
      </c>
      <c r="E1726" s="39">
        <v>739.08916886973896</v>
      </c>
      <c r="F1726" s="39">
        <v>739.08916886973896</v>
      </c>
      <c r="G1726" s="39">
        <v>739.08916886973896</v>
      </c>
      <c r="H1726" s="39">
        <v>739.08916886973896</v>
      </c>
      <c r="I1726" s="39">
        <v>739.08916886973896</v>
      </c>
      <c r="J1726" s="39">
        <v>739.08916886973896</v>
      </c>
      <c r="K1726" s="39">
        <v>739.08916886973896</v>
      </c>
      <c r="L1726" s="39">
        <v>739.08916886973896</v>
      </c>
      <c r="M1726" s="39">
        <v>739.08916886973896</v>
      </c>
      <c r="N1726" s="39">
        <v>739.08916886973896</v>
      </c>
      <c r="O1726" s="39">
        <v>739.08916886973896</v>
      </c>
      <c r="P1726" s="39">
        <v>739.08916886973896</v>
      </c>
      <c r="Q1726" s="39">
        <v>739.08916886973896</v>
      </c>
      <c r="R1726" s="39">
        <v>739.08916886973896</v>
      </c>
    </row>
    <row r="1727" spans="1:30" hidden="1" outlineLevel="1">
      <c r="A1727" s="40" t="s">
        <v>229</v>
      </c>
      <c r="B1727" s="39">
        <v>1712.60299930715</v>
      </c>
      <c r="C1727" s="39">
        <v>1712.60299930715</v>
      </c>
      <c r="D1727" s="39">
        <v>1712.60299930715</v>
      </c>
      <c r="E1727" s="39">
        <v>1712.60299930715</v>
      </c>
      <c r="F1727" s="39">
        <v>1712.60299930715</v>
      </c>
      <c r="G1727" s="39">
        <v>1712.60299930715</v>
      </c>
      <c r="H1727" s="39">
        <v>1712.60299930715</v>
      </c>
      <c r="I1727" s="39">
        <v>1712.60299930715</v>
      </c>
      <c r="J1727" s="39">
        <v>1712.60299930715</v>
      </c>
      <c r="K1727" s="39">
        <v>1712.60299930715</v>
      </c>
      <c r="L1727" s="39">
        <v>1712.60299930715</v>
      </c>
      <c r="M1727" s="39">
        <v>1712.60299930715</v>
      </c>
      <c r="N1727" s="39">
        <v>1712.60299930715</v>
      </c>
      <c r="O1727" s="39">
        <v>1712.60299930715</v>
      </c>
      <c r="P1727" s="39">
        <v>1712.60299930715</v>
      </c>
      <c r="Q1727" s="39">
        <v>1712.60299930715</v>
      </c>
      <c r="R1727" s="39">
        <v>1712.60299930715</v>
      </c>
    </row>
    <row r="1728" spans="1:30" hidden="1" outlineLevel="1">
      <c r="A1728" s="40" t="s">
        <v>230</v>
      </c>
      <c r="S1728" s="39">
        <v>1724.7385949445199</v>
      </c>
      <c r="T1728" s="39">
        <v>1724.7385949445199</v>
      </c>
      <c r="U1728" s="39">
        <v>1724.7385949445199</v>
      </c>
      <c r="V1728" s="39">
        <v>1724.7385949445199</v>
      </c>
      <c r="W1728" s="39">
        <v>1724.7385949445199</v>
      </c>
      <c r="X1728" s="39">
        <v>1724.7385949445199</v>
      </c>
      <c r="Y1728" s="39">
        <v>1724.7385949445199</v>
      </c>
      <c r="Z1728" s="39">
        <v>1724.7385949445199</v>
      </c>
      <c r="AA1728" s="39">
        <v>1724.7385949445199</v>
      </c>
      <c r="AB1728" s="39">
        <v>1724.7385949445199</v>
      </c>
      <c r="AC1728" s="39">
        <v>1724.7385949445199</v>
      </c>
      <c r="AD1728" s="39">
        <v>1724.7385949445199</v>
      </c>
    </row>
    <row r="1729" spans="1:30" hidden="1" outlineLevel="1">
      <c r="A1729" s="40" t="s">
        <v>232</v>
      </c>
      <c r="S1729" s="39">
        <v>1724.7385949445199</v>
      </c>
      <c r="T1729" s="39">
        <v>1724.7385949445199</v>
      </c>
      <c r="U1729" s="39">
        <v>1724.7385949445199</v>
      </c>
      <c r="V1729" s="39">
        <v>1724.7385949445199</v>
      </c>
      <c r="W1729" s="39">
        <v>1724.7385949445199</v>
      </c>
      <c r="X1729" s="39">
        <v>1724.7385949445199</v>
      </c>
      <c r="Y1729" s="39">
        <v>1724.7385949445199</v>
      </c>
      <c r="Z1729" s="39">
        <v>1724.7385949445199</v>
      </c>
      <c r="AA1729" s="39">
        <v>1724.7385949445199</v>
      </c>
      <c r="AB1729" s="39">
        <v>1724.7385949445199</v>
      </c>
      <c r="AC1729" s="39">
        <v>1724.7385949445199</v>
      </c>
      <c r="AD1729" s="39">
        <v>1724.7385949445199</v>
      </c>
    </row>
    <row r="1730" spans="1:30" collapsed="1">
      <c r="A1730" s="40" t="s">
        <v>857</v>
      </c>
      <c r="B1730" s="39">
        <v>5503755.7651398396</v>
      </c>
      <c r="C1730" s="39">
        <v>5503755.7651398396</v>
      </c>
      <c r="D1730" s="39">
        <v>5503755.7651398396</v>
      </c>
      <c r="E1730" s="39">
        <v>5503755.7651398396</v>
      </c>
      <c r="F1730" s="39">
        <v>5503755.7651398396</v>
      </c>
      <c r="G1730" s="39">
        <v>5503755.7651398396</v>
      </c>
      <c r="H1730" s="39">
        <v>5503755.7651398396</v>
      </c>
      <c r="I1730" s="39">
        <v>5503755.7651398396</v>
      </c>
      <c r="J1730" s="39">
        <v>5503755.7651398396</v>
      </c>
      <c r="K1730" s="39">
        <v>5503755.7651398396</v>
      </c>
      <c r="L1730" s="39">
        <v>5503755.7651398396</v>
      </c>
      <c r="M1730" s="39">
        <v>5503755.7651398396</v>
      </c>
      <c r="N1730" s="39">
        <v>5503755.7651398396</v>
      </c>
      <c r="O1730" s="39">
        <v>5503755.7651398396</v>
      </c>
      <c r="P1730" s="39">
        <v>5503755.7651398396</v>
      </c>
      <c r="Q1730" s="39">
        <v>5503755.7651398396</v>
      </c>
      <c r="R1730" s="39">
        <v>5503755.7651398396</v>
      </c>
      <c r="S1730" s="39">
        <v>3449.4771898890399</v>
      </c>
      <c r="T1730" s="39">
        <v>3449.4771898890399</v>
      </c>
      <c r="U1730" s="39">
        <v>3449.4771898890399</v>
      </c>
      <c r="V1730" s="39">
        <v>3449.4771898890399</v>
      </c>
      <c r="W1730" s="39">
        <v>3449.4771898890399</v>
      </c>
      <c r="X1730" s="39">
        <v>3449.4771898890399</v>
      </c>
      <c r="Y1730" s="39">
        <v>3449.4771898890399</v>
      </c>
      <c r="Z1730" s="39">
        <v>3449.4771898890399</v>
      </c>
      <c r="AA1730" s="39">
        <v>3449.4771898890399</v>
      </c>
      <c r="AB1730" s="39">
        <v>3449.4771898890399</v>
      </c>
      <c r="AC1730" s="39">
        <v>3449.4771898890399</v>
      </c>
      <c r="AD1730" s="39">
        <v>3449.4771898890399</v>
      </c>
    </row>
    <row r="1731" spans="1:30" hidden="1" outlineLevel="1">
      <c r="A1731" s="40" t="s">
        <v>213</v>
      </c>
      <c r="B1731" s="39">
        <v>17433.592150798399</v>
      </c>
      <c r="C1731" s="39">
        <v>17433.592150798399</v>
      </c>
      <c r="D1731" s="39">
        <v>17433.592150798399</v>
      </c>
      <c r="E1731" s="39">
        <v>17433.592150798399</v>
      </c>
      <c r="F1731" s="39">
        <v>17433.592150798399</v>
      </c>
      <c r="G1731" s="39">
        <v>17433.592150798399</v>
      </c>
      <c r="H1731" s="39">
        <v>17433.592150798399</v>
      </c>
      <c r="I1731" s="39">
        <v>17433.592150798399</v>
      </c>
      <c r="J1731" s="39">
        <v>17433.592150798399</v>
      </c>
      <c r="K1731" s="39">
        <v>17433.592150798399</v>
      </c>
      <c r="L1731" s="39">
        <v>17433.592150798399</v>
      </c>
      <c r="M1731" s="39">
        <v>17433.592150798399</v>
      </c>
      <c r="N1731" s="39">
        <v>17433.592150798399</v>
      </c>
      <c r="O1731" s="39">
        <v>17433.592150798399</v>
      </c>
      <c r="P1731" s="39">
        <v>17433.592150798399</v>
      </c>
      <c r="Q1731" s="39">
        <v>17433.592150798399</v>
      </c>
      <c r="R1731" s="39">
        <v>17433.592150798399</v>
      </c>
      <c r="S1731" s="39">
        <v>17433.592150798399</v>
      </c>
      <c r="T1731" s="39">
        <v>17433.592150798399</v>
      </c>
      <c r="U1731" s="39">
        <v>17433.592150798399</v>
      </c>
      <c r="V1731" s="39">
        <v>17433.592150798399</v>
      </c>
      <c r="W1731" s="39">
        <v>17433.592150798399</v>
      </c>
      <c r="X1731" s="39">
        <v>17433.592150798399</v>
      </c>
      <c r="Y1731" s="39">
        <v>17433.592150798399</v>
      </c>
      <c r="Z1731" s="39">
        <v>17433.592150798399</v>
      </c>
      <c r="AA1731" s="39">
        <v>17433.592150798399</v>
      </c>
      <c r="AB1731" s="39">
        <v>17433.592150798399</v>
      </c>
      <c r="AC1731" s="39">
        <v>17433.592150798399</v>
      </c>
      <c r="AD1731" s="39">
        <v>17433.592150798399</v>
      </c>
    </row>
    <row r="1732" spans="1:30" hidden="1" outlineLevel="1">
      <c r="A1732" s="40" t="s">
        <v>214</v>
      </c>
      <c r="B1732" s="39">
        <v>2200.9903606673302</v>
      </c>
      <c r="C1732" s="39">
        <v>2200.9903606673302</v>
      </c>
      <c r="D1732" s="39">
        <v>2200.9903606673302</v>
      </c>
      <c r="E1732" s="39">
        <v>2200.9903606673302</v>
      </c>
      <c r="F1732" s="39">
        <v>2200.9903606673302</v>
      </c>
      <c r="G1732" s="39">
        <v>2200.9903606673302</v>
      </c>
      <c r="H1732" s="39">
        <v>2200.9903606673302</v>
      </c>
      <c r="I1732" s="39">
        <v>2200.9903606673302</v>
      </c>
      <c r="J1732" s="39">
        <v>2200.9903606673302</v>
      </c>
      <c r="K1732" s="39">
        <v>2200.9903606673302</v>
      </c>
      <c r="L1732" s="39">
        <v>2200.9903606673302</v>
      </c>
      <c r="M1732" s="39">
        <v>2200.9903606673302</v>
      </c>
      <c r="N1732" s="39">
        <v>2200.9903606673302</v>
      </c>
      <c r="O1732" s="39">
        <v>2200.9903606673302</v>
      </c>
      <c r="P1732" s="39">
        <v>2200.9903606673302</v>
      </c>
      <c r="Q1732" s="39">
        <v>2200.9903606673302</v>
      </c>
      <c r="R1732" s="39">
        <v>2200.9903606673302</v>
      </c>
      <c r="S1732" s="39">
        <v>2200.9903606673302</v>
      </c>
      <c r="T1732" s="39">
        <v>2200.9903606673302</v>
      </c>
      <c r="U1732" s="39">
        <v>2200.9903606673302</v>
      </c>
      <c r="V1732" s="39">
        <v>2200.9903606673302</v>
      </c>
      <c r="W1732" s="39">
        <v>2200.9903606673302</v>
      </c>
      <c r="X1732" s="39">
        <v>2200.9903606673302</v>
      </c>
      <c r="Y1732" s="39">
        <v>2200.9903606673302</v>
      </c>
      <c r="Z1732" s="39">
        <v>2200.9903606673302</v>
      </c>
      <c r="AA1732" s="39">
        <v>2200.9903606673302</v>
      </c>
      <c r="AB1732" s="39">
        <v>2200.9903606673302</v>
      </c>
      <c r="AC1732" s="39">
        <v>2200.9903606673302</v>
      </c>
      <c r="AD1732" s="39">
        <v>2200.9903606673302</v>
      </c>
    </row>
    <row r="1733" spans="1:30" hidden="1" outlineLevel="1">
      <c r="A1733" s="40" t="s">
        <v>215</v>
      </c>
      <c r="B1733" s="39">
        <v>2422.52159150024</v>
      </c>
      <c r="C1733" s="39">
        <v>2422.52159150024</v>
      </c>
      <c r="D1733" s="39">
        <v>2422.52159150024</v>
      </c>
      <c r="E1733" s="39">
        <v>2422.52159150024</v>
      </c>
      <c r="F1733" s="39">
        <v>2422.52159150024</v>
      </c>
      <c r="G1733" s="39">
        <v>2422.52159150024</v>
      </c>
      <c r="H1733" s="39">
        <v>2422.52159150024</v>
      </c>
      <c r="I1733" s="39">
        <v>2422.52159150024</v>
      </c>
      <c r="J1733" s="39">
        <v>2422.52159150024</v>
      </c>
      <c r="K1733" s="39">
        <v>2422.52159150024</v>
      </c>
      <c r="L1733" s="39">
        <v>2422.52159150024</v>
      </c>
      <c r="M1733" s="39">
        <v>2422.52159150024</v>
      </c>
      <c r="N1733" s="39">
        <v>2422.52159150024</v>
      </c>
      <c r="O1733" s="39">
        <v>2422.52159150024</v>
      </c>
      <c r="P1733" s="39">
        <v>2422.52159150024</v>
      </c>
      <c r="Q1733" s="39">
        <v>2422.52159150024</v>
      </c>
      <c r="R1733" s="39">
        <v>2422.52159150024</v>
      </c>
      <c r="S1733" s="39">
        <v>2422.52159150024</v>
      </c>
      <c r="T1733" s="39">
        <v>2422.52159150024</v>
      </c>
      <c r="U1733" s="39">
        <v>2422.52159150024</v>
      </c>
      <c r="V1733" s="39">
        <v>2422.52159150024</v>
      </c>
      <c r="W1733" s="39">
        <v>2422.52159150024</v>
      </c>
      <c r="X1733" s="39">
        <v>2422.52159150024</v>
      </c>
      <c r="Y1733" s="39">
        <v>2422.52159150024</v>
      </c>
      <c r="Z1733" s="39">
        <v>2422.52159150024</v>
      </c>
      <c r="AA1733" s="39">
        <v>2422.52159150024</v>
      </c>
      <c r="AB1733" s="39">
        <v>2422.52159150024</v>
      </c>
      <c r="AC1733" s="39">
        <v>2422.52159150024</v>
      </c>
      <c r="AD1733" s="39">
        <v>2422.52159150024</v>
      </c>
    </row>
    <row r="1734" spans="1:30" hidden="1" outlineLevel="1">
      <c r="A1734" s="40" t="s">
        <v>216</v>
      </c>
      <c r="B1734" s="39">
        <v>614626.96428859397</v>
      </c>
      <c r="C1734" s="39">
        <v>614626.96428859397</v>
      </c>
      <c r="D1734" s="39">
        <v>614626.96428859397</v>
      </c>
      <c r="E1734" s="39">
        <v>614626.96428859397</v>
      </c>
      <c r="F1734" s="39">
        <v>614626.96428859397</v>
      </c>
      <c r="G1734" s="39">
        <v>614626.96428859397</v>
      </c>
      <c r="H1734" s="39">
        <v>614626.96428859397</v>
      </c>
      <c r="I1734" s="39">
        <v>614626.96428859397</v>
      </c>
      <c r="J1734" s="39">
        <v>614626.96428859397</v>
      </c>
      <c r="K1734" s="39">
        <v>614626.96428859397</v>
      </c>
      <c r="L1734" s="39">
        <v>614626.96428859397</v>
      </c>
      <c r="M1734" s="39">
        <v>614626.96428859397</v>
      </c>
      <c r="N1734" s="39">
        <v>614626.96428859397</v>
      </c>
      <c r="O1734" s="39">
        <v>614626.96428859397</v>
      </c>
      <c r="P1734" s="39">
        <v>614626.96428859397</v>
      </c>
      <c r="Q1734" s="39">
        <v>614626.96428859397</v>
      </c>
      <c r="R1734" s="39">
        <v>614626.96428859397</v>
      </c>
      <c r="S1734" s="39">
        <v>614626.96428859397</v>
      </c>
      <c r="T1734" s="39">
        <v>614626.96428859397</v>
      </c>
      <c r="U1734" s="39">
        <v>614626.96428859397</v>
      </c>
      <c r="V1734" s="39">
        <v>614626.96428859397</v>
      </c>
      <c r="W1734" s="39">
        <v>614626.96428859397</v>
      </c>
      <c r="X1734" s="39">
        <v>614626.96428859397</v>
      </c>
      <c r="Y1734" s="39">
        <v>614626.96428859397</v>
      </c>
      <c r="Z1734" s="39">
        <v>614626.96428859397</v>
      </c>
      <c r="AA1734" s="39">
        <v>614626.96428859397</v>
      </c>
      <c r="AB1734" s="39">
        <v>614626.96428859397</v>
      </c>
      <c r="AC1734" s="39">
        <v>614626.96428859397</v>
      </c>
      <c r="AD1734" s="39">
        <v>614626.96428859397</v>
      </c>
    </row>
    <row r="1735" spans="1:30" hidden="1" outlineLevel="1">
      <c r="A1735" s="40" t="s">
        <v>217</v>
      </c>
      <c r="B1735" s="39">
        <v>11356.334061785999</v>
      </c>
      <c r="C1735" s="39">
        <v>11356.334061785999</v>
      </c>
      <c r="D1735" s="39">
        <v>11356.334061785999</v>
      </c>
      <c r="E1735" s="39">
        <v>11356.334061785999</v>
      </c>
      <c r="F1735" s="39">
        <v>11356.334061785999</v>
      </c>
      <c r="G1735" s="39">
        <v>11356.334061785999</v>
      </c>
      <c r="H1735" s="39">
        <v>11356.334061785999</v>
      </c>
      <c r="I1735" s="39">
        <v>11356.334061785999</v>
      </c>
      <c r="J1735" s="39">
        <v>11356.334061785999</v>
      </c>
      <c r="K1735" s="39">
        <v>11356.334061785999</v>
      </c>
      <c r="L1735" s="39">
        <v>11356.334061785999</v>
      </c>
      <c r="M1735" s="39">
        <v>11356.334061785999</v>
      </c>
      <c r="N1735" s="39">
        <v>11356.334061785999</v>
      </c>
      <c r="O1735" s="39">
        <v>11356.334061785999</v>
      </c>
      <c r="P1735" s="39">
        <v>11356.334061785999</v>
      </c>
      <c r="Q1735" s="39">
        <v>11356.334061785999</v>
      </c>
      <c r="R1735" s="39">
        <v>11356.334061785999</v>
      </c>
      <c r="S1735" s="39">
        <v>11356.334061785999</v>
      </c>
      <c r="T1735" s="39">
        <v>11356.334061785999</v>
      </c>
      <c r="U1735" s="39">
        <v>11356.334061785999</v>
      </c>
      <c r="V1735" s="39">
        <v>11356.334061785999</v>
      </c>
      <c r="W1735" s="39">
        <v>11356.334061785999</v>
      </c>
      <c r="X1735" s="39">
        <v>11356.334061785999</v>
      </c>
      <c r="Y1735" s="39">
        <v>11356.334061785999</v>
      </c>
      <c r="Z1735" s="39">
        <v>11356.334061785999</v>
      </c>
      <c r="AA1735" s="39">
        <v>11356.334061785999</v>
      </c>
      <c r="AB1735" s="39">
        <v>11356.334061785999</v>
      </c>
      <c r="AC1735" s="39">
        <v>11356.334061785999</v>
      </c>
      <c r="AD1735" s="39">
        <v>11356.334061785999</v>
      </c>
    </row>
    <row r="1736" spans="1:30" hidden="1" outlineLevel="1">
      <c r="A1736" s="40" t="s">
        <v>218</v>
      </c>
      <c r="B1736" s="39">
        <v>435179.81110965897</v>
      </c>
      <c r="C1736" s="39">
        <v>435179.81110965897</v>
      </c>
      <c r="D1736" s="39">
        <v>435179.81110965897</v>
      </c>
      <c r="E1736" s="39">
        <v>435179.81110965897</v>
      </c>
      <c r="F1736" s="39">
        <v>435179.81110965897</v>
      </c>
      <c r="G1736" s="39">
        <v>435179.81110965897</v>
      </c>
      <c r="H1736" s="39">
        <v>435179.81110965897</v>
      </c>
      <c r="I1736" s="39">
        <v>435179.81110965897</v>
      </c>
      <c r="J1736" s="39">
        <v>435179.81110965897</v>
      </c>
      <c r="K1736" s="39">
        <v>435179.81110965897</v>
      </c>
      <c r="L1736" s="39">
        <v>435179.81110965897</v>
      </c>
      <c r="M1736" s="39">
        <v>435179.81110965897</v>
      </c>
      <c r="N1736" s="39">
        <v>435179.81110965897</v>
      </c>
      <c r="O1736" s="39">
        <v>435179.81110965897</v>
      </c>
      <c r="P1736" s="39">
        <v>435179.81110965897</v>
      </c>
      <c r="Q1736" s="39">
        <v>435179.81110965897</v>
      </c>
      <c r="R1736" s="39">
        <v>435179.81110965897</v>
      </c>
      <c r="S1736" s="39">
        <v>435179.81110965897</v>
      </c>
      <c r="T1736" s="39">
        <v>435179.81110965897</v>
      </c>
      <c r="U1736" s="39">
        <v>435179.81110965897</v>
      </c>
      <c r="V1736" s="39">
        <v>435179.81110965897</v>
      </c>
      <c r="W1736" s="39">
        <v>435179.81110965897</v>
      </c>
      <c r="X1736" s="39">
        <v>435179.81110965897</v>
      </c>
      <c r="Y1736" s="39">
        <v>435179.81110965897</v>
      </c>
      <c r="Z1736" s="39">
        <v>435179.81110965897</v>
      </c>
      <c r="AA1736" s="39">
        <v>435179.81110965897</v>
      </c>
      <c r="AB1736" s="39">
        <v>435179.81110965897</v>
      </c>
      <c r="AC1736" s="39">
        <v>435179.81110965897</v>
      </c>
      <c r="AD1736" s="39">
        <v>435179.81110965897</v>
      </c>
    </row>
    <row r="1737" spans="1:30" hidden="1" outlineLevel="1">
      <c r="A1737" s="40" t="s">
        <v>219</v>
      </c>
      <c r="B1737" s="39">
        <v>38038.205442374703</v>
      </c>
      <c r="C1737" s="39">
        <v>38038.205442374703</v>
      </c>
      <c r="D1737" s="39">
        <v>38038.205442374703</v>
      </c>
      <c r="E1737" s="39">
        <v>38038.205442374703</v>
      </c>
      <c r="F1737" s="39">
        <v>38038.205442374703</v>
      </c>
      <c r="G1737" s="39">
        <v>38038.205442374703</v>
      </c>
      <c r="H1737" s="39">
        <v>38038.205442374703</v>
      </c>
      <c r="I1737" s="39">
        <v>38038.205442374703</v>
      </c>
      <c r="J1737" s="39">
        <v>38038.205442374703</v>
      </c>
      <c r="K1737" s="39">
        <v>38038.205442374703</v>
      </c>
      <c r="L1737" s="39">
        <v>38038.205442374703</v>
      </c>
      <c r="M1737" s="39">
        <v>38038.205442374703</v>
      </c>
      <c r="N1737" s="39">
        <v>38038.205442374703</v>
      </c>
      <c r="O1737" s="39">
        <v>38038.205442374703</v>
      </c>
      <c r="P1737" s="39">
        <v>38038.205442374703</v>
      </c>
      <c r="Q1737" s="39">
        <v>38038.205442374703</v>
      </c>
      <c r="R1737" s="39">
        <v>38038.205442374703</v>
      </c>
      <c r="S1737" s="39">
        <v>38038.205442374703</v>
      </c>
      <c r="T1737" s="39">
        <v>38038.205442374703</v>
      </c>
      <c r="U1737" s="39">
        <v>38038.205442374703</v>
      </c>
      <c r="V1737" s="39">
        <v>38038.205442374703</v>
      </c>
      <c r="W1737" s="39">
        <v>38038.205442374703</v>
      </c>
      <c r="X1737" s="39">
        <v>38038.205442374703</v>
      </c>
      <c r="Y1737" s="39">
        <v>38038.205442374703</v>
      </c>
      <c r="Z1737" s="39">
        <v>38038.205442374703</v>
      </c>
      <c r="AA1737" s="39">
        <v>38038.205442374703</v>
      </c>
      <c r="AB1737" s="39">
        <v>38038.205442374703</v>
      </c>
      <c r="AC1737" s="39">
        <v>38038.205442374703</v>
      </c>
      <c r="AD1737" s="39">
        <v>38038.205442374703</v>
      </c>
    </row>
    <row r="1738" spans="1:30" hidden="1" outlineLevel="1">
      <c r="A1738" s="40" t="s">
        <v>220</v>
      </c>
      <c r="B1738" s="39">
        <v>6272.6753271854504</v>
      </c>
      <c r="C1738" s="39">
        <v>6272.6753271854504</v>
      </c>
      <c r="D1738" s="39">
        <v>6272.6753271854504</v>
      </c>
      <c r="E1738" s="39">
        <v>6272.6753271854504</v>
      </c>
      <c r="F1738" s="39">
        <v>6272.6753271854504</v>
      </c>
      <c r="G1738" s="39">
        <v>6272.6753271854504</v>
      </c>
      <c r="H1738" s="39">
        <v>6272.6753271854504</v>
      </c>
      <c r="I1738" s="39">
        <v>6272.6753271854504</v>
      </c>
      <c r="J1738" s="39">
        <v>6272.6753271854504</v>
      </c>
      <c r="K1738" s="39">
        <v>6272.6753271854504</v>
      </c>
      <c r="L1738" s="39">
        <v>6272.6753271854504</v>
      </c>
      <c r="M1738" s="39">
        <v>6272.6753271854504</v>
      </c>
      <c r="N1738" s="39">
        <v>6272.6753271854504</v>
      </c>
      <c r="O1738" s="39">
        <v>6272.6753271854504</v>
      </c>
      <c r="P1738" s="39">
        <v>6272.6753271854504</v>
      </c>
      <c r="Q1738" s="39">
        <v>6272.6753271854504</v>
      </c>
      <c r="R1738" s="39">
        <v>6272.6753271854504</v>
      </c>
      <c r="S1738" s="39">
        <v>6272.6753271854504</v>
      </c>
      <c r="T1738" s="39">
        <v>6272.6753271854504</v>
      </c>
      <c r="U1738" s="39">
        <v>6272.6753271854504</v>
      </c>
      <c r="V1738" s="39">
        <v>6272.6753271854504</v>
      </c>
      <c r="W1738" s="39">
        <v>6272.6753271854504</v>
      </c>
      <c r="X1738" s="39">
        <v>6272.6753271854504</v>
      </c>
      <c r="Y1738" s="39">
        <v>6272.6753271854504</v>
      </c>
      <c r="Z1738" s="39">
        <v>6272.6753271854504</v>
      </c>
      <c r="AA1738" s="39">
        <v>6272.6753271854504</v>
      </c>
      <c r="AB1738" s="39">
        <v>6272.6753271854504</v>
      </c>
      <c r="AC1738" s="39">
        <v>6272.6753271854504</v>
      </c>
      <c r="AD1738" s="39">
        <v>6272.6753271854504</v>
      </c>
    </row>
    <row r="1739" spans="1:30" hidden="1" outlineLevel="1">
      <c r="A1739" s="40" t="s">
        <v>221</v>
      </c>
      <c r="B1739" s="39">
        <v>873.54524799032197</v>
      </c>
      <c r="C1739" s="39">
        <v>873.54524799032197</v>
      </c>
      <c r="D1739" s="39">
        <v>873.54524799032197</v>
      </c>
      <c r="E1739" s="39">
        <v>873.54524799032197</v>
      </c>
      <c r="F1739" s="39">
        <v>873.54524799032197</v>
      </c>
      <c r="G1739" s="39">
        <v>873.54524799032197</v>
      </c>
      <c r="H1739" s="39">
        <v>873.54524799032197</v>
      </c>
      <c r="I1739" s="39">
        <v>873.54524799032197</v>
      </c>
      <c r="J1739" s="39">
        <v>873.54524799032197</v>
      </c>
      <c r="K1739" s="39">
        <v>873.54524799032197</v>
      </c>
      <c r="L1739" s="39">
        <v>873.54524799032197</v>
      </c>
      <c r="M1739" s="39">
        <v>873.54524799032197</v>
      </c>
      <c r="N1739" s="39">
        <v>873.54524799032197</v>
      </c>
      <c r="O1739" s="39">
        <v>873.54524799032197</v>
      </c>
      <c r="P1739" s="39">
        <v>873.54524799032197</v>
      </c>
      <c r="Q1739" s="39">
        <v>873.54524799032197</v>
      </c>
      <c r="R1739" s="39">
        <v>873.54524799032197</v>
      </c>
      <c r="S1739" s="39">
        <v>873.54524799032197</v>
      </c>
      <c r="T1739" s="39">
        <v>873.54524799032197</v>
      </c>
      <c r="U1739" s="39">
        <v>873.54524799032197</v>
      </c>
      <c r="V1739" s="39">
        <v>873.54524799032197</v>
      </c>
      <c r="W1739" s="39">
        <v>873.54524799032197</v>
      </c>
      <c r="X1739" s="39">
        <v>873.54524799032197</v>
      </c>
      <c r="Y1739" s="39">
        <v>873.54524799032197</v>
      </c>
      <c r="Z1739" s="39">
        <v>873.54524799032197</v>
      </c>
      <c r="AA1739" s="39">
        <v>873.54524799032197</v>
      </c>
      <c r="AB1739" s="39">
        <v>873.54524799032197</v>
      </c>
      <c r="AC1739" s="39">
        <v>873.54524799032197</v>
      </c>
      <c r="AD1739" s="39">
        <v>873.54524799032197</v>
      </c>
    </row>
    <row r="1740" spans="1:30" hidden="1" outlineLevel="1">
      <c r="A1740" s="40" t="s">
        <v>222</v>
      </c>
      <c r="B1740" s="39">
        <v>3368.71975065982</v>
      </c>
      <c r="C1740" s="39">
        <v>3368.71975065982</v>
      </c>
      <c r="D1740" s="39">
        <v>3368.71975065982</v>
      </c>
      <c r="E1740" s="39">
        <v>3368.71975065982</v>
      </c>
      <c r="F1740" s="39">
        <v>3368.71975065982</v>
      </c>
      <c r="G1740" s="39">
        <v>3368.71975065982</v>
      </c>
      <c r="H1740" s="39">
        <v>3368.71975065982</v>
      </c>
      <c r="I1740" s="39">
        <v>3368.71975065982</v>
      </c>
      <c r="J1740" s="39">
        <v>3368.71975065982</v>
      </c>
      <c r="K1740" s="39">
        <v>3368.71975065982</v>
      </c>
      <c r="L1740" s="39">
        <v>3368.71975065982</v>
      </c>
      <c r="M1740" s="39">
        <v>3368.71975065982</v>
      </c>
      <c r="N1740" s="39">
        <v>3368.71975065982</v>
      </c>
      <c r="O1740" s="39">
        <v>3368.71975065982</v>
      </c>
      <c r="P1740" s="39">
        <v>3368.71975065982</v>
      </c>
      <c r="Q1740" s="39">
        <v>3368.71975065982</v>
      </c>
      <c r="R1740" s="39">
        <v>3368.71975065982</v>
      </c>
      <c r="S1740" s="39">
        <v>3368.71975065982</v>
      </c>
      <c r="T1740" s="39">
        <v>3368.71975065982</v>
      </c>
      <c r="U1740" s="39">
        <v>3368.71975065982</v>
      </c>
      <c r="V1740" s="39">
        <v>3368.71975065982</v>
      </c>
      <c r="W1740" s="39">
        <v>3368.71975065982</v>
      </c>
      <c r="X1740" s="39">
        <v>3368.71975065982</v>
      </c>
      <c r="Y1740" s="39">
        <v>3368.71975065982</v>
      </c>
      <c r="Z1740" s="39">
        <v>3368.71975065982</v>
      </c>
      <c r="AA1740" s="39">
        <v>3368.71975065982</v>
      </c>
      <c r="AB1740" s="39">
        <v>3368.71975065982</v>
      </c>
      <c r="AC1740" s="39">
        <v>3368.71975065982</v>
      </c>
      <c r="AD1740" s="39">
        <v>3368.71975065982</v>
      </c>
    </row>
    <row r="1741" spans="1:30" hidden="1" outlineLevel="1">
      <c r="A1741" s="40" t="s">
        <v>223</v>
      </c>
      <c r="B1741" s="39">
        <v>5407.5</v>
      </c>
      <c r="C1741" s="39">
        <v>5407.5</v>
      </c>
      <c r="D1741" s="39">
        <v>5407.5</v>
      </c>
      <c r="E1741" s="39">
        <v>5407.5</v>
      </c>
      <c r="F1741" s="39">
        <v>5407.5</v>
      </c>
      <c r="G1741" s="39">
        <v>5407.5</v>
      </c>
      <c r="H1741" s="39">
        <v>5407.5</v>
      </c>
      <c r="I1741" s="39">
        <v>5407.5</v>
      </c>
      <c r="J1741" s="39">
        <v>5407.5</v>
      </c>
      <c r="K1741" s="39">
        <v>5407.5</v>
      </c>
      <c r="L1741" s="39">
        <v>5407.5</v>
      </c>
      <c r="M1741" s="39">
        <v>5407.5</v>
      </c>
      <c r="N1741" s="39">
        <v>5407.5</v>
      </c>
      <c r="O1741" s="39">
        <v>5407.5</v>
      </c>
      <c r="P1741" s="39">
        <v>5407.5</v>
      </c>
      <c r="Q1741" s="39">
        <v>5407.5</v>
      </c>
      <c r="R1741" s="39">
        <v>5407.5</v>
      </c>
      <c r="S1741" s="39">
        <v>5407.5</v>
      </c>
      <c r="T1741" s="39">
        <v>5407.5</v>
      </c>
      <c r="U1741" s="39">
        <v>5407.5</v>
      </c>
      <c r="V1741" s="39">
        <v>5407.5</v>
      </c>
      <c r="W1741" s="39">
        <v>5407.5</v>
      </c>
      <c r="X1741" s="39">
        <v>5407.5</v>
      </c>
      <c r="Y1741" s="39">
        <v>5407.5</v>
      </c>
      <c r="Z1741" s="39">
        <v>5407.5</v>
      </c>
      <c r="AA1741" s="39">
        <v>5407.5</v>
      </c>
      <c r="AB1741" s="39">
        <v>5407.5</v>
      </c>
      <c r="AC1741" s="39">
        <v>5407.5</v>
      </c>
      <c r="AD1741" s="39">
        <v>5407.5</v>
      </c>
    </row>
    <row r="1742" spans="1:30" hidden="1" outlineLevel="1">
      <c r="A1742" s="40" t="s">
        <v>224</v>
      </c>
      <c r="B1742" s="39">
        <v>4476.2969737800604</v>
      </c>
      <c r="C1742" s="39">
        <v>4476.2969737800604</v>
      </c>
      <c r="D1742" s="39">
        <v>4476.2969737800604</v>
      </c>
      <c r="E1742" s="39">
        <v>4476.2969737800604</v>
      </c>
      <c r="F1742" s="39">
        <v>4476.2969737800604</v>
      </c>
      <c r="G1742" s="39">
        <v>4476.2969737800604</v>
      </c>
      <c r="H1742" s="39">
        <v>4476.2969737800604</v>
      </c>
      <c r="I1742" s="39">
        <v>4476.2969737800604</v>
      </c>
      <c r="J1742" s="39">
        <v>4476.2969737800604</v>
      </c>
      <c r="K1742" s="39">
        <v>4476.2969737800604</v>
      </c>
      <c r="L1742" s="39">
        <v>4476.2969737800604</v>
      </c>
      <c r="M1742" s="39">
        <v>4476.2969737800604</v>
      </c>
      <c r="N1742" s="39">
        <v>4476.2969737800604</v>
      </c>
      <c r="O1742" s="39">
        <v>4476.2969737800604</v>
      </c>
      <c r="P1742" s="39">
        <v>4476.2969737800604</v>
      </c>
      <c r="Q1742" s="39">
        <v>4476.2969737800604</v>
      </c>
      <c r="R1742" s="39">
        <v>4476.2969737800604</v>
      </c>
      <c r="S1742" s="39">
        <v>4476.2969737800604</v>
      </c>
      <c r="T1742" s="39">
        <v>4476.2969737800604</v>
      </c>
      <c r="U1742" s="39">
        <v>4476.2969737800604</v>
      </c>
      <c r="V1742" s="39">
        <v>4476.2969737800604</v>
      </c>
      <c r="W1742" s="39">
        <v>4476.2969737800604</v>
      </c>
      <c r="X1742" s="39">
        <v>4476.2969737800604</v>
      </c>
      <c r="Y1742" s="39">
        <v>4476.2969737800604</v>
      </c>
      <c r="Z1742" s="39">
        <v>4476.2969737800604</v>
      </c>
      <c r="AA1742" s="39">
        <v>4476.2969737800604</v>
      </c>
      <c r="AB1742" s="39">
        <v>4476.2969737800604</v>
      </c>
      <c r="AC1742" s="39">
        <v>4476.2969737800604</v>
      </c>
      <c r="AD1742" s="39">
        <v>4476.2969737800604</v>
      </c>
    </row>
    <row r="1743" spans="1:30" hidden="1" outlineLevel="1">
      <c r="A1743" s="40" t="s">
        <v>225</v>
      </c>
      <c r="B1743" s="39">
        <v>4349628</v>
      </c>
      <c r="C1743" s="39">
        <v>4349628</v>
      </c>
      <c r="D1743" s="39">
        <v>4349628</v>
      </c>
      <c r="E1743" s="39">
        <v>4349628</v>
      </c>
      <c r="F1743" s="39">
        <v>4349628</v>
      </c>
      <c r="G1743" s="39">
        <v>4349628</v>
      </c>
      <c r="H1743" s="39">
        <v>4349628</v>
      </c>
      <c r="I1743" s="39">
        <v>4349628</v>
      </c>
      <c r="J1743" s="39">
        <v>4349628</v>
      </c>
      <c r="K1743" s="39">
        <v>4349628</v>
      </c>
      <c r="L1743" s="39">
        <v>4349628</v>
      </c>
      <c r="M1743" s="39">
        <v>4349628</v>
      </c>
      <c r="N1743" s="39">
        <v>4349628</v>
      </c>
      <c r="O1743" s="39">
        <v>4349628</v>
      </c>
      <c r="P1743" s="39">
        <v>4349628</v>
      </c>
      <c r="Q1743" s="39">
        <v>4349628</v>
      </c>
      <c r="R1743" s="39">
        <v>4349628</v>
      </c>
      <c r="S1743" s="39">
        <v>4349628</v>
      </c>
      <c r="T1743" s="39">
        <v>4349628</v>
      </c>
      <c r="U1743" s="39">
        <v>4349628</v>
      </c>
      <c r="V1743" s="39">
        <v>4349628</v>
      </c>
      <c r="W1743" s="39">
        <v>4349628</v>
      </c>
      <c r="X1743" s="39">
        <v>4349628</v>
      </c>
      <c r="Y1743" s="39">
        <v>4349628</v>
      </c>
      <c r="Z1743" s="39">
        <v>4349628</v>
      </c>
      <c r="AA1743" s="39">
        <v>4349628</v>
      </c>
      <c r="AB1743" s="39">
        <v>4349628</v>
      </c>
      <c r="AC1743" s="39">
        <v>4349628</v>
      </c>
      <c r="AD1743" s="39">
        <v>4349628</v>
      </c>
    </row>
    <row r="1744" spans="1:30" hidden="1" outlineLevel="1">
      <c r="A1744" s="40" t="s">
        <v>226</v>
      </c>
      <c r="B1744" s="39">
        <v>9104.0833333333303</v>
      </c>
      <c r="C1744" s="39">
        <v>9104.0833333333303</v>
      </c>
      <c r="D1744" s="39">
        <v>9104.0833333333303</v>
      </c>
      <c r="E1744" s="39">
        <v>9104.0833333333303</v>
      </c>
      <c r="F1744" s="39">
        <v>9104.0833333333303</v>
      </c>
      <c r="G1744" s="39">
        <v>9104.0833333333303</v>
      </c>
      <c r="H1744" s="39">
        <v>9104.0833333333303</v>
      </c>
      <c r="I1744" s="39">
        <v>9104.0833333333303</v>
      </c>
      <c r="J1744" s="39">
        <v>9104.0833333333303</v>
      </c>
      <c r="K1744" s="39">
        <v>9104.0833333333303</v>
      </c>
      <c r="L1744" s="39">
        <v>9104.0833333333303</v>
      </c>
      <c r="M1744" s="39">
        <v>9104.0833333333303</v>
      </c>
      <c r="N1744" s="39">
        <v>9104.0833333333303</v>
      </c>
      <c r="O1744" s="39">
        <v>9104.0833333333303</v>
      </c>
      <c r="P1744" s="39">
        <v>9104.0833333333303</v>
      </c>
      <c r="Q1744" s="39">
        <v>9104.0833333333303</v>
      </c>
      <c r="R1744" s="39">
        <v>9104.0833333333303</v>
      </c>
      <c r="S1744" s="39">
        <v>9104.0833333333303</v>
      </c>
      <c r="T1744" s="39">
        <v>9104.0833333333303</v>
      </c>
      <c r="U1744" s="39">
        <v>9104.0833333333303</v>
      </c>
      <c r="V1744" s="39">
        <v>9104.0833333333303</v>
      </c>
      <c r="W1744" s="39">
        <v>9104.0833333333303</v>
      </c>
      <c r="X1744" s="39">
        <v>9104.0833333333303</v>
      </c>
      <c r="Y1744" s="39">
        <v>9104.0833333333303</v>
      </c>
      <c r="Z1744" s="39">
        <v>9104.0833333333303</v>
      </c>
      <c r="AA1744" s="39">
        <v>9104.0833333333303</v>
      </c>
      <c r="AB1744" s="39">
        <v>9104.0833333333303</v>
      </c>
      <c r="AC1744" s="39">
        <v>9104.0833333333303</v>
      </c>
      <c r="AD1744" s="39">
        <v>9104.0833333333303</v>
      </c>
    </row>
    <row r="1745" spans="1:30" hidden="1" outlineLevel="1">
      <c r="A1745" s="40" t="s">
        <v>227</v>
      </c>
      <c r="B1745" s="39">
        <v>914.83333333333303</v>
      </c>
      <c r="C1745" s="39">
        <v>914.83333333333303</v>
      </c>
      <c r="D1745" s="39">
        <v>914.83333333333303</v>
      </c>
      <c r="E1745" s="39">
        <v>914.83333333333303</v>
      </c>
      <c r="F1745" s="39">
        <v>914.83333333333303</v>
      </c>
      <c r="G1745" s="39">
        <v>914.83333333333303</v>
      </c>
      <c r="H1745" s="39">
        <v>914.83333333333303</v>
      </c>
      <c r="I1745" s="39">
        <v>914.83333333333303</v>
      </c>
      <c r="J1745" s="39">
        <v>914.83333333333303</v>
      </c>
      <c r="K1745" s="39">
        <v>914.83333333333303</v>
      </c>
      <c r="L1745" s="39">
        <v>914.83333333333303</v>
      </c>
      <c r="M1745" s="39">
        <v>914.83333333333303</v>
      </c>
      <c r="N1745" s="39">
        <v>914.83333333333303</v>
      </c>
      <c r="O1745" s="39">
        <v>914.83333333333303</v>
      </c>
      <c r="P1745" s="39">
        <v>914.83333333333303</v>
      </c>
      <c r="Q1745" s="39">
        <v>914.83333333333303</v>
      </c>
      <c r="R1745" s="39">
        <v>914.83333333333303</v>
      </c>
      <c r="S1745" s="39">
        <v>914.83333333333303</v>
      </c>
      <c r="T1745" s="39">
        <v>914.83333333333303</v>
      </c>
      <c r="U1745" s="39">
        <v>914.83333333333303</v>
      </c>
      <c r="V1745" s="39">
        <v>914.83333333333303</v>
      </c>
      <c r="W1745" s="39">
        <v>914.83333333333303</v>
      </c>
      <c r="X1745" s="39">
        <v>914.83333333333303</v>
      </c>
      <c r="Y1745" s="39">
        <v>914.83333333333303</v>
      </c>
      <c r="Z1745" s="39">
        <v>914.83333333333303</v>
      </c>
      <c r="AA1745" s="39">
        <v>914.83333333333303</v>
      </c>
      <c r="AB1745" s="39">
        <v>914.83333333333303</v>
      </c>
      <c r="AC1745" s="39">
        <v>914.83333333333303</v>
      </c>
      <c r="AD1745" s="39">
        <v>914.83333333333303</v>
      </c>
    </row>
    <row r="1746" spans="1:30" hidden="1" outlineLevel="1">
      <c r="A1746" s="40" t="s">
        <v>228</v>
      </c>
      <c r="B1746" s="39">
        <v>739.08916886973896</v>
      </c>
      <c r="C1746" s="39">
        <v>739.08916886973896</v>
      </c>
      <c r="D1746" s="39">
        <v>739.08916886973896</v>
      </c>
      <c r="E1746" s="39">
        <v>739.08916886973896</v>
      </c>
      <c r="F1746" s="39">
        <v>739.08916886973896</v>
      </c>
      <c r="G1746" s="39">
        <v>739.08916886973896</v>
      </c>
      <c r="H1746" s="39">
        <v>739.08916886973896</v>
      </c>
      <c r="I1746" s="39">
        <v>739.08916886973896</v>
      </c>
      <c r="J1746" s="39">
        <v>739.08916886973896</v>
      </c>
      <c r="K1746" s="39">
        <v>739.08916886973896</v>
      </c>
      <c r="L1746" s="39">
        <v>739.08916886973896</v>
      </c>
      <c r="M1746" s="39">
        <v>739.08916886973896</v>
      </c>
      <c r="N1746" s="39">
        <v>739.08916886973896</v>
      </c>
      <c r="O1746" s="39">
        <v>739.08916886973896</v>
      </c>
      <c r="P1746" s="39">
        <v>739.08916886973896</v>
      </c>
      <c r="Q1746" s="39">
        <v>739.08916886973896</v>
      </c>
      <c r="R1746" s="39">
        <v>739.08916886973896</v>
      </c>
      <c r="S1746" s="39">
        <v>739.08916886973896</v>
      </c>
      <c r="T1746" s="39">
        <v>739.08916886973896</v>
      </c>
      <c r="U1746" s="39">
        <v>739.08916886973896</v>
      </c>
      <c r="V1746" s="39">
        <v>739.08916886973896</v>
      </c>
      <c r="W1746" s="39">
        <v>739.08916886973896</v>
      </c>
      <c r="X1746" s="39">
        <v>739.08916886973896</v>
      </c>
      <c r="Y1746" s="39">
        <v>739.08916886973896</v>
      </c>
      <c r="Z1746" s="39">
        <v>739.08916886973896</v>
      </c>
      <c r="AA1746" s="39">
        <v>739.08916886973896</v>
      </c>
      <c r="AB1746" s="39">
        <v>739.08916886973896</v>
      </c>
      <c r="AC1746" s="39">
        <v>739.08916886973896</v>
      </c>
      <c r="AD1746" s="39">
        <v>739.08916886973896</v>
      </c>
    </row>
    <row r="1747" spans="1:30" hidden="1" outlineLevel="1">
      <c r="A1747" s="40" t="s">
        <v>229</v>
      </c>
      <c r="B1747" s="39">
        <v>1712.60299930715</v>
      </c>
      <c r="C1747" s="39">
        <v>1712.60299930715</v>
      </c>
      <c r="D1747" s="39">
        <v>1712.60299930715</v>
      </c>
      <c r="E1747" s="39">
        <v>1712.60299930715</v>
      </c>
      <c r="F1747" s="39">
        <v>1712.60299930715</v>
      </c>
      <c r="G1747" s="39">
        <v>1712.60299930715</v>
      </c>
      <c r="H1747" s="39">
        <v>1712.60299930715</v>
      </c>
      <c r="I1747" s="39">
        <v>1712.60299930715</v>
      </c>
      <c r="J1747" s="39">
        <v>1712.60299930715</v>
      </c>
      <c r="K1747" s="39">
        <v>1712.60299930715</v>
      </c>
      <c r="L1747" s="39">
        <v>1712.60299930715</v>
      </c>
      <c r="M1747" s="39">
        <v>1712.60299930715</v>
      </c>
      <c r="N1747" s="39">
        <v>1712.60299930715</v>
      </c>
      <c r="O1747" s="39">
        <v>1712.60299930715</v>
      </c>
      <c r="P1747" s="39">
        <v>1712.60299930715</v>
      </c>
      <c r="Q1747" s="39">
        <v>1712.60299930715</v>
      </c>
      <c r="R1747" s="39">
        <v>1712.60299930715</v>
      </c>
      <c r="S1747" s="39">
        <v>1712.60299930715</v>
      </c>
      <c r="T1747" s="39">
        <v>1712.60299930715</v>
      </c>
      <c r="U1747" s="39">
        <v>1712.60299930715</v>
      </c>
      <c r="V1747" s="39">
        <v>1712.60299930715</v>
      </c>
      <c r="W1747" s="39">
        <v>1712.60299930715</v>
      </c>
      <c r="X1747" s="39">
        <v>1712.60299930715</v>
      </c>
      <c r="Y1747" s="39">
        <v>1712.60299930715</v>
      </c>
      <c r="Z1747" s="39">
        <v>1712.60299930715</v>
      </c>
      <c r="AA1747" s="39">
        <v>1712.60299930715</v>
      </c>
      <c r="AB1747" s="39">
        <v>1712.60299930715</v>
      </c>
      <c r="AC1747" s="39">
        <v>1712.60299930715</v>
      </c>
      <c r="AD1747" s="39">
        <v>1712.60299930715</v>
      </c>
    </row>
    <row r="1748" spans="1:30" hidden="1" outlineLevel="1">
      <c r="A1748" s="40" t="s">
        <v>230</v>
      </c>
      <c r="B1748" s="39">
        <v>1724.7385949445199</v>
      </c>
      <c r="C1748" s="39">
        <v>1724.7385949445199</v>
      </c>
      <c r="D1748" s="39">
        <v>1724.7385949445199</v>
      </c>
      <c r="E1748" s="39">
        <v>1724.7385949445199</v>
      </c>
      <c r="F1748" s="39">
        <v>1724.7385949445199</v>
      </c>
      <c r="G1748" s="39">
        <v>1724.7385949445199</v>
      </c>
      <c r="H1748" s="39">
        <v>1724.7385949445199</v>
      </c>
      <c r="I1748" s="39">
        <v>1724.7385949445199</v>
      </c>
      <c r="J1748" s="39">
        <v>1724.7385949445199</v>
      </c>
      <c r="K1748" s="39">
        <v>1724.7385949445199</v>
      </c>
      <c r="L1748" s="39">
        <v>1724.7385949445199</v>
      </c>
      <c r="M1748" s="39">
        <v>1724.7385949445199</v>
      </c>
      <c r="N1748" s="39">
        <v>1724.7385949445199</v>
      </c>
      <c r="O1748" s="39">
        <v>1724.7385949445199</v>
      </c>
      <c r="P1748" s="39">
        <v>1724.7385949445199</v>
      </c>
      <c r="Q1748" s="39">
        <v>1724.7385949445199</v>
      </c>
      <c r="R1748" s="39">
        <v>1724.7385949445199</v>
      </c>
      <c r="S1748" s="39">
        <v>1724.7385949445199</v>
      </c>
      <c r="T1748" s="39">
        <v>1724.7385949445199</v>
      </c>
      <c r="U1748" s="39">
        <v>1724.7385949445199</v>
      </c>
      <c r="V1748" s="39">
        <v>1724.7385949445199</v>
      </c>
      <c r="W1748" s="39">
        <v>1724.7385949445199</v>
      </c>
      <c r="X1748" s="39">
        <v>1724.7385949445199</v>
      </c>
      <c r="Y1748" s="39">
        <v>1724.7385949445199</v>
      </c>
      <c r="Z1748" s="39">
        <v>1724.7385949445199</v>
      </c>
      <c r="AA1748" s="39">
        <v>1724.7385949445199</v>
      </c>
      <c r="AB1748" s="39">
        <v>1724.7385949445199</v>
      </c>
      <c r="AC1748" s="39">
        <v>1724.7385949445199</v>
      </c>
      <c r="AD1748" s="39">
        <v>1724.7385949445199</v>
      </c>
    </row>
    <row r="1749" spans="1:30" hidden="1" outlineLevel="1">
      <c r="A1749" s="40" t="s">
        <v>232</v>
      </c>
      <c r="B1749" s="39">
        <v>1724.7385949445199</v>
      </c>
      <c r="C1749" s="39">
        <v>1724.7385949445199</v>
      </c>
      <c r="D1749" s="39">
        <v>1724.7385949445199</v>
      </c>
      <c r="E1749" s="39">
        <v>1724.7385949445199</v>
      </c>
      <c r="F1749" s="39">
        <v>1724.7385949445199</v>
      </c>
      <c r="G1749" s="39">
        <v>1724.7385949445199</v>
      </c>
      <c r="H1749" s="39">
        <v>1724.7385949445199</v>
      </c>
      <c r="I1749" s="39">
        <v>1724.7385949445199</v>
      </c>
      <c r="J1749" s="39">
        <v>1724.7385949445199</v>
      </c>
      <c r="K1749" s="39">
        <v>1724.7385949445199</v>
      </c>
      <c r="L1749" s="39">
        <v>1724.7385949445199</v>
      </c>
      <c r="M1749" s="39">
        <v>1724.7385949445199</v>
      </c>
      <c r="N1749" s="39">
        <v>1724.7385949445199</v>
      </c>
      <c r="O1749" s="39">
        <v>1724.7385949445199</v>
      </c>
      <c r="P1749" s="39">
        <v>1724.7385949445199</v>
      </c>
      <c r="Q1749" s="39">
        <v>1724.7385949445199</v>
      </c>
      <c r="R1749" s="39">
        <v>1724.7385949445199</v>
      </c>
      <c r="S1749" s="39">
        <v>1724.7385949445199</v>
      </c>
      <c r="T1749" s="39">
        <v>1724.7385949445199</v>
      </c>
      <c r="U1749" s="39">
        <v>1724.7385949445199</v>
      </c>
      <c r="V1749" s="39">
        <v>1724.7385949445199</v>
      </c>
      <c r="W1749" s="39">
        <v>1724.7385949445199</v>
      </c>
      <c r="X1749" s="39">
        <v>1724.7385949445199</v>
      </c>
      <c r="Y1749" s="39">
        <v>1724.7385949445199</v>
      </c>
      <c r="Z1749" s="39">
        <v>1724.7385949445199</v>
      </c>
      <c r="AA1749" s="39">
        <v>1724.7385949445199</v>
      </c>
      <c r="AB1749" s="39">
        <v>1724.7385949445199</v>
      </c>
      <c r="AC1749" s="39">
        <v>1724.7385949445199</v>
      </c>
      <c r="AD1749" s="39">
        <v>1724.7385949445199</v>
      </c>
    </row>
    <row r="1750" spans="1:30" collapsed="1">
      <c r="A1750" s="40" t="s">
        <v>858</v>
      </c>
      <c r="B1750" s="39">
        <v>5507205.2423297204</v>
      </c>
      <c r="C1750" s="39">
        <v>5507205.2423297204</v>
      </c>
      <c r="D1750" s="39">
        <v>5507205.2423297204</v>
      </c>
      <c r="E1750" s="39">
        <v>5507205.2423297204</v>
      </c>
      <c r="F1750" s="39">
        <v>5507205.2423297204</v>
      </c>
      <c r="G1750" s="39">
        <v>5507205.2423297204</v>
      </c>
      <c r="H1750" s="39">
        <v>5507205.2423297204</v>
      </c>
      <c r="I1750" s="39">
        <v>5507205.2423297204</v>
      </c>
      <c r="J1750" s="39">
        <v>5507205.2423297204</v>
      </c>
      <c r="K1750" s="39">
        <v>5507205.2423297204</v>
      </c>
      <c r="L1750" s="39">
        <v>5507205.2423297204</v>
      </c>
      <c r="M1750" s="39">
        <v>5507205.2423297204</v>
      </c>
      <c r="N1750" s="39">
        <v>5507205.2423297204</v>
      </c>
      <c r="O1750" s="39">
        <v>5507205.2423297204</v>
      </c>
      <c r="P1750" s="39">
        <v>5507205.2423297204</v>
      </c>
      <c r="Q1750" s="39">
        <v>5507205.2423297204</v>
      </c>
      <c r="R1750" s="39">
        <v>5507205.2423297204</v>
      </c>
      <c r="S1750" s="39">
        <v>5507205.2423297204</v>
      </c>
      <c r="T1750" s="39">
        <v>5507205.2423297204</v>
      </c>
      <c r="U1750" s="39">
        <v>5507205.2423297204</v>
      </c>
      <c r="V1750" s="39">
        <v>5507205.2423297204</v>
      </c>
      <c r="W1750" s="39">
        <v>5507205.2423297204</v>
      </c>
      <c r="X1750" s="39">
        <v>5507205.2423297204</v>
      </c>
      <c r="Y1750" s="39">
        <v>5507205.2423297204</v>
      </c>
      <c r="Z1750" s="39">
        <v>5507205.2423297204</v>
      </c>
      <c r="AA1750" s="39">
        <v>5507205.2423297204</v>
      </c>
      <c r="AB1750" s="39">
        <v>5507205.2423297204</v>
      </c>
      <c r="AC1750" s="39">
        <v>5507205.2423297204</v>
      </c>
      <c r="AD1750" s="39">
        <v>5507205.2423297204</v>
      </c>
    </row>
    <row r="1751" spans="1:30">
      <c r="A1751" s="40" t="s">
        <v>859</v>
      </c>
    </row>
    <row r="1752" spans="1:30" s="45" customFormat="1">
      <c r="A1752" s="49" t="s">
        <v>860</v>
      </c>
      <c r="B1752" s="50">
        <v>3.1675809928232599E-3</v>
      </c>
      <c r="C1752" s="50">
        <v>3.9990698253875202E-4</v>
      </c>
      <c r="D1752" s="50">
        <v>4.4015790214460901E-4</v>
      </c>
      <c r="E1752" s="50">
        <v>0.11167409865488</v>
      </c>
      <c r="F1752" s="50">
        <v>2.0633789990674701E-3</v>
      </c>
      <c r="G1752" s="50">
        <v>7.9069608042209694E-2</v>
      </c>
      <c r="H1752" s="50">
        <v>6.9113178464975502E-3</v>
      </c>
      <c r="I1752" s="50">
        <v>1.1397081547324199E-3</v>
      </c>
      <c r="J1752" s="50">
        <v>1.5871802552054601E-4</v>
      </c>
      <c r="K1752" s="50">
        <v>6.1207653362761998E-4</v>
      </c>
      <c r="L1752" s="50">
        <v>9.8251089451506599E-4</v>
      </c>
      <c r="M1752" s="50">
        <v>8.1331679035113005E-4</v>
      </c>
      <c r="N1752" s="50">
        <v>0.79030178401993101</v>
      </c>
      <c r="O1752" s="50">
        <v>1.6541583096760101E-3</v>
      </c>
      <c r="P1752" s="50">
        <v>1.6621982740000599E-4</v>
      </c>
      <c r="Q1752" s="50">
        <v>1.3428814802267299E-4</v>
      </c>
      <c r="R1752" s="50">
        <v>3.1116987606074102E-4</v>
      </c>
      <c r="S1752" s="50">
        <v>0</v>
      </c>
      <c r="T1752" s="50">
        <v>0.5</v>
      </c>
      <c r="U1752" s="50">
        <v>0</v>
      </c>
      <c r="V1752" s="50">
        <v>0</v>
      </c>
      <c r="W1752" s="50">
        <v>0</v>
      </c>
      <c r="X1752" s="50">
        <v>0.5</v>
      </c>
      <c r="Y1752" s="50">
        <v>0</v>
      </c>
      <c r="Z1752" s="50">
        <v>0</v>
      </c>
      <c r="AA1752" s="50">
        <v>0</v>
      </c>
      <c r="AB1752" s="50">
        <v>0</v>
      </c>
      <c r="AC1752" s="50">
        <v>0</v>
      </c>
      <c r="AD1752" s="50">
        <v>0</v>
      </c>
    </row>
    <row r="1753" spans="1:30">
      <c r="A1753" s="40" t="s">
        <v>861</v>
      </c>
      <c r="B1753" s="39">
        <v>3.16559695592957E-3</v>
      </c>
      <c r="C1753" s="39">
        <v>3.9965649795471302E-4</v>
      </c>
      <c r="D1753" s="39">
        <v>4.3988220611066998E-4</v>
      </c>
      <c r="E1753" s="39">
        <v>0.111604150788574</v>
      </c>
      <c r="F1753" s="39">
        <v>2.0620865869494902E-3</v>
      </c>
      <c r="G1753" s="39">
        <v>7.9020082230595007E-2</v>
      </c>
      <c r="H1753" s="39">
        <v>6.9069888933871197E-3</v>
      </c>
      <c r="I1753" s="39">
        <v>1.1389942904201399E-3</v>
      </c>
      <c r="J1753" s="39">
        <v>1.58618611355908E-4</v>
      </c>
      <c r="K1753" s="39">
        <v>6.1169315513557004E-4</v>
      </c>
      <c r="L1753" s="39">
        <v>9.8189549182525998E-4</v>
      </c>
      <c r="M1753" s="39">
        <v>8.1280736359236197E-4</v>
      </c>
      <c r="N1753" s="39">
        <v>0.78980677287414103</v>
      </c>
      <c r="O1753" s="39">
        <v>1.6531222158486299E-3</v>
      </c>
      <c r="P1753" s="39">
        <v>1.66115714428381E-4</v>
      </c>
      <c r="Q1753" s="39">
        <v>1.3420403568563499E-4</v>
      </c>
      <c r="R1753" s="39">
        <v>3.1097497259475099E-4</v>
      </c>
      <c r="S1753" s="39">
        <v>0</v>
      </c>
      <c r="T1753" s="39">
        <v>3.1317855773519299E-4</v>
      </c>
      <c r="U1753" s="39">
        <v>0</v>
      </c>
      <c r="V1753" s="39">
        <v>0</v>
      </c>
      <c r="W1753" s="39">
        <v>0</v>
      </c>
      <c r="X1753" s="39">
        <v>3.1317855773519299E-4</v>
      </c>
      <c r="Y1753" s="39">
        <v>0</v>
      </c>
      <c r="Z1753" s="39">
        <v>0</v>
      </c>
      <c r="AA1753" s="39">
        <v>0</v>
      </c>
      <c r="AB1753" s="39">
        <v>0</v>
      </c>
      <c r="AC1753" s="39">
        <v>0</v>
      </c>
      <c r="AD1753" s="39">
        <v>0</v>
      </c>
    </row>
    <row r="1754" spans="1:30">
      <c r="A1754" s="40" t="s">
        <v>862</v>
      </c>
    </row>
    <row r="1755" spans="1:30">
      <c r="A1755" s="43" t="s">
        <v>863</v>
      </c>
    </row>
    <row r="1756" spans="1:30">
      <c r="A1756" s="40" t="s">
        <v>864</v>
      </c>
      <c r="B1756" s="39">
        <v>1</v>
      </c>
      <c r="C1756" s="39">
        <v>1</v>
      </c>
      <c r="D1756" s="39">
        <v>1</v>
      </c>
      <c r="E1756" s="39">
        <v>1</v>
      </c>
      <c r="F1756" s="39">
        <v>1</v>
      </c>
      <c r="G1756" s="39">
        <v>1</v>
      </c>
      <c r="H1756" s="39">
        <v>1</v>
      </c>
      <c r="I1756" s="39">
        <v>1</v>
      </c>
      <c r="J1756" s="39">
        <v>1</v>
      </c>
      <c r="K1756" s="39">
        <v>1</v>
      </c>
      <c r="L1756" s="39">
        <v>1</v>
      </c>
      <c r="M1756" s="39">
        <v>1</v>
      </c>
      <c r="N1756" s="39">
        <v>1</v>
      </c>
      <c r="O1756" s="39">
        <v>1</v>
      </c>
      <c r="P1756" s="39">
        <v>1</v>
      </c>
      <c r="Q1756" s="39">
        <v>1</v>
      </c>
      <c r="R1756" s="39">
        <v>1</v>
      </c>
      <c r="S1756" s="39">
        <v>0</v>
      </c>
      <c r="T1756" s="39">
        <v>0</v>
      </c>
      <c r="U1756" s="39">
        <v>0</v>
      </c>
      <c r="V1756" s="39">
        <v>0</v>
      </c>
      <c r="W1756" s="39">
        <v>0</v>
      </c>
      <c r="X1756" s="39">
        <v>0</v>
      </c>
      <c r="Y1756" s="39">
        <v>0</v>
      </c>
      <c r="Z1756" s="39">
        <v>0</v>
      </c>
      <c r="AA1756" s="39">
        <v>0</v>
      </c>
      <c r="AB1756" s="39">
        <v>0</v>
      </c>
      <c r="AC1756" s="39">
        <v>0</v>
      </c>
      <c r="AD1756" s="39">
        <v>0</v>
      </c>
    </row>
    <row r="1757" spans="1:30">
      <c r="A1757" s="40" t="s">
        <v>865</v>
      </c>
    </row>
    <row r="1758" spans="1:30">
      <c r="A1758" s="40" t="s">
        <v>866</v>
      </c>
      <c r="B1758" s="39">
        <v>278</v>
      </c>
      <c r="C1758" s="39">
        <v>62</v>
      </c>
      <c r="D1758" s="39">
        <v>17</v>
      </c>
      <c r="E1758" s="39">
        <v>430456.33333333302</v>
      </c>
      <c r="F1758" s="39">
        <v>10880.083333333299</v>
      </c>
      <c r="G1758" s="39">
        <v>106794.25</v>
      </c>
      <c r="H1758" s="39">
        <v>3093.8333333333298</v>
      </c>
      <c r="I1758" s="39">
        <v>157.5</v>
      </c>
      <c r="J1758" s="39">
        <v>7</v>
      </c>
      <c r="K1758" s="39">
        <v>27</v>
      </c>
      <c r="L1758" s="39">
        <v>5407.5</v>
      </c>
      <c r="M1758" s="39">
        <v>181.916666666666</v>
      </c>
      <c r="N1758" s="39">
        <v>4349628</v>
      </c>
      <c r="O1758" s="39">
        <v>9104.0833333333303</v>
      </c>
      <c r="P1758" s="39">
        <v>914.83333333333303</v>
      </c>
      <c r="Q1758" s="39">
        <v>6</v>
      </c>
      <c r="R1758" s="39">
        <v>14</v>
      </c>
      <c r="S1758" s="39">
        <v>0</v>
      </c>
      <c r="T1758" s="39">
        <v>1</v>
      </c>
      <c r="U1758" s="39">
        <v>0</v>
      </c>
      <c r="V1758" s="39">
        <v>0</v>
      </c>
      <c r="W1758" s="39">
        <v>1</v>
      </c>
      <c r="X1758" s="39">
        <v>1</v>
      </c>
      <c r="Y1758" s="39">
        <v>0</v>
      </c>
      <c r="Z1758" s="39">
        <v>1</v>
      </c>
      <c r="AA1758" s="39">
        <v>1</v>
      </c>
      <c r="AB1758" s="39">
        <v>1</v>
      </c>
      <c r="AC1758" s="39">
        <v>1</v>
      </c>
      <c r="AD1758" s="39">
        <v>0</v>
      </c>
    </row>
    <row r="1759" spans="1:30">
      <c r="A1759" s="43" t="s">
        <v>867</v>
      </c>
      <c r="B1759" s="46">
        <v>278</v>
      </c>
      <c r="C1759" s="46">
        <v>62</v>
      </c>
      <c r="D1759" s="46">
        <v>17</v>
      </c>
      <c r="E1759" s="46">
        <v>430456.33333333302</v>
      </c>
      <c r="F1759" s="46">
        <v>10880.083333333299</v>
      </c>
      <c r="G1759" s="46">
        <v>106794.25</v>
      </c>
      <c r="H1759" s="46">
        <v>3093.8333333333298</v>
      </c>
      <c r="I1759" s="46">
        <v>157.5</v>
      </c>
      <c r="J1759" s="46">
        <v>7</v>
      </c>
      <c r="K1759" s="46">
        <v>27</v>
      </c>
      <c r="L1759" s="46">
        <v>5407.5</v>
      </c>
      <c r="M1759" s="46">
        <v>181.916666666666</v>
      </c>
      <c r="N1759" s="46">
        <v>4349628</v>
      </c>
      <c r="O1759" s="46">
        <v>9104.0833333333303</v>
      </c>
      <c r="P1759" s="46">
        <v>914.83333333333303</v>
      </c>
      <c r="Q1759" s="46">
        <v>6</v>
      </c>
      <c r="R1759" s="46">
        <v>14</v>
      </c>
      <c r="S1759" s="46">
        <v>0</v>
      </c>
      <c r="T1759" s="46">
        <v>0</v>
      </c>
      <c r="U1759" s="46">
        <v>0</v>
      </c>
      <c r="V1759" s="46">
        <v>0</v>
      </c>
      <c r="W1759" s="46">
        <v>0</v>
      </c>
      <c r="X1759" s="46">
        <v>0</v>
      </c>
      <c r="Y1759" s="46">
        <v>0</v>
      </c>
      <c r="Z1759" s="46">
        <v>0</v>
      </c>
      <c r="AA1759" s="46">
        <v>0</v>
      </c>
      <c r="AB1759" s="46">
        <v>0</v>
      </c>
      <c r="AC1759" s="46">
        <v>0</v>
      </c>
      <c r="AD1759" s="46">
        <v>0</v>
      </c>
    </row>
    <row r="1760" spans="1:30" hidden="1" outlineLevel="1">
      <c r="A1760" s="40" t="s">
        <v>213</v>
      </c>
      <c r="B1760" s="39">
        <v>278</v>
      </c>
      <c r="C1760" s="39">
        <v>278</v>
      </c>
      <c r="D1760" s="39">
        <v>278</v>
      </c>
      <c r="E1760" s="39">
        <v>278</v>
      </c>
      <c r="F1760" s="39">
        <v>278</v>
      </c>
      <c r="G1760" s="39">
        <v>278</v>
      </c>
      <c r="H1760" s="39">
        <v>278</v>
      </c>
      <c r="I1760" s="39">
        <v>278</v>
      </c>
      <c r="J1760" s="39">
        <v>278</v>
      </c>
      <c r="K1760" s="39">
        <v>278</v>
      </c>
      <c r="L1760" s="39">
        <v>278</v>
      </c>
      <c r="M1760" s="39">
        <v>278</v>
      </c>
      <c r="N1760" s="39">
        <v>278</v>
      </c>
      <c r="O1760" s="39">
        <v>278</v>
      </c>
      <c r="P1760" s="39">
        <v>278</v>
      </c>
      <c r="Q1760" s="39">
        <v>278</v>
      </c>
      <c r="R1760" s="39">
        <v>278</v>
      </c>
    </row>
    <row r="1761" spans="1:18" hidden="1" outlineLevel="1">
      <c r="A1761" s="40" t="s">
        <v>214</v>
      </c>
      <c r="B1761" s="39">
        <v>62</v>
      </c>
      <c r="C1761" s="39">
        <v>62</v>
      </c>
      <c r="D1761" s="39">
        <v>62</v>
      </c>
      <c r="E1761" s="39">
        <v>62</v>
      </c>
      <c r="F1761" s="39">
        <v>62</v>
      </c>
      <c r="G1761" s="39">
        <v>62</v>
      </c>
      <c r="H1761" s="39">
        <v>62</v>
      </c>
      <c r="I1761" s="39">
        <v>62</v>
      </c>
      <c r="J1761" s="39">
        <v>62</v>
      </c>
      <c r="K1761" s="39">
        <v>62</v>
      </c>
      <c r="L1761" s="39">
        <v>62</v>
      </c>
      <c r="M1761" s="39">
        <v>62</v>
      </c>
      <c r="N1761" s="39">
        <v>62</v>
      </c>
      <c r="O1761" s="39">
        <v>62</v>
      </c>
      <c r="P1761" s="39">
        <v>62</v>
      </c>
      <c r="Q1761" s="39">
        <v>62</v>
      </c>
      <c r="R1761" s="39">
        <v>62</v>
      </c>
    </row>
    <row r="1762" spans="1:18" hidden="1" outlineLevel="1">
      <c r="A1762" s="40" t="s">
        <v>215</v>
      </c>
      <c r="B1762" s="39">
        <v>17</v>
      </c>
      <c r="C1762" s="39">
        <v>17</v>
      </c>
      <c r="D1762" s="39">
        <v>17</v>
      </c>
      <c r="E1762" s="39">
        <v>17</v>
      </c>
      <c r="F1762" s="39">
        <v>17</v>
      </c>
      <c r="G1762" s="39">
        <v>17</v>
      </c>
      <c r="H1762" s="39">
        <v>17</v>
      </c>
      <c r="I1762" s="39">
        <v>17</v>
      </c>
      <c r="J1762" s="39">
        <v>17</v>
      </c>
      <c r="K1762" s="39">
        <v>17</v>
      </c>
      <c r="L1762" s="39">
        <v>17</v>
      </c>
      <c r="M1762" s="39">
        <v>17</v>
      </c>
      <c r="N1762" s="39">
        <v>17</v>
      </c>
      <c r="O1762" s="39">
        <v>17</v>
      </c>
      <c r="P1762" s="39">
        <v>17</v>
      </c>
      <c r="Q1762" s="39">
        <v>17</v>
      </c>
      <c r="R1762" s="39">
        <v>17</v>
      </c>
    </row>
    <row r="1763" spans="1:18" hidden="1" outlineLevel="1">
      <c r="A1763" s="40" t="s">
        <v>216</v>
      </c>
      <c r="B1763" s="39">
        <v>430456.33333333302</v>
      </c>
      <c r="C1763" s="39">
        <v>430456.33333333302</v>
      </c>
      <c r="D1763" s="39">
        <v>430456.33333333302</v>
      </c>
      <c r="E1763" s="39">
        <v>430456.33333333302</v>
      </c>
      <c r="F1763" s="39">
        <v>430456.33333333302</v>
      </c>
      <c r="G1763" s="39">
        <v>430456.33333333302</v>
      </c>
      <c r="H1763" s="39">
        <v>430456.33333333302</v>
      </c>
      <c r="I1763" s="39">
        <v>430456.33333333302</v>
      </c>
      <c r="J1763" s="39">
        <v>430456.33333333302</v>
      </c>
      <c r="K1763" s="39">
        <v>430456.33333333302</v>
      </c>
      <c r="L1763" s="39">
        <v>430456.33333333302</v>
      </c>
      <c r="M1763" s="39">
        <v>430456.33333333302</v>
      </c>
      <c r="N1763" s="39">
        <v>430456.33333333302</v>
      </c>
      <c r="O1763" s="39">
        <v>430456.33333333302</v>
      </c>
      <c r="P1763" s="39">
        <v>430456.33333333302</v>
      </c>
      <c r="Q1763" s="39">
        <v>430456.33333333302</v>
      </c>
      <c r="R1763" s="39">
        <v>430456.33333333302</v>
      </c>
    </row>
    <row r="1764" spans="1:18" hidden="1" outlineLevel="1">
      <c r="A1764" s="40" t="s">
        <v>217</v>
      </c>
      <c r="B1764" s="39">
        <v>10880.083333333299</v>
      </c>
      <c r="C1764" s="39">
        <v>10880.083333333299</v>
      </c>
      <c r="D1764" s="39">
        <v>10880.083333333299</v>
      </c>
      <c r="E1764" s="39">
        <v>10880.083333333299</v>
      </c>
      <c r="F1764" s="39">
        <v>10880.083333333299</v>
      </c>
      <c r="G1764" s="39">
        <v>10880.083333333299</v>
      </c>
      <c r="H1764" s="39">
        <v>10880.083333333299</v>
      </c>
      <c r="I1764" s="39">
        <v>10880.083333333299</v>
      </c>
      <c r="J1764" s="39">
        <v>10880.083333333299</v>
      </c>
      <c r="K1764" s="39">
        <v>10880.083333333299</v>
      </c>
      <c r="L1764" s="39">
        <v>10880.083333333299</v>
      </c>
      <c r="M1764" s="39">
        <v>10880.083333333299</v>
      </c>
      <c r="N1764" s="39">
        <v>10880.083333333299</v>
      </c>
      <c r="O1764" s="39">
        <v>10880.083333333299</v>
      </c>
      <c r="P1764" s="39">
        <v>10880.083333333299</v>
      </c>
      <c r="Q1764" s="39">
        <v>10880.083333333299</v>
      </c>
      <c r="R1764" s="39">
        <v>10880.083333333299</v>
      </c>
    </row>
    <row r="1765" spans="1:18" hidden="1" outlineLevel="1">
      <c r="A1765" s="40" t="s">
        <v>218</v>
      </c>
      <c r="B1765" s="39">
        <v>106794.25</v>
      </c>
      <c r="C1765" s="39">
        <v>106794.25</v>
      </c>
      <c r="D1765" s="39">
        <v>106794.25</v>
      </c>
      <c r="E1765" s="39">
        <v>106794.25</v>
      </c>
      <c r="F1765" s="39">
        <v>106794.25</v>
      </c>
      <c r="G1765" s="39">
        <v>106794.25</v>
      </c>
      <c r="H1765" s="39">
        <v>106794.25</v>
      </c>
      <c r="I1765" s="39">
        <v>106794.25</v>
      </c>
      <c r="J1765" s="39">
        <v>106794.25</v>
      </c>
      <c r="K1765" s="39">
        <v>106794.25</v>
      </c>
      <c r="L1765" s="39">
        <v>106794.25</v>
      </c>
      <c r="M1765" s="39">
        <v>106794.25</v>
      </c>
      <c r="N1765" s="39">
        <v>106794.25</v>
      </c>
      <c r="O1765" s="39">
        <v>106794.25</v>
      </c>
      <c r="P1765" s="39">
        <v>106794.25</v>
      </c>
      <c r="Q1765" s="39">
        <v>106794.25</v>
      </c>
      <c r="R1765" s="39">
        <v>106794.25</v>
      </c>
    </row>
    <row r="1766" spans="1:18" hidden="1" outlineLevel="1">
      <c r="A1766" s="40" t="s">
        <v>219</v>
      </c>
      <c r="B1766" s="39">
        <v>3093.8333333333298</v>
      </c>
      <c r="C1766" s="39">
        <v>3093.8333333333298</v>
      </c>
      <c r="D1766" s="39">
        <v>3093.8333333333298</v>
      </c>
      <c r="E1766" s="39">
        <v>3093.8333333333298</v>
      </c>
      <c r="F1766" s="39">
        <v>3093.8333333333298</v>
      </c>
      <c r="G1766" s="39">
        <v>3093.8333333333298</v>
      </c>
      <c r="H1766" s="39">
        <v>3093.8333333333298</v>
      </c>
      <c r="I1766" s="39">
        <v>3093.8333333333298</v>
      </c>
      <c r="J1766" s="39">
        <v>3093.8333333333298</v>
      </c>
      <c r="K1766" s="39">
        <v>3093.8333333333298</v>
      </c>
      <c r="L1766" s="39">
        <v>3093.8333333333298</v>
      </c>
      <c r="M1766" s="39">
        <v>3093.8333333333298</v>
      </c>
      <c r="N1766" s="39">
        <v>3093.8333333333298</v>
      </c>
      <c r="O1766" s="39">
        <v>3093.8333333333298</v>
      </c>
      <c r="P1766" s="39">
        <v>3093.8333333333298</v>
      </c>
      <c r="Q1766" s="39">
        <v>3093.8333333333298</v>
      </c>
      <c r="R1766" s="39">
        <v>3093.8333333333298</v>
      </c>
    </row>
    <row r="1767" spans="1:18" hidden="1" outlineLevel="1">
      <c r="A1767" s="40" t="s">
        <v>220</v>
      </c>
      <c r="B1767" s="39">
        <v>157.5</v>
      </c>
      <c r="C1767" s="39">
        <v>157.5</v>
      </c>
      <c r="D1767" s="39">
        <v>157.5</v>
      </c>
      <c r="E1767" s="39">
        <v>157.5</v>
      </c>
      <c r="F1767" s="39">
        <v>157.5</v>
      </c>
      <c r="G1767" s="39">
        <v>157.5</v>
      </c>
      <c r="H1767" s="39">
        <v>157.5</v>
      </c>
      <c r="I1767" s="39">
        <v>157.5</v>
      </c>
      <c r="J1767" s="39">
        <v>157.5</v>
      </c>
      <c r="K1767" s="39">
        <v>157.5</v>
      </c>
      <c r="L1767" s="39">
        <v>157.5</v>
      </c>
      <c r="M1767" s="39">
        <v>157.5</v>
      </c>
      <c r="N1767" s="39">
        <v>157.5</v>
      </c>
      <c r="O1767" s="39">
        <v>157.5</v>
      </c>
      <c r="P1767" s="39">
        <v>157.5</v>
      </c>
      <c r="Q1767" s="39">
        <v>157.5</v>
      </c>
      <c r="R1767" s="39">
        <v>157.5</v>
      </c>
    </row>
    <row r="1768" spans="1:18" hidden="1" outlineLevel="1">
      <c r="A1768" s="40" t="s">
        <v>221</v>
      </c>
      <c r="B1768" s="39">
        <v>7</v>
      </c>
      <c r="C1768" s="39">
        <v>7</v>
      </c>
      <c r="D1768" s="39">
        <v>7</v>
      </c>
      <c r="E1768" s="39">
        <v>7</v>
      </c>
      <c r="F1768" s="39">
        <v>7</v>
      </c>
      <c r="G1768" s="39">
        <v>7</v>
      </c>
      <c r="H1768" s="39">
        <v>7</v>
      </c>
      <c r="I1768" s="39">
        <v>7</v>
      </c>
      <c r="J1768" s="39">
        <v>7</v>
      </c>
      <c r="K1768" s="39">
        <v>7</v>
      </c>
      <c r="L1768" s="39">
        <v>7</v>
      </c>
      <c r="M1768" s="39">
        <v>7</v>
      </c>
      <c r="N1768" s="39">
        <v>7</v>
      </c>
      <c r="O1768" s="39">
        <v>7</v>
      </c>
      <c r="P1768" s="39">
        <v>7</v>
      </c>
      <c r="Q1768" s="39">
        <v>7</v>
      </c>
      <c r="R1768" s="39">
        <v>7</v>
      </c>
    </row>
    <row r="1769" spans="1:18" hidden="1" outlineLevel="1">
      <c r="A1769" s="40" t="s">
        <v>222</v>
      </c>
      <c r="B1769" s="39">
        <v>27</v>
      </c>
      <c r="C1769" s="39">
        <v>27</v>
      </c>
      <c r="D1769" s="39">
        <v>27</v>
      </c>
      <c r="E1769" s="39">
        <v>27</v>
      </c>
      <c r="F1769" s="39">
        <v>27</v>
      </c>
      <c r="G1769" s="39">
        <v>27</v>
      </c>
      <c r="H1769" s="39">
        <v>27</v>
      </c>
      <c r="I1769" s="39">
        <v>27</v>
      </c>
      <c r="J1769" s="39">
        <v>27</v>
      </c>
      <c r="K1769" s="39">
        <v>27</v>
      </c>
      <c r="L1769" s="39">
        <v>27</v>
      </c>
      <c r="M1769" s="39">
        <v>27</v>
      </c>
      <c r="N1769" s="39">
        <v>27</v>
      </c>
      <c r="O1769" s="39">
        <v>27</v>
      </c>
      <c r="P1769" s="39">
        <v>27</v>
      </c>
      <c r="Q1769" s="39">
        <v>27</v>
      </c>
      <c r="R1769" s="39">
        <v>27</v>
      </c>
    </row>
    <row r="1770" spans="1:18" hidden="1" outlineLevel="1">
      <c r="A1770" s="40" t="s">
        <v>223</v>
      </c>
      <c r="B1770" s="39">
        <v>5407.5</v>
      </c>
      <c r="C1770" s="39">
        <v>5407.5</v>
      </c>
      <c r="D1770" s="39">
        <v>5407.5</v>
      </c>
      <c r="E1770" s="39">
        <v>5407.5</v>
      </c>
      <c r="F1770" s="39">
        <v>5407.5</v>
      </c>
      <c r="G1770" s="39">
        <v>5407.5</v>
      </c>
      <c r="H1770" s="39">
        <v>5407.5</v>
      </c>
      <c r="I1770" s="39">
        <v>5407.5</v>
      </c>
      <c r="J1770" s="39">
        <v>5407.5</v>
      </c>
      <c r="K1770" s="39">
        <v>5407.5</v>
      </c>
      <c r="L1770" s="39">
        <v>5407.5</v>
      </c>
      <c r="M1770" s="39">
        <v>5407.5</v>
      </c>
      <c r="N1770" s="39">
        <v>5407.5</v>
      </c>
      <c r="O1770" s="39">
        <v>5407.5</v>
      </c>
      <c r="P1770" s="39">
        <v>5407.5</v>
      </c>
      <c r="Q1770" s="39">
        <v>5407.5</v>
      </c>
      <c r="R1770" s="39">
        <v>5407.5</v>
      </c>
    </row>
    <row r="1771" spans="1:18" hidden="1" outlineLevel="1">
      <c r="A1771" s="40" t="s">
        <v>224</v>
      </c>
      <c r="B1771" s="39">
        <v>181.916666666666</v>
      </c>
      <c r="C1771" s="39">
        <v>181.916666666666</v>
      </c>
      <c r="D1771" s="39">
        <v>181.916666666666</v>
      </c>
      <c r="E1771" s="39">
        <v>181.916666666666</v>
      </c>
      <c r="F1771" s="39">
        <v>181.916666666666</v>
      </c>
      <c r="G1771" s="39">
        <v>181.916666666666</v>
      </c>
      <c r="H1771" s="39">
        <v>181.916666666666</v>
      </c>
      <c r="I1771" s="39">
        <v>181.916666666666</v>
      </c>
      <c r="J1771" s="39">
        <v>181.916666666666</v>
      </c>
      <c r="K1771" s="39">
        <v>181.916666666666</v>
      </c>
      <c r="L1771" s="39">
        <v>181.916666666666</v>
      </c>
      <c r="M1771" s="39">
        <v>181.916666666666</v>
      </c>
      <c r="N1771" s="39">
        <v>181.916666666666</v>
      </c>
      <c r="O1771" s="39">
        <v>181.916666666666</v>
      </c>
      <c r="P1771" s="39">
        <v>181.916666666666</v>
      </c>
      <c r="Q1771" s="39">
        <v>181.916666666666</v>
      </c>
      <c r="R1771" s="39">
        <v>181.916666666666</v>
      </c>
    </row>
    <row r="1772" spans="1:18" hidden="1" outlineLevel="1">
      <c r="A1772" s="40" t="s">
        <v>225</v>
      </c>
      <c r="B1772" s="39">
        <v>4349628</v>
      </c>
      <c r="C1772" s="39">
        <v>4349628</v>
      </c>
      <c r="D1772" s="39">
        <v>4349628</v>
      </c>
      <c r="E1772" s="39">
        <v>4349628</v>
      </c>
      <c r="F1772" s="39">
        <v>4349628</v>
      </c>
      <c r="G1772" s="39">
        <v>4349628</v>
      </c>
      <c r="H1772" s="39">
        <v>4349628</v>
      </c>
      <c r="I1772" s="39">
        <v>4349628</v>
      </c>
      <c r="J1772" s="39">
        <v>4349628</v>
      </c>
      <c r="K1772" s="39">
        <v>4349628</v>
      </c>
      <c r="L1772" s="39">
        <v>4349628</v>
      </c>
      <c r="M1772" s="39">
        <v>4349628</v>
      </c>
      <c r="N1772" s="39">
        <v>4349628</v>
      </c>
      <c r="O1772" s="39">
        <v>4349628</v>
      </c>
      <c r="P1772" s="39">
        <v>4349628</v>
      </c>
      <c r="Q1772" s="39">
        <v>4349628</v>
      </c>
      <c r="R1772" s="39">
        <v>4349628</v>
      </c>
    </row>
    <row r="1773" spans="1:18" hidden="1" outlineLevel="1">
      <c r="A1773" s="40" t="s">
        <v>226</v>
      </c>
      <c r="B1773" s="39">
        <v>9104.0833333333303</v>
      </c>
      <c r="C1773" s="39">
        <v>9104.0833333333303</v>
      </c>
      <c r="D1773" s="39">
        <v>9104.0833333333303</v>
      </c>
      <c r="E1773" s="39">
        <v>9104.0833333333303</v>
      </c>
      <c r="F1773" s="39">
        <v>9104.0833333333303</v>
      </c>
      <c r="G1773" s="39">
        <v>9104.0833333333303</v>
      </c>
      <c r="H1773" s="39">
        <v>9104.0833333333303</v>
      </c>
      <c r="I1773" s="39">
        <v>9104.0833333333303</v>
      </c>
      <c r="J1773" s="39">
        <v>9104.0833333333303</v>
      </c>
      <c r="K1773" s="39">
        <v>9104.0833333333303</v>
      </c>
      <c r="L1773" s="39">
        <v>9104.0833333333303</v>
      </c>
      <c r="M1773" s="39">
        <v>9104.0833333333303</v>
      </c>
      <c r="N1773" s="39">
        <v>9104.0833333333303</v>
      </c>
      <c r="O1773" s="39">
        <v>9104.0833333333303</v>
      </c>
      <c r="P1773" s="39">
        <v>9104.0833333333303</v>
      </c>
      <c r="Q1773" s="39">
        <v>9104.0833333333303</v>
      </c>
      <c r="R1773" s="39">
        <v>9104.0833333333303</v>
      </c>
    </row>
    <row r="1774" spans="1:18" hidden="1" outlineLevel="1">
      <c r="A1774" s="40" t="s">
        <v>227</v>
      </c>
      <c r="B1774" s="39">
        <v>914.83333333333303</v>
      </c>
      <c r="C1774" s="39">
        <v>914.83333333333303</v>
      </c>
      <c r="D1774" s="39">
        <v>914.83333333333303</v>
      </c>
      <c r="E1774" s="39">
        <v>914.83333333333303</v>
      </c>
      <c r="F1774" s="39">
        <v>914.83333333333303</v>
      </c>
      <c r="G1774" s="39">
        <v>914.83333333333303</v>
      </c>
      <c r="H1774" s="39">
        <v>914.83333333333303</v>
      </c>
      <c r="I1774" s="39">
        <v>914.83333333333303</v>
      </c>
      <c r="J1774" s="39">
        <v>914.83333333333303</v>
      </c>
      <c r="K1774" s="39">
        <v>914.83333333333303</v>
      </c>
      <c r="L1774" s="39">
        <v>914.83333333333303</v>
      </c>
      <c r="M1774" s="39">
        <v>914.83333333333303</v>
      </c>
      <c r="N1774" s="39">
        <v>914.83333333333303</v>
      </c>
      <c r="O1774" s="39">
        <v>914.83333333333303</v>
      </c>
      <c r="P1774" s="39">
        <v>914.83333333333303</v>
      </c>
      <c r="Q1774" s="39">
        <v>914.83333333333303</v>
      </c>
      <c r="R1774" s="39">
        <v>914.83333333333303</v>
      </c>
    </row>
    <row r="1775" spans="1:18" hidden="1" outlineLevel="1">
      <c r="A1775" s="40" t="s">
        <v>228</v>
      </c>
      <c r="B1775" s="39">
        <v>6</v>
      </c>
      <c r="C1775" s="39">
        <v>6</v>
      </c>
      <c r="D1775" s="39">
        <v>6</v>
      </c>
      <c r="E1775" s="39">
        <v>6</v>
      </c>
      <c r="F1775" s="39">
        <v>6</v>
      </c>
      <c r="G1775" s="39">
        <v>6</v>
      </c>
      <c r="H1775" s="39">
        <v>6</v>
      </c>
      <c r="I1775" s="39">
        <v>6</v>
      </c>
      <c r="J1775" s="39">
        <v>6</v>
      </c>
      <c r="K1775" s="39">
        <v>6</v>
      </c>
      <c r="L1775" s="39">
        <v>6</v>
      </c>
      <c r="M1775" s="39">
        <v>6</v>
      </c>
      <c r="N1775" s="39">
        <v>6</v>
      </c>
      <c r="O1775" s="39">
        <v>6</v>
      </c>
      <c r="P1775" s="39">
        <v>6</v>
      </c>
      <c r="Q1775" s="39">
        <v>6</v>
      </c>
      <c r="R1775" s="39">
        <v>6</v>
      </c>
    </row>
    <row r="1776" spans="1:18" hidden="1" outlineLevel="1">
      <c r="A1776" s="40" t="s">
        <v>229</v>
      </c>
      <c r="B1776" s="39">
        <v>14</v>
      </c>
      <c r="C1776" s="39">
        <v>14</v>
      </c>
      <c r="D1776" s="39">
        <v>14</v>
      </c>
      <c r="E1776" s="39">
        <v>14</v>
      </c>
      <c r="F1776" s="39">
        <v>14</v>
      </c>
      <c r="G1776" s="39">
        <v>14</v>
      </c>
      <c r="H1776" s="39">
        <v>14</v>
      </c>
      <c r="I1776" s="39">
        <v>14</v>
      </c>
      <c r="J1776" s="39">
        <v>14</v>
      </c>
      <c r="K1776" s="39">
        <v>14</v>
      </c>
      <c r="L1776" s="39">
        <v>14</v>
      </c>
      <c r="M1776" s="39">
        <v>14</v>
      </c>
      <c r="N1776" s="39">
        <v>14</v>
      </c>
      <c r="O1776" s="39">
        <v>14</v>
      </c>
      <c r="P1776" s="39">
        <v>14</v>
      </c>
      <c r="Q1776" s="39">
        <v>14</v>
      </c>
      <c r="R1776" s="39">
        <v>14</v>
      </c>
    </row>
    <row r="1777" spans="1:30" collapsed="1">
      <c r="A1777" s="40" t="s">
        <v>868</v>
      </c>
      <c r="B1777" s="39">
        <v>4917029.3333333302</v>
      </c>
      <c r="C1777" s="39">
        <v>4917029.3333333302</v>
      </c>
      <c r="D1777" s="39">
        <v>4917029.3333333302</v>
      </c>
      <c r="E1777" s="39">
        <v>4917029.3333333302</v>
      </c>
      <c r="F1777" s="39">
        <v>4917029.3333333302</v>
      </c>
      <c r="G1777" s="39">
        <v>4917029.3333333302</v>
      </c>
      <c r="H1777" s="39">
        <v>4917029.3333333302</v>
      </c>
      <c r="I1777" s="39">
        <v>4917029.3333333302</v>
      </c>
      <c r="J1777" s="39">
        <v>4917029.3333333302</v>
      </c>
      <c r="K1777" s="39">
        <v>4917029.3333333302</v>
      </c>
      <c r="L1777" s="39">
        <v>4917029.3333333302</v>
      </c>
      <c r="M1777" s="39">
        <v>4917029.3333333302</v>
      </c>
      <c r="N1777" s="39">
        <v>4917029.3333333302</v>
      </c>
      <c r="O1777" s="39">
        <v>4917029.3333333302</v>
      </c>
      <c r="P1777" s="39">
        <v>4917029.3333333302</v>
      </c>
      <c r="Q1777" s="39">
        <v>4917029.3333333302</v>
      </c>
      <c r="R1777" s="39">
        <v>4917029.3333333302</v>
      </c>
      <c r="S1777" s="39">
        <v>0</v>
      </c>
      <c r="T1777" s="39">
        <v>0</v>
      </c>
      <c r="U1777" s="39">
        <v>0</v>
      </c>
      <c r="V1777" s="39">
        <v>0</v>
      </c>
      <c r="W1777" s="39">
        <v>0</v>
      </c>
      <c r="X1777" s="39">
        <v>0</v>
      </c>
      <c r="Y1777" s="39">
        <v>0</v>
      </c>
      <c r="Z1777" s="39">
        <v>0</v>
      </c>
      <c r="AA1777" s="39">
        <v>0</v>
      </c>
      <c r="AB1777" s="39">
        <v>0</v>
      </c>
      <c r="AC1777" s="39">
        <v>0</v>
      </c>
      <c r="AD1777" s="39">
        <v>0</v>
      </c>
    </row>
    <row r="1778" spans="1:30">
      <c r="A1778" s="40" t="s">
        <v>869</v>
      </c>
    </row>
    <row r="1779" spans="1:30" s="45" customFormat="1">
      <c r="A1779" s="49" t="s">
        <v>870</v>
      </c>
      <c r="B1779" s="50">
        <v>5.6538202470217797E-5</v>
      </c>
      <c r="C1779" s="50">
        <v>1.26092393998327E-5</v>
      </c>
      <c r="D1779" s="50">
        <v>3.4573720935025201E-6</v>
      </c>
      <c r="E1779" s="50">
        <v>8.7543983196358102E-2</v>
      </c>
      <c r="F1779" s="50">
        <v>2.2127350877440299E-3</v>
      </c>
      <c r="G1779" s="50">
        <v>2.1719262335090101E-2</v>
      </c>
      <c r="H1779" s="50">
        <v>6.2920782521262101E-4</v>
      </c>
      <c r="I1779" s="50">
        <v>3.2031535572155701E-5</v>
      </c>
      <c r="J1779" s="50">
        <v>1.4236238032069201E-6</v>
      </c>
      <c r="K1779" s="50">
        <v>5.4911203837981301E-6</v>
      </c>
      <c r="L1779" s="50">
        <v>1.0997493879773401E-3</v>
      </c>
      <c r="M1779" s="50">
        <v>3.69972709809608E-5</v>
      </c>
      <c r="N1779" s="50">
        <v>0.88460485084218798</v>
      </c>
      <c r="O1779" s="50">
        <v>1.85154139138753E-3</v>
      </c>
      <c r="P1779" s="50">
        <v>1.8605407275720901E-4</v>
      </c>
      <c r="Q1779" s="50">
        <v>1.22024897417736E-6</v>
      </c>
      <c r="R1779" s="50">
        <v>2.8472476064138401E-6</v>
      </c>
      <c r="S1779" s="50">
        <v>0</v>
      </c>
      <c r="T1779" s="50">
        <v>0</v>
      </c>
      <c r="U1779" s="50">
        <v>0</v>
      </c>
      <c r="V1779" s="50">
        <v>0</v>
      </c>
      <c r="W1779" s="50">
        <v>0</v>
      </c>
      <c r="X1779" s="50">
        <v>0</v>
      </c>
      <c r="Y1779" s="50">
        <v>0</v>
      </c>
      <c r="Z1779" s="50">
        <v>0</v>
      </c>
      <c r="AA1779" s="50">
        <v>0</v>
      </c>
      <c r="AB1779" s="50">
        <v>0</v>
      </c>
      <c r="AC1779" s="50">
        <v>0</v>
      </c>
      <c r="AD1779" s="50">
        <v>0</v>
      </c>
    </row>
    <row r="1780" spans="1:30">
      <c r="A1780" s="40" t="s">
        <v>871</v>
      </c>
      <c r="B1780" s="39">
        <v>5.6538202470217797E-5</v>
      </c>
      <c r="C1780" s="39">
        <v>1.26092393998327E-5</v>
      </c>
      <c r="D1780" s="39">
        <v>3.4573720935025201E-6</v>
      </c>
      <c r="E1780" s="39">
        <v>8.7543983196358102E-2</v>
      </c>
      <c r="F1780" s="39">
        <v>2.2127350877440299E-3</v>
      </c>
      <c r="G1780" s="39">
        <v>2.1719262335090101E-2</v>
      </c>
      <c r="H1780" s="39">
        <v>6.2920782521262101E-4</v>
      </c>
      <c r="I1780" s="39">
        <v>3.2031535572155701E-5</v>
      </c>
      <c r="J1780" s="39">
        <v>1.4236238032069201E-6</v>
      </c>
      <c r="K1780" s="39">
        <v>5.4911203837981301E-6</v>
      </c>
      <c r="L1780" s="39">
        <v>1.0997493879773401E-3</v>
      </c>
      <c r="M1780" s="39">
        <v>3.69972709809608E-5</v>
      </c>
      <c r="N1780" s="39">
        <v>0.88460485084218798</v>
      </c>
      <c r="O1780" s="39">
        <v>1.85154139138753E-3</v>
      </c>
      <c r="P1780" s="39">
        <v>1.8605407275720901E-4</v>
      </c>
      <c r="Q1780" s="39">
        <v>1.22024897417736E-6</v>
      </c>
      <c r="R1780" s="39">
        <v>2.8472476064138401E-6</v>
      </c>
      <c r="S1780" s="39">
        <v>0</v>
      </c>
      <c r="T1780" s="39">
        <v>0</v>
      </c>
      <c r="U1780" s="39">
        <v>0</v>
      </c>
      <c r="V1780" s="39">
        <v>0</v>
      </c>
      <c r="W1780" s="39">
        <v>0</v>
      </c>
      <c r="X1780" s="39">
        <v>0</v>
      </c>
      <c r="Y1780" s="39">
        <v>0</v>
      </c>
      <c r="Z1780" s="39">
        <v>0</v>
      </c>
      <c r="AA1780" s="39">
        <v>0</v>
      </c>
      <c r="AB1780" s="39">
        <v>0</v>
      </c>
      <c r="AC1780" s="39">
        <v>0</v>
      </c>
      <c r="AD1780" s="39">
        <v>0</v>
      </c>
    </row>
    <row r="1781" spans="1:30">
      <c r="A1781" s="40" t="s">
        <v>872</v>
      </c>
    </row>
    <row r="1782" spans="1:30">
      <c r="A1782" s="43" t="s">
        <v>873</v>
      </c>
    </row>
    <row r="1783" spans="1:30">
      <c r="A1783" s="43" t="s">
        <v>874</v>
      </c>
      <c r="B1783" s="46">
        <v>4</v>
      </c>
      <c r="C1783" s="46">
        <v>1.3333333333333299</v>
      </c>
      <c r="D1783" s="46">
        <v>0</v>
      </c>
      <c r="E1783" s="46">
        <v>5575.3333333333303</v>
      </c>
      <c r="F1783" s="46">
        <v>68.6666666666667</v>
      </c>
      <c r="G1783" s="46">
        <v>1336.3333333333301</v>
      </c>
      <c r="H1783" s="46">
        <v>31.6666666666667</v>
      </c>
      <c r="I1783" s="46">
        <v>2</v>
      </c>
      <c r="J1783" s="46">
        <v>0</v>
      </c>
      <c r="K1783" s="46">
        <v>0</v>
      </c>
      <c r="L1783" s="46">
        <v>78.6666666666667</v>
      </c>
      <c r="M1783" s="46">
        <v>2.6666666666666701</v>
      </c>
      <c r="N1783" s="46">
        <v>31011.333333333299</v>
      </c>
      <c r="O1783" s="46">
        <v>115</v>
      </c>
      <c r="P1783" s="46">
        <v>11.6666666666667</v>
      </c>
      <c r="Q1783" s="46">
        <v>0</v>
      </c>
      <c r="R1783" s="46">
        <v>0</v>
      </c>
      <c r="S1783" s="46">
        <v>0</v>
      </c>
      <c r="T1783" s="46">
        <v>0</v>
      </c>
      <c r="U1783" s="46">
        <v>0</v>
      </c>
      <c r="V1783" s="46">
        <v>0</v>
      </c>
      <c r="W1783" s="46">
        <v>0</v>
      </c>
      <c r="X1783" s="46">
        <v>0</v>
      </c>
      <c r="Y1783" s="46">
        <v>0</v>
      </c>
      <c r="Z1783" s="46">
        <v>0</v>
      </c>
      <c r="AA1783" s="46">
        <v>0</v>
      </c>
      <c r="AB1783" s="46">
        <v>0</v>
      </c>
      <c r="AC1783" s="46">
        <v>0</v>
      </c>
      <c r="AD1783" s="46">
        <v>0</v>
      </c>
    </row>
    <row r="1784" spans="1:30" hidden="1" outlineLevel="1">
      <c r="A1784" s="40" t="s">
        <v>213</v>
      </c>
      <c r="B1784" s="39">
        <v>4</v>
      </c>
      <c r="C1784" s="39">
        <v>4</v>
      </c>
      <c r="D1784" s="39">
        <v>4</v>
      </c>
      <c r="E1784" s="39">
        <v>4</v>
      </c>
      <c r="F1784" s="39">
        <v>4</v>
      </c>
      <c r="G1784" s="39">
        <v>4</v>
      </c>
      <c r="H1784" s="39">
        <v>4</v>
      </c>
      <c r="I1784" s="39">
        <v>4</v>
      </c>
      <c r="J1784" s="39">
        <v>4</v>
      </c>
      <c r="K1784" s="39">
        <v>4</v>
      </c>
      <c r="L1784" s="39">
        <v>4</v>
      </c>
      <c r="M1784" s="39">
        <v>4</v>
      </c>
      <c r="N1784" s="39">
        <v>4</v>
      </c>
      <c r="O1784" s="39">
        <v>4</v>
      </c>
      <c r="P1784" s="39">
        <v>4</v>
      </c>
      <c r="Q1784" s="39">
        <v>4</v>
      </c>
      <c r="R1784" s="39">
        <v>4</v>
      </c>
    </row>
    <row r="1785" spans="1:30" hidden="1" outlineLevel="1">
      <c r="A1785" s="40" t="s">
        <v>214</v>
      </c>
      <c r="B1785" s="39">
        <v>1.3333333333333299</v>
      </c>
      <c r="C1785" s="39">
        <v>1.3333333333333299</v>
      </c>
      <c r="D1785" s="39">
        <v>1.3333333333333299</v>
      </c>
      <c r="E1785" s="39">
        <v>1.3333333333333299</v>
      </c>
      <c r="F1785" s="39">
        <v>1.3333333333333299</v>
      </c>
      <c r="G1785" s="39">
        <v>1.3333333333333299</v>
      </c>
      <c r="H1785" s="39">
        <v>1.3333333333333299</v>
      </c>
      <c r="I1785" s="39">
        <v>1.3333333333333299</v>
      </c>
      <c r="J1785" s="39">
        <v>1.3333333333333299</v>
      </c>
      <c r="K1785" s="39">
        <v>1.3333333333333299</v>
      </c>
      <c r="L1785" s="39">
        <v>1.3333333333333299</v>
      </c>
      <c r="M1785" s="39">
        <v>1.3333333333333299</v>
      </c>
      <c r="N1785" s="39">
        <v>1.3333333333333299</v>
      </c>
      <c r="O1785" s="39">
        <v>1.3333333333333299</v>
      </c>
      <c r="P1785" s="39">
        <v>1.3333333333333299</v>
      </c>
      <c r="Q1785" s="39">
        <v>1.3333333333333299</v>
      </c>
      <c r="R1785" s="39">
        <v>1.3333333333333299</v>
      </c>
    </row>
    <row r="1786" spans="1:30" hidden="1" outlineLevel="1">
      <c r="A1786" s="40" t="s">
        <v>216</v>
      </c>
      <c r="B1786" s="39">
        <v>5575.3333333333303</v>
      </c>
      <c r="C1786" s="39">
        <v>5575.3333333333303</v>
      </c>
      <c r="D1786" s="39">
        <v>5575.3333333333303</v>
      </c>
      <c r="E1786" s="39">
        <v>5575.3333333333303</v>
      </c>
      <c r="F1786" s="39">
        <v>5575.3333333333303</v>
      </c>
      <c r="G1786" s="39">
        <v>5575.3333333333303</v>
      </c>
      <c r="H1786" s="39">
        <v>5575.3333333333303</v>
      </c>
      <c r="I1786" s="39">
        <v>5575.3333333333303</v>
      </c>
      <c r="J1786" s="39">
        <v>5575.3333333333303</v>
      </c>
      <c r="K1786" s="39">
        <v>5575.3333333333303</v>
      </c>
      <c r="L1786" s="39">
        <v>5575.3333333333303</v>
      </c>
      <c r="M1786" s="39">
        <v>5575.3333333333303</v>
      </c>
      <c r="N1786" s="39">
        <v>5575.3333333333303</v>
      </c>
      <c r="O1786" s="39">
        <v>5575.3333333333303</v>
      </c>
      <c r="P1786" s="39">
        <v>5575.3333333333303</v>
      </c>
      <c r="Q1786" s="39">
        <v>5575.3333333333303</v>
      </c>
      <c r="R1786" s="39">
        <v>5575.3333333333303</v>
      </c>
    </row>
    <row r="1787" spans="1:30" hidden="1" outlineLevel="1">
      <c r="A1787" s="40" t="s">
        <v>217</v>
      </c>
      <c r="B1787" s="39">
        <v>68.6666666666667</v>
      </c>
      <c r="C1787" s="39">
        <v>68.6666666666667</v>
      </c>
      <c r="D1787" s="39">
        <v>68.6666666666667</v>
      </c>
      <c r="E1787" s="39">
        <v>68.6666666666667</v>
      </c>
      <c r="F1787" s="39">
        <v>68.6666666666667</v>
      </c>
      <c r="G1787" s="39">
        <v>68.6666666666667</v>
      </c>
      <c r="H1787" s="39">
        <v>68.6666666666667</v>
      </c>
      <c r="I1787" s="39">
        <v>68.6666666666667</v>
      </c>
      <c r="J1787" s="39">
        <v>68.6666666666667</v>
      </c>
      <c r="K1787" s="39">
        <v>68.6666666666667</v>
      </c>
      <c r="L1787" s="39">
        <v>68.6666666666667</v>
      </c>
      <c r="M1787" s="39">
        <v>68.6666666666667</v>
      </c>
      <c r="N1787" s="39">
        <v>68.6666666666667</v>
      </c>
      <c r="O1787" s="39">
        <v>68.6666666666667</v>
      </c>
      <c r="P1787" s="39">
        <v>68.6666666666667</v>
      </c>
      <c r="Q1787" s="39">
        <v>68.6666666666667</v>
      </c>
      <c r="R1787" s="39">
        <v>68.6666666666667</v>
      </c>
    </row>
    <row r="1788" spans="1:30" hidden="1" outlineLevel="1">
      <c r="A1788" s="40" t="s">
        <v>218</v>
      </c>
      <c r="B1788" s="39">
        <v>1336.3333333333301</v>
      </c>
      <c r="C1788" s="39">
        <v>1336.3333333333301</v>
      </c>
      <c r="D1788" s="39">
        <v>1336.3333333333301</v>
      </c>
      <c r="E1788" s="39">
        <v>1336.3333333333301</v>
      </c>
      <c r="F1788" s="39">
        <v>1336.3333333333301</v>
      </c>
      <c r="G1788" s="39">
        <v>1336.3333333333301</v>
      </c>
      <c r="H1788" s="39">
        <v>1336.3333333333301</v>
      </c>
      <c r="I1788" s="39">
        <v>1336.3333333333301</v>
      </c>
      <c r="J1788" s="39">
        <v>1336.3333333333301</v>
      </c>
      <c r="K1788" s="39">
        <v>1336.3333333333301</v>
      </c>
      <c r="L1788" s="39">
        <v>1336.3333333333301</v>
      </c>
      <c r="M1788" s="39">
        <v>1336.3333333333301</v>
      </c>
      <c r="N1788" s="39">
        <v>1336.3333333333301</v>
      </c>
      <c r="O1788" s="39">
        <v>1336.3333333333301</v>
      </c>
      <c r="P1788" s="39">
        <v>1336.3333333333301</v>
      </c>
      <c r="Q1788" s="39">
        <v>1336.3333333333301</v>
      </c>
      <c r="R1788" s="39">
        <v>1336.3333333333301</v>
      </c>
    </row>
    <row r="1789" spans="1:30" hidden="1" outlineLevel="1">
      <c r="A1789" s="40" t="s">
        <v>219</v>
      </c>
      <c r="B1789" s="39">
        <v>31.6666666666667</v>
      </c>
      <c r="C1789" s="39">
        <v>31.6666666666667</v>
      </c>
      <c r="D1789" s="39">
        <v>31.6666666666667</v>
      </c>
      <c r="E1789" s="39">
        <v>31.6666666666667</v>
      </c>
      <c r="F1789" s="39">
        <v>31.6666666666667</v>
      </c>
      <c r="G1789" s="39">
        <v>31.6666666666667</v>
      </c>
      <c r="H1789" s="39">
        <v>31.6666666666667</v>
      </c>
      <c r="I1789" s="39">
        <v>31.6666666666667</v>
      </c>
      <c r="J1789" s="39">
        <v>31.6666666666667</v>
      </c>
      <c r="K1789" s="39">
        <v>31.6666666666667</v>
      </c>
      <c r="L1789" s="39">
        <v>31.6666666666667</v>
      </c>
      <c r="M1789" s="39">
        <v>31.6666666666667</v>
      </c>
      <c r="N1789" s="39">
        <v>31.6666666666667</v>
      </c>
      <c r="O1789" s="39">
        <v>31.6666666666667</v>
      </c>
      <c r="P1789" s="39">
        <v>31.6666666666667</v>
      </c>
      <c r="Q1789" s="39">
        <v>31.6666666666667</v>
      </c>
      <c r="R1789" s="39">
        <v>31.6666666666667</v>
      </c>
    </row>
    <row r="1790" spans="1:30" hidden="1" outlineLevel="1">
      <c r="A1790" s="40" t="s">
        <v>220</v>
      </c>
      <c r="B1790" s="39">
        <v>2</v>
      </c>
      <c r="C1790" s="39">
        <v>2</v>
      </c>
      <c r="D1790" s="39">
        <v>2</v>
      </c>
      <c r="E1790" s="39">
        <v>2</v>
      </c>
      <c r="F1790" s="39">
        <v>2</v>
      </c>
      <c r="G1790" s="39">
        <v>2</v>
      </c>
      <c r="H1790" s="39">
        <v>2</v>
      </c>
      <c r="I1790" s="39">
        <v>2</v>
      </c>
      <c r="J1790" s="39">
        <v>2</v>
      </c>
      <c r="K1790" s="39">
        <v>2</v>
      </c>
      <c r="L1790" s="39">
        <v>2</v>
      </c>
      <c r="M1790" s="39">
        <v>2</v>
      </c>
      <c r="N1790" s="39">
        <v>2</v>
      </c>
      <c r="O1790" s="39">
        <v>2</v>
      </c>
      <c r="P1790" s="39">
        <v>2</v>
      </c>
      <c r="Q1790" s="39">
        <v>2</v>
      </c>
      <c r="R1790" s="39">
        <v>2</v>
      </c>
    </row>
    <row r="1791" spans="1:30" hidden="1" outlineLevel="1">
      <c r="A1791" s="40" t="s">
        <v>223</v>
      </c>
      <c r="B1791" s="39">
        <v>78.6666666666667</v>
      </c>
      <c r="C1791" s="39">
        <v>78.6666666666667</v>
      </c>
      <c r="D1791" s="39">
        <v>78.6666666666667</v>
      </c>
      <c r="E1791" s="39">
        <v>78.6666666666667</v>
      </c>
      <c r="F1791" s="39">
        <v>78.6666666666667</v>
      </c>
      <c r="G1791" s="39">
        <v>78.6666666666667</v>
      </c>
      <c r="H1791" s="39">
        <v>78.6666666666667</v>
      </c>
      <c r="I1791" s="39">
        <v>78.6666666666667</v>
      </c>
      <c r="J1791" s="39">
        <v>78.6666666666667</v>
      </c>
      <c r="K1791" s="39">
        <v>78.6666666666667</v>
      </c>
      <c r="L1791" s="39">
        <v>78.6666666666667</v>
      </c>
      <c r="M1791" s="39">
        <v>78.6666666666667</v>
      </c>
      <c r="N1791" s="39">
        <v>78.6666666666667</v>
      </c>
      <c r="O1791" s="39">
        <v>78.6666666666667</v>
      </c>
      <c r="P1791" s="39">
        <v>78.6666666666667</v>
      </c>
      <c r="Q1791" s="39">
        <v>78.6666666666667</v>
      </c>
      <c r="R1791" s="39">
        <v>78.6666666666667</v>
      </c>
    </row>
    <row r="1792" spans="1:30" hidden="1" outlineLevel="1">
      <c r="A1792" s="40" t="s">
        <v>224</v>
      </c>
      <c r="B1792" s="39">
        <v>2.6666666666666701</v>
      </c>
      <c r="C1792" s="39">
        <v>2.6666666666666701</v>
      </c>
      <c r="D1792" s="39">
        <v>2.6666666666666701</v>
      </c>
      <c r="E1792" s="39">
        <v>2.6666666666666701</v>
      </c>
      <c r="F1792" s="39">
        <v>2.6666666666666701</v>
      </c>
      <c r="G1792" s="39">
        <v>2.6666666666666701</v>
      </c>
      <c r="H1792" s="39">
        <v>2.6666666666666701</v>
      </c>
      <c r="I1792" s="39">
        <v>2.6666666666666701</v>
      </c>
      <c r="J1792" s="39">
        <v>2.6666666666666701</v>
      </c>
      <c r="K1792" s="39">
        <v>2.6666666666666701</v>
      </c>
      <c r="L1792" s="39">
        <v>2.6666666666666701</v>
      </c>
      <c r="M1792" s="39">
        <v>2.6666666666666701</v>
      </c>
      <c r="N1792" s="39">
        <v>2.6666666666666701</v>
      </c>
      <c r="O1792" s="39">
        <v>2.6666666666666701</v>
      </c>
      <c r="P1792" s="39">
        <v>2.6666666666666701</v>
      </c>
      <c r="Q1792" s="39">
        <v>2.6666666666666701</v>
      </c>
      <c r="R1792" s="39">
        <v>2.6666666666666701</v>
      </c>
    </row>
    <row r="1793" spans="1:30" hidden="1" outlineLevel="1">
      <c r="A1793" s="40" t="s">
        <v>225</v>
      </c>
      <c r="B1793" s="39">
        <v>31011.333333333299</v>
      </c>
      <c r="C1793" s="39">
        <v>31011.333333333299</v>
      </c>
      <c r="D1793" s="39">
        <v>31011.333333333299</v>
      </c>
      <c r="E1793" s="39">
        <v>31011.333333333299</v>
      </c>
      <c r="F1793" s="39">
        <v>31011.333333333299</v>
      </c>
      <c r="G1793" s="39">
        <v>31011.333333333299</v>
      </c>
      <c r="H1793" s="39">
        <v>31011.333333333299</v>
      </c>
      <c r="I1793" s="39">
        <v>31011.333333333299</v>
      </c>
      <c r="J1793" s="39">
        <v>31011.333333333299</v>
      </c>
      <c r="K1793" s="39">
        <v>31011.333333333299</v>
      </c>
      <c r="L1793" s="39">
        <v>31011.333333333299</v>
      </c>
      <c r="M1793" s="39">
        <v>31011.333333333299</v>
      </c>
      <c r="N1793" s="39">
        <v>31011.333333333299</v>
      </c>
      <c r="O1793" s="39">
        <v>31011.333333333299</v>
      </c>
      <c r="P1793" s="39">
        <v>31011.333333333299</v>
      </c>
      <c r="Q1793" s="39">
        <v>31011.333333333299</v>
      </c>
      <c r="R1793" s="39">
        <v>31011.333333333299</v>
      </c>
    </row>
    <row r="1794" spans="1:30" hidden="1" outlineLevel="1">
      <c r="A1794" s="40" t="s">
        <v>226</v>
      </c>
      <c r="B1794" s="39">
        <v>115</v>
      </c>
      <c r="C1794" s="39">
        <v>115</v>
      </c>
      <c r="D1794" s="39">
        <v>115</v>
      </c>
      <c r="E1794" s="39">
        <v>115</v>
      </c>
      <c r="F1794" s="39">
        <v>115</v>
      </c>
      <c r="G1794" s="39">
        <v>115</v>
      </c>
      <c r="H1794" s="39">
        <v>115</v>
      </c>
      <c r="I1794" s="39">
        <v>115</v>
      </c>
      <c r="J1794" s="39">
        <v>115</v>
      </c>
      <c r="K1794" s="39">
        <v>115</v>
      </c>
      <c r="L1794" s="39">
        <v>115</v>
      </c>
      <c r="M1794" s="39">
        <v>115</v>
      </c>
      <c r="N1794" s="39">
        <v>115</v>
      </c>
      <c r="O1794" s="39">
        <v>115</v>
      </c>
      <c r="P1794" s="39">
        <v>115</v>
      </c>
      <c r="Q1794" s="39">
        <v>115</v>
      </c>
      <c r="R1794" s="39">
        <v>115</v>
      </c>
    </row>
    <row r="1795" spans="1:30" hidden="1" outlineLevel="1">
      <c r="A1795" s="40" t="s">
        <v>227</v>
      </c>
      <c r="B1795" s="39">
        <v>11.6666666666667</v>
      </c>
      <c r="C1795" s="39">
        <v>11.6666666666667</v>
      </c>
      <c r="D1795" s="39">
        <v>11.6666666666667</v>
      </c>
      <c r="E1795" s="39">
        <v>11.6666666666667</v>
      </c>
      <c r="F1795" s="39">
        <v>11.6666666666667</v>
      </c>
      <c r="G1795" s="39">
        <v>11.6666666666667</v>
      </c>
      <c r="H1795" s="39">
        <v>11.6666666666667</v>
      </c>
      <c r="I1795" s="39">
        <v>11.6666666666667</v>
      </c>
      <c r="J1795" s="39">
        <v>11.6666666666667</v>
      </c>
      <c r="K1795" s="39">
        <v>11.6666666666667</v>
      </c>
      <c r="L1795" s="39">
        <v>11.6666666666667</v>
      </c>
      <c r="M1795" s="39">
        <v>11.6666666666667</v>
      </c>
      <c r="N1795" s="39">
        <v>11.6666666666667</v>
      </c>
      <c r="O1795" s="39">
        <v>11.6666666666667</v>
      </c>
      <c r="P1795" s="39">
        <v>11.6666666666667</v>
      </c>
      <c r="Q1795" s="39">
        <v>11.6666666666667</v>
      </c>
      <c r="R1795" s="39">
        <v>11.6666666666667</v>
      </c>
    </row>
    <row r="1796" spans="1:30" collapsed="1">
      <c r="A1796" s="40" t="s">
        <v>875</v>
      </c>
      <c r="B1796" s="39">
        <v>38238.666666666599</v>
      </c>
      <c r="C1796" s="39">
        <v>38238.666666666599</v>
      </c>
      <c r="D1796" s="39">
        <v>38238.666666666599</v>
      </c>
      <c r="E1796" s="39">
        <v>38238.666666666599</v>
      </c>
      <c r="F1796" s="39">
        <v>38238.666666666599</v>
      </c>
      <c r="G1796" s="39">
        <v>38238.666666666599</v>
      </c>
      <c r="H1796" s="39">
        <v>38238.666666666599</v>
      </c>
      <c r="I1796" s="39">
        <v>38238.666666666599</v>
      </c>
      <c r="J1796" s="39">
        <v>38238.666666666599</v>
      </c>
      <c r="K1796" s="39">
        <v>38238.666666666599</v>
      </c>
      <c r="L1796" s="39">
        <v>38238.666666666599</v>
      </c>
      <c r="M1796" s="39">
        <v>38238.666666666599</v>
      </c>
      <c r="N1796" s="39">
        <v>38238.666666666599</v>
      </c>
      <c r="O1796" s="39">
        <v>38238.666666666599</v>
      </c>
      <c r="P1796" s="39">
        <v>38238.666666666599</v>
      </c>
      <c r="Q1796" s="39">
        <v>38238.666666666599</v>
      </c>
      <c r="R1796" s="39">
        <v>38238.666666666599</v>
      </c>
      <c r="S1796" s="39">
        <v>0</v>
      </c>
      <c r="T1796" s="39">
        <v>0</v>
      </c>
      <c r="U1796" s="39">
        <v>0</v>
      </c>
      <c r="V1796" s="39">
        <v>0</v>
      </c>
      <c r="W1796" s="39">
        <v>0</v>
      </c>
      <c r="X1796" s="39">
        <v>0</v>
      </c>
      <c r="Y1796" s="39">
        <v>0</v>
      </c>
      <c r="Z1796" s="39">
        <v>0</v>
      </c>
      <c r="AA1796" s="39">
        <v>0</v>
      </c>
      <c r="AB1796" s="39">
        <v>0</v>
      </c>
      <c r="AC1796" s="39">
        <v>0</v>
      </c>
      <c r="AD1796" s="39">
        <v>0</v>
      </c>
    </row>
    <row r="1797" spans="1:30">
      <c r="A1797" s="40" t="s">
        <v>876</v>
      </c>
    </row>
    <row r="1798" spans="1:30" s="45" customFormat="1">
      <c r="A1798" s="49" t="s">
        <v>877</v>
      </c>
      <c r="B1798" s="50">
        <v>1.04606157815823E-4</v>
      </c>
      <c r="C1798" s="50">
        <v>3.4868719271940997E-5</v>
      </c>
      <c r="D1798" s="50">
        <v>0</v>
      </c>
      <c r="E1798" s="50">
        <v>0.145803549635621</v>
      </c>
      <c r="F1798" s="50">
        <v>1.79573904250497E-3</v>
      </c>
      <c r="G1798" s="50">
        <v>3.4947173890302899E-2</v>
      </c>
      <c r="H1798" s="50">
        <v>8.2813208270860297E-4</v>
      </c>
      <c r="I1798" s="50">
        <v>5.2303078907911703E-5</v>
      </c>
      <c r="J1798" s="50">
        <v>0</v>
      </c>
      <c r="K1798" s="50">
        <v>0</v>
      </c>
      <c r="L1798" s="50">
        <v>2.05725443704453E-3</v>
      </c>
      <c r="M1798" s="50">
        <v>6.9737438543882401E-5</v>
      </c>
      <c r="N1798" s="50">
        <v>0.81099410718644205</v>
      </c>
      <c r="O1798" s="50">
        <v>3.0074270372049202E-3</v>
      </c>
      <c r="P1798" s="50">
        <v>3.0510129362948602E-4</v>
      </c>
      <c r="Q1798" s="50">
        <v>0</v>
      </c>
      <c r="R1798" s="50">
        <v>0</v>
      </c>
      <c r="S1798" s="50">
        <v>0</v>
      </c>
      <c r="T1798" s="50">
        <v>0</v>
      </c>
      <c r="U1798" s="50">
        <v>0</v>
      </c>
      <c r="V1798" s="50">
        <v>0</v>
      </c>
      <c r="W1798" s="50">
        <v>0</v>
      </c>
      <c r="X1798" s="50">
        <v>0</v>
      </c>
      <c r="Y1798" s="50">
        <v>0</v>
      </c>
      <c r="Z1798" s="50">
        <v>0</v>
      </c>
      <c r="AA1798" s="50">
        <v>0</v>
      </c>
      <c r="AB1798" s="50">
        <v>0</v>
      </c>
      <c r="AC1798" s="50">
        <v>0</v>
      </c>
      <c r="AD1798" s="50">
        <v>0</v>
      </c>
    </row>
    <row r="1799" spans="1:30">
      <c r="A1799" s="40" t="s">
        <v>878</v>
      </c>
      <c r="B1799" s="39">
        <v>1.04606157815823E-4</v>
      </c>
      <c r="C1799" s="39">
        <v>3.4868719271940997E-5</v>
      </c>
      <c r="D1799" s="39">
        <v>0</v>
      </c>
      <c r="E1799" s="39">
        <v>0.145803549635621</v>
      </c>
      <c r="F1799" s="39">
        <v>1.79573904250497E-3</v>
      </c>
      <c r="G1799" s="39">
        <v>3.4947173890302899E-2</v>
      </c>
      <c r="H1799" s="39">
        <v>8.2813208270860297E-4</v>
      </c>
      <c r="I1799" s="39">
        <v>5.2303078907911703E-5</v>
      </c>
      <c r="J1799" s="39">
        <v>0</v>
      </c>
      <c r="K1799" s="39">
        <v>0</v>
      </c>
      <c r="L1799" s="39">
        <v>2.05725443704453E-3</v>
      </c>
      <c r="M1799" s="39">
        <v>6.9737438543882401E-5</v>
      </c>
      <c r="N1799" s="39">
        <v>0.81099410718644205</v>
      </c>
      <c r="O1799" s="39">
        <v>3.0074270372049202E-3</v>
      </c>
      <c r="P1799" s="39">
        <v>3.0510129362948602E-4</v>
      </c>
      <c r="Q1799" s="39">
        <v>0</v>
      </c>
      <c r="R1799" s="39">
        <v>0</v>
      </c>
      <c r="S1799" s="39">
        <v>0</v>
      </c>
      <c r="T1799" s="39">
        <v>0</v>
      </c>
      <c r="U1799" s="39">
        <v>0</v>
      </c>
      <c r="V1799" s="39">
        <v>0</v>
      </c>
      <c r="W1799" s="39">
        <v>0</v>
      </c>
      <c r="X1799" s="39">
        <v>0</v>
      </c>
      <c r="Y1799" s="39">
        <v>0</v>
      </c>
      <c r="Z1799" s="39">
        <v>0</v>
      </c>
      <c r="AA1799" s="39">
        <v>0</v>
      </c>
      <c r="AB1799" s="39">
        <v>0</v>
      </c>
      <c r="AC1799" s="39">
        <v>0</v>
      </c>
      <c r="AD1799" s="39">
        <v>0</v>
      </c>
    </row>
    <row r="1800" spans="1:30">
      <c r="A1800" s="40" t="s">
        <v>879</v>
      </c>
    </row>
    <row r="1801" spans="1:30">
      <c r="A1801" s="43" t="s">
        <v>880</v>
      </c>
    </row>
    <row r="1802" spans="1:30" hidden="1" outlineLevel="1">
      <c r="A1802" s="40" t="s">
        <v>213</v>
      </c>
      <c r="B1802" s="46">
        <v>60735605.724479899</v>
      </c>
      <c r="C1802" s="46"/>
      <c r="D1802" s="46"/>
      <c r="E1802" s="46"/>
      <c r="F1802" s="46"/>
      <c r="G1802" s="46"/>
      <c r="H1802" s="46"/>
      <c r="I1802" s="46"/>
      <c r="J1802" s="46"/>
      <c r="K1802" s="46"/>
      <c r="L1802" s="46"/>
      <c r="M1802" s="46"/>
      <c r="N1802" s="46"/>
      <c r="O1802" s="46"/>
      <c r="P1802" s="46"/>
      <c r="Q1802" s="46"/>
      <c r="R1802" s="46"/>
      <c r="S1802" s="46"/>
      <c r="T1802" s="46"/>
      <c r="U1802" s="46"/>
      <c r="V1802" s="46"/>
      <c r="W1802" s="46"/>
      <c r="X1802" s="46"/>
      <c r="Y1802" s="46"/>
      <c r="Z1802" s="46"/>
      <c r="AA1802" s="46"/>
      <c r="AB1802" s="46"/>
      <c r="AC1802" s="46"/>
      <c r="AD1802" s="46"/>
    </row>
    <row r="1803" spans="1:30" hidden="1" outlineLevel="1">
      <c r="A1803" s="40" t="s">
        <v>214</v>
      </c>
      <c r="B1803" s="46"/>
      <c r="C1803" s="46">
        <v>3167221.622</v>
      </c>
      <c r="D1803" s="46"/>
      <c r="E1803" s="46"/>
      <c r="F1803" s="46"/>
      <c r="G1803" s="46"/>
      <c r="H1803" s="46"/>
      <c r="I1803" s="46"/>
      <c r="J1803" s="46"/>
      <c r="K1803" s="46"/>
      <c r="L1803" s="46"/>
      <c r="M1803" s="46"/>
      <c r="N1803" s="46"/>
      <c r="O1803" s="46"/>
      <c r="P1803" s="46"/>
      <c r="Q1803" s="46"/>
      <c r="R1803" s="46"/>
      <c r="S1803" s="46"/>
      <c r="T1803" s="46"/>
      <c r="U1803" s="46"/>
      <c r="V1803" s="46"/>
      <c r="W1803" s="46"/>
      <c r="X1803" s="46"/>
      <c r="Y1803" s="46"/>
      <c r="Z1803" s="46"/>
      <c r="AA1803" s="46"/>
      <c r="AB1803" s="46"/>
      <c r="AC1803" s="46"/>
      <c r="AD1803" s="46"/>
    </row>
    <row r="1804" spans="1:30" hidden="1" outlineLevel="1">
      <c r="A1804" s="40" t="s">
        <v>215</v>
      </c>
      <c r="B1804" s="46"/>
      <c r="C1804" s="46"/>
      <c r="D1804" s="46">
        <v>22163928.736249998</v>
      </c>
      <c r="E1804" s="46"/>
      <c r="F1804" s="46"/>
      <c r="G1804" s="46"/>
      <c r="H1804" s="46"/>
      <c r="I1804" s="46"/>
      <c r="J1804" s="46"/>
      <c r="K1804" s="46"/>
      <c r="L1804" s="46"/>
      <c r="M1804" s="46"/>
      <c r="N1804" s="46"/>
      <c r="O1804" s="46"/>
      <c r="P1804" s="46"/>
      <c r="Q1804" s="46"/>
      <c r="R1804" s="46"/>
      <c r="S1804" s="46"/>
      <c r="T1804" s="46"/>
      <c r="U1804" s="46"/>
      <c r="V1804" s="46"/>
      <c r="W1804" s="46"/>
      <c r="X1804" s="46"/>
      <c r="Y1804" s="46"/>
      <c r="Z1804" s="46"/>
      <c r="AA1804" s="46"/>
      <c r="AB1804" s="46"/>
      <c r="AC1804" s="46"/>
      <c r="AD1804" s="46"/>
    </row>
    <row r="1805" spans="1:30" hidden="1" outlineLevel="1">
      <c r="A1805" s="40" t="s">
        <v>216</v>
      </c>
      <c r="B1805" s="46"/>
      <c r="C1805" s="46"/>
      <c r="D1805" s="46"/>
      <c r="E1805" s="46">
        <v>369855416.29503</v>
      </c>
      <c r="F1805" s="46"/>
      <c r="G1805" s="46"/>
      <c r="H1805" s="46"/>
      <c r="I1805" s="46"/>
      <c r="J1805" s="46"/>
      <c r="K1805" s="46"/>
      <c r="L1805" s="46"/>
      <c r="M1805" s="46"/>
      <c r="N1805" s="46"/>
      <c r="O1805" s="46"/>
      <c r="P1805" s="46"/>
      <c r="Q1805" s="46"/>
      <c r="R1805" s="46"/>
      <c r="S1805" s="46"/>
      <c r="T1805" s="46"/>
      <c r="U1805" s="46"/>
      <c r="V1805" s="46"/>
      <c r="W1805" s="46"/>
      <c r="X1805" s="46"/>
      <c r="Y1805" s="46"/>
      <c r="Z1805" s="46"/>
      <c r="AA1805" s="46"/>
      <c r="AB1805" s="46"/>
      <c r="AC1805" s="46"/>
      <c r="AD1805" s="46"/>
    </row>
    <row r="1806" spans="1:30" hidden="1" outlineLevel="1">
      <c r="A1806" s="40" t="s">
        <v>217</v>
      </c>
      <c r="B1806" s="46"/>
      <c r="C1806" s="46"/>
      <c r="D1806" s="46"/>
      <c r="E1806" s="46"/>
      <c r="F1806" s="46">
        <v>4183106.54827999</v>
      </c>
      <c r="G1806" s="46"/>
      <c r="H1806" s="46"/>
      <c r="I1806" s="46"/>
      <c r="J1806" s="46"/>
      <c r="K1806" s="46"/>
      <c r="L1806" s="46"/>
      <c r="M1806" s="46"/>
      <c r="N1806" s="46"/>
      <c r="O1806" s="46"/>
      <c r="P1806" s="46"/>
      <c r="Q1806" s="46"/>
      <c r="R1806" s="46"/>
      <c r="S1806" s="46"/>
      <c r="T1806" s="46"/>
      <c r="U1806" s="46"/>
      <c r="V1806" s="46"/>
      <c r="W1806" s="46"/>
      <c r="X1806" s="46"/>
      <c r="Y1806" s="46"/>
      <c r="Z1806" s="46"/>
      <c r="AA1806" s="46"/>
      <c r="AB1806" s="46"/>
      <c r="AC1806" s="46"/>
      <c r="AD1806" s="46"/>
    </row>
    <row r="1807" spans="1:30" hidden="1" outlineLevel="1">
      <c r="A1807" s="40" t="s">
        <v>218</v>
      </c>
      <c r="B1807" s="46"/>
      <c r="C1807" s="46"/>
      <c r="D1807" s="46"/>
      <c r="E1807" s="46"/>
      <c r="F1807" s="46"/>
      <c r="G1807" s="46">
        <v>1133893498.29458</v>
      </c>
      <c r="H1807" s="46"/>
      <c r="I1807" s="46"/>
      <c r="J1807" s="46"/>
      <c r="K1807" s="46"/>
      <c r="L1807" s="46"/>
      <c r="M1807" s="46"/>
      <c r="N1807" s="46"/>
      <c r="O1807" s="46"/>
      <c r="P1807" s="46"/>
      <c r="Q1807" s="46"/>
      <c r="R1807" s="46"/>
      <c r="S1807" s="46"/>
      <c r="T1807" s="46"/>
      <c r="U1807" s="46"/>
      <c r="V1807" s="46"/>
      <c r="W1807" s="46"/>
      <c r="X1807" s="46"/>
      <c r="Y1807" s="46"/>
      <c r="Z1807" s="46"/>
      <c r="AA1807" s="46"/>
      <c r="AB1807" s="46"/>
      <c r="AC1807" s="46"/>
      <c r="AD1807" s="46"/>
    </row>
    <row r="1808" spans="1:30" hidden="1" outlineLevel="1">
      <c r="A1808" s="40" t="s">
        <v>219</v>
      </c>
      <c r="B1808" s="46"/>
      <c r="C1808" s="46"/>
      <c r="D1808" s="46"/>
      <c r="E1808" s="46"/>
      <c r="F1808" s="46"/>
      <c r="G1808" s="46"/>
      <c r="H1808" s="46">
        <v>370208605.96095002</v>
      </c>
      <c r="I1808" s="46"/>
      <c r="J1808" s="46"/>
      <c r="K1808" s="46"/>
      <c r="L1808" s="46"/>
      <c r="M1808" s="46"/>
      <c r="N1808" s="46"/>
      <c r="O1808" s="46"/>
      <c r="P1808" s="46"/>
      <c r="Q1808" s="46"/>
      <c r="R1808" s="46"/>
      <c r="S1808" s="46"/>
      <c r="T1808" s="46"/>
      <c r="U1808" s="46"/>
      <c r="V1808" s="46"/>
      <c r="W1808" s="46"/>
      <c r="X1808" s="46"/>
      <c r="Y1808" s="46"/>
      <c r="Z1808" s="46"/>
      <c r="AA1808" s="46"/>
      <c r="AB1808" s="46"/>
      <c r="AC1808" s="46"/>
      <c r="AD1808" s="46"/>
    </row>
    <row r="1809" spans="1:30" hidden="1" outlineLevel="1">
      <c r="A1809" s="40" t="s">
        <v>220</v>
      </c>
      <c r="B1809" s="46"/>
      <c r="C1809" s="46"/>
      <c r="D1809" s="46"/>
      <c r="E1809" s="46"/>
      <c r="F1809" s="46"/>
      <c r="G1809" s="46"/>
      <c r="H1809" s="46"/>
      <c r="I1809" s="46">
        <v>75478670.780933499</v>
      </c>
      <c r="J1809" s="46"/>
      <c r="K1809" s="46"/>
      <c r="L1809" s="46"/>
      <c r="M1809" s="46"/>
      <c r="N1809" s="46"/>
      <c r="O1809" s="46"/>
      <c r="P1809" s="46"/>
      <c r="Q1809" s="46"/>
      <c r="R1809" s="46"/>
      <c r="S1809" s="46"/>
      <c r="T1809" s="46"/>
      <c r="U1809" s="46"/>
      <c r="V1809" s="46"/>
      <c r="W1809" s="46"/>
      <c r="X1809" s="46"/>
      <c r="Y1809" s="46"/>
      <c r="Z1809" s="46"/>
      <c r="AA1809" s="46"/>
      <c r="AB1809" s="46"/>
      <c r="AC1809" s="46"/>
      <c r="AD1809" s="46"/>
    </row>
    <row r="1810" spans="1:30" hidden="1" outlineLevel="1">
      <c r="A1810" s="40" t="s">
        <v>221</v>
      </c>
      <c r="B1810" s="46"/>
      <c r="C1810" s="46"/>
      <c r="D1810" s="46"/>
      <c r="E1810" s="46"/>
      <c r="F1810" s="46"/>
      <c r="G1810" s="46"/>
      <c r="H1810" s="46"/>
      <c r="I1810" s="46"/>
      <c r="J1810" s="46">
        <v>4562262.6327400003</v>
      </c>
      <c r="K1810" s="46"/>
      <c r="L1810" s="46"/>
      <c r="M1810" s="46"/>
      <c r="N1810" s="46"/>
      <c r="O1810" s="46"/>
      <c r="P1810" s="46"/>
      <c r="Q1810" s="46"/>
      <c r="R1810" s="46"/>
      <c r="S1810" s="46"/>
      <c r="T1810" s="46"/>
      <c r="U1810" s="46"/>
      <c r="V1810" s="46"/>
      <c r="W1810" s="46"/>
      <c r="X1810" s="46"/>
      <c r="Y1810" s="46"/>
      <c r="Z1810" s="46"/>
      <c r="AA1810" s="46"/>
      <c r="AB1810" s="46"/>
      <c r="AC1810" s="46"/>
      <c r="AD1810" s="46"/>
    </row>
    <row r="1811" spans="1:30" hidden="1" outlineLevel="1">
      <c r="A1811" s="40" t="s">
        <v>222</v>
      </c>
      <c r="B1811" s="46"/>
      <c r="C1811" s="46"/>
      <c r="D1811" s="46"/>
      <c r="E1811" s="46"/>
      <c r="F1811" s="46"/>
      <c r="G1811" s="46"/>
      <c r="H1811" s="46"/>
      <c r="I1811" s="46"/>
      <c r="J1811" s="46"/>
      <c r="K1811" s="46">
        <v>4091930.8765599998</v>
      </c>
      <c r="L1811" s="46"/>
      <c r="M1811" s="46"/>
      <c r="N1811" s="46"/>
      <c r="O1811" s="46"/>
      <c r="P1811" s="46"/>
      <c r="Q1811" s="46"/>
      <c r="R1811" s="46"/>
      <c r="S1811" s="46"/>
      <c r="T1811" s="46"/>
      <c r="U1811" s="46"/>
      <c r="V1811" s="46"/>
      <c r="W1811" s="46"/>
      <c r="X1811" s="46"/>
      <c r="Y1811" s="46"/>
      <c r="Z1811" s="46"/>
      <c r="AA1811" s="46"/>
      <c r="AB1811" s="46"/>
      <c r="AC1811" s="46"/>
      <c r="AD1811" s="46"/>
    </row>
    <row r="1812" spans="1:30" hidden="1" outlineLevel="1">
      <c r="A1812" s="40" t="s">
        <v>223</v>
      </c>
      <c r="B1812" s="46"/>
      <c r="C1812" s="46"/>
      <c r="D1812" s="46"/>
      <c r="E1812" s="46"/>
      <c r="F1812" s="46"/>
      <c r="G1812" s="46"/>
      <c r="H1812" s="46"/>
      <c r="I1812" s="46"/>
      <c r="J1812" s="46"/>
      <c r="K1812" s="46"/>
      <c r="L1812" s="46">
        <v>14049599.637561901</v>
      </c>
      <c r="M1812" s="46"/>
      <c r="N1812" s="46"/>
      <c r="O1812" s="46"/>
      <c r="P1812" s="46"/>
      <c r="Q1812" s="46"/>
      <c r="R1812" s="46"/>
      <c r="S1812" s="46"/>
      <c r="T1812" s="46"/>
      <c r="U1812" s="46"/>
      <c r="V1812" s="46"/>
      <c r="W1812" s="46"/>
      <c r="X1812" s="46"/>
      <c r="Y1812" s="46"/>
      <c r="Z1812" s="46"/>
      <c r="AA1812" s="46"/>
      <c r="AB1812" s="46"/>
      <c r="AC1812" s="46"/>
      <c r="AD1812" s="46"/>
    </row>
    <row r="1813" spans="1:30" hidden="1" outlineLevel="1">
      <c r="A1813" s="40" t="s">
        <v>224</v>
      </c>
      <c r="B1813" s="46"/>
      <c r="C1813" s="46"/>
      <c r="D1813" s="46"/>
      <c r="E1813" s="46"/>
      <c r="F1813" s="46"/>
      <c r="G1813" s="46"/>
      <c r="H1813" s="46"/>
      <c r="I1813" s="46"/>
      <c r="J1813" s="46"/>
      <c r="K1813" s="46"/>
      <c r="L1813" s="46"/>
      <c r="M1813" s="46">
        <v>991809.54110999999</v>
      </c>
      <c r="N1813" s="46"/>
      <c r="O1813" s="46"/>
      <c r="P1813" s="46"/>
      <c r="Q1813" s="46"/>
      <c r="R1813" s="46"/>
      <c r="S1813" s="46"/>
      <c r="T1813" s="46"/>
      <c r="U1813" s="46"/>
      <c r="V1813" s="46"/>
      <c r="W1813" s="46"/>
      <c r="X1813" s="46"/>
      <c r="Y1813" s="46"/>
      <c r="Z1813" s="46"/>
      <c r="AA1813" s="46"/>
      <c r="AB1813" s="46"/>
      <c r="AC1813" s="46"/>
      <c r="AD1813" s="46"/>
    </row>
    <row r="1814" spans="1:30" hidden="1" outlineLevel="1">
      <c r="A1814" s="40" t="s">
        <v>225</v>
      </c>
      <c r="B1814" s="46"/>
      <c r="C1814" s="46"/>
      <c r="D1814" s="46"/>
      <c r="E1814" s="46"/>
      <c r="F1814" s="46"/>
      <c r="G1814" s="46"/>
      <c r="H1814" s="46"/>
      <c r="I1814" s="46"/>
      <c r="J1814" s="46"/>
      <c r="K1814" s="46"/>
      <c r="L1814" s="46"/>
      <c r="M1814" s="46"/>
      <c r="N1814" s="46">
        <v>3512185074.19522</v>
      </c>
      <c r="O1814" s="46"/>
      <c r="P1814" s="46"/>
      <c r="Q1814" s="46"/>
      <c r="R1814" s="46"/>
      <c r="S1814" s="46"/>
      <c r="T1814" s="46"/>
      <c r="U1814" s="46"/>
      <c r="V1814" s="46"/>
      <c r="W1814" s="46"/>
      <c r="X1814" s="46"/>
      <c r="Y1814" s="46"/>
      <c r="Z1814" s="46"/>
      <c r="AA1814" s="46"/>
      <c r="AB1814" s="46"/>
      <c r="AC1814" s="46"/>
      <c r="AD1814" s="46"/>
    </row>
    <row r="1815" spans="1:30" hidden="1" outlineLevel="1">
      <c r="A1815" s="40" t="s">
        <v>226</v>
      </c>
      <c r="B1815" s="46"/>
      <c r="C1815" s="46"/>
      <c r="D1815" s="46"/>
      <c r="E1815" s="46"/>
      <c r="F1815" s="46"/>
      <c r="G1815" s="46"/>
      <c r="H1815" s="46"/>
      <c r="I1815" s="46"/>
      <c r="J1815" s="46"/>
      <c r="K1815" s="46"/>
      <c r="L1815" s="46"/>
      <c r="M1815" s="46"/>
      <c r="N1815" s="46"/>
      <c r="O1815" s="46">
        <v>91665291.449391797</v>
      </c>
      <c r="P1815" s="46"/>
      <c r="Q1815" s="46"/>
      <c r="R1815" s="46"/>
      <c r="S1815" s="46"/>
      <c r="T1815" s="46"/>
      <c r="U1815" s="46"/>
      <c r="V1815" s="46"/>
      <c r="W1815" s="46"/>
      <c r="X1815" s="46"/>
      <c r="Y1815" s="46"/>
      <c r="Z1815" s="46"/>
      <c r="AA1815" s="46"/>
      <c r="AB1815" s="46"/>
      <c r="AC1815" s="46"/>
      <c r="AD1815" s="46"/>
    </row>
    <row r="1816" spans="1:30" hidden="1" outlineLevel="1">
      <c r="A1816" s="40" t="s">
        <v>227</v>
      </c>
      <c r="B1816" s="46"/>
      <c r="C1816" s="46"/>
      <c r="D1816" s="46"/>
      <c r="E1816" s="46"/>
      <c r="F1816" s="46"/>
      <c r="G1816" s="46"/>
      <c r="H1816" s="46"/>
      <c r="I1816" s="46"/>
      <c r="J1816" s="46"/>
      <c r="K1816" s="46"/>
      <c r="L1816" s="46"/>
      <c r="M1816" s="46"/>
      <c r="N1816" s="46"/>
      <c r="O1816" s="46"/>
      <c r="P1816" s="46">
        <v>1568192.3822600001</v>
      </c>
      <c r="Q1816" s="46"/>
      <c r="R1816" s="46"/>
      <c r="S1816" s="46"/>
      <c r="T1816" s="46"/>
      <c r="U1816" s="46"/>
      <c r="V1816" s="46"/>
      <c r="W1816" s="46"/>
      <c r="X1816" s="46"/>
      <c r="Y1816" s="46"/>
      <c r="Z1816" s="46"/>
      <c r="AA1816" s="46"/>
      <c r="AB1816" s="46"/>
      <c r="AC1816" s="46"/>
      <c r="AD1816" s="46"/>
    </row>
    <row r="1817" spans="1:30" hidden="1" outlineLevel="1">
      <c r="A1817" s="40" t="s">
        <v>228</v>
      </c>
      <c r="B1817" s="46"/>
      <c r="C1817" s="46"/>
      <c r="D1817" s="46"/>
      <c r="E1817" s="46"/>
      <c r="F1817" s="46"/>
      <c r="G1817" s="46"/>
      <c r="H1817" s="46"/>
      <c r="I1817" s="46"/>
      <c r="J1817" s="46"/>
      <c r="K1817" s="46"/>
      <c r="L1817" s="46"/>
      <c r="M1817" s="46"/>
      <c r="N1817" s="46"/>
      <c r="O1817" s="46"/>
      <c r="P1817" s="46"/>
      <c r="Q1817" s="46">
        <v>801030.14184000005</v>
      </c>
      <c r="R1817" s="46"/>
      <c r="S1817" s="46"/>
      <c r="T1817" s="46"/>
      <c r="U1817" s="46"/>
      <c r="V1817" s="46"/>
      <c r="W1817" s="46"/>
      <c r="X1817" s="46"/>
      <c r="Y1817" s="46"/>
      <c r="Z1817" s="46"/>
      <c r="AA1817" s="46"/>
      <c r="AB1817" s="46"/>
      <c r="AC1817" s="46"/>
      <c r="AD1817" s="46"/>
    </row>
    <row r="1818" spans="1:30" hidden="1" outlineLevel="1">
      <c r="A1818" s="40" t="s">
        <v>229</v>
      </c>
      <c r="B1818" s="46"/>
      <c r="C1818" s="46"/>
      <c r="D1818" s="46"/>
      <c r="E1818" s="46"/>
      <c r="F1818" s="46"/>
      <c r="G1818" s="46"/>
      <c r="H1818" s="46"/>
      <c r="I1818" s="46"/>
      <c r="J1818" s="46"/>
      <c r="K1818" s="46"/>
      <c r="L1818" s="46"/>
      <c r="M1818" s="46"/>
      <c r="N1818" s="46"/>
      <c r="O1818" s="46"/>
      <c r="P1818" s="46"/>
      <c r="Q1818" s="46"/>
      <c r="R1818" s="46">
        <v>4398930.3957799999</v>
      </c>
      <c r="S1818" s="46"/>
      <c r="T1818" s="46"/>
      <c r="U1818" s="46"/>
      <c r="V1818" s="46"/>
      <c r="W1818" s="46"/>
      <c r="X1818" s="46"/>
      <c r="Y1818" s="46"/>
      <c r="Z1818" s="46"/>
      <c r="AA1818" s="46"/>
      <c r="AB1818" s="46"/>
      <c r="AC1818" s="46"/>
      <c r="AD1818" s="46"/>
    </row>
    <row r="1819" spans="1:30" collapsed="1">
      <c r="A1819" s="43" t="s">
        <v>881</v>
      </c>
      <c r="B1819" s="46">
        <v>60735605.724479899</v>
      </c>
      <c r="C1819" s="46">
        <v>3167221.622</v>
      </c>
      <c r="D1819" s="46">
        <v>22163928.736249998</v>
      </c>
      <c r="E1819" s="46">
        <v>369855416.29503</v>
      </c>
      <c r="F1819" s="46">
        <v>4183106.54827999</v>
      </c>
      <c r="G1819" s="46">
        <v>1133893498.29458</v>
      </c>
      <c r="H1819" s="46">
        <v>370208605.96095002</v>
      </c>
      <c r="I1819" s="46">
        <v>75478670.780933499</v>
      </c>
      <c r="J1819" s="46">
        <v>4562262.6327400003</v>
      </c>
      <c r="K1819" s="46">
        <v>4091930.8765599998</v>
      </c>
      <c r="L1819" s="46">
        <v>14049599.637561901</v>
      </c>
      <c r="M1819" s="46">
        <v>991809.54110999999</v>
      </c>
      <c r="N1819" s="46">
        <v>3512185074.19522</v>
      </c>
      <c r="O1819" s="46">
        <v>91665291.449391797</v>
      </c>
      <c r="P1819" s="46">
        <v>1568192.3822600001</v>
      </c>
      <c r="Q1819" s="46">
        <v>801030.14184000005</v>
      </c>
      <c r="R1819" s="46">
        <v>4398930.3957799999</v>
      </c>
      <c r="S1819" s="46">
        <v>0</v>
      </c>
      <c r="T1819" s="46">
        <v>0</v>
      </c>
      <c r="U1819" s="46">
        <v>0</v>
      </c>
      <c r="V1819" s="46">
        <v>0</v>
      </c>
      <c r="W1819" s="46">
        <v>0</v>
      </c>
      <c r="X1819" s="46">
        <v>0</v>
      </c>
      <c r="Y1819" s="46">
        <v>0</v>
      </c>
      <c r="Z1819" s="46">
        <v>0</v>
      </c>
      <c r="AA1819" s="46">
        <v>0</v>
      </c>
      <c r="AB1819" s="46">
        <v>0</v>
      </c>
      <c r="AC1819" s="46">
        <v>0</v>
      </c>
      <c r="AD1819" s="46">
        <v>0</v>
      </c>
    </row>
    <row r="1820" spans="1:30" hidden="1" outlineLevel="1">
      <c r="A1820" s="40" t="s">
        <v>213</v>
      </c>
      <c r="B1820" s="39">
        <v>60735605.724479899</v>
      </c>
      <c r="C1820" s="39">
        <v>60735605.724479899</v>
      </c>
      <c r="D1820" s="39">
        <v>60735605.724479899</v>
      </c>
      <c r="E1820" s="39">
        <v>60735605.724479899</v>
      </c>
      <c r="F1820" s="39">
        <v>60735605.724479899</v>
      </c>
      <c r="G1820" s="39">
        <v>60735605.724479899</v>
      </c>
      <c r="H1820" s="39">
        <v>60735605.724479899</v>
      </c>
      <c r="I1820" s="39">
        <v>60735605.724479899</v>
      </c>
      <c r="J1820" s="39">
        <v>60735605.724479899</v>
      </c>
      <c r="K1820" s="39">
        <v>60735605.724479899</v>
      </c>
      <c r="L1820" s="39">
        <v>60735605.724479899</v>
      </c>
      <c r="M1820" s="39">
        <v>60735605.724479899</v>
      </c>
      <c r="N1820" s="39">
        <v>60735605.724479899</v>
      </c>
      <c r="O1820" s="39">
        <v>60735605.724479899</v>
      </c>
      <c r="P1820" s="39">
        <v>60735605.724479899</v>
      </c>
      <c r="Q1820" s="39">
        <v>60735605.724479899</v>
      </c>
      <c r="R1820" s="39">
        <v>60735605.724479899</v>
      </c>
    </row>
    <row r="1821" spans="1:30" hidden="1" outlineLevel="1">
      <c r="A1821" s="40" t="s">
        <v>214</v>
      </c>
      <c r="B1821" s="39">
        <v>3167221.622</v>
      </c>
      <c r="C1821" s="39">
        <v>3167221.622</v>
      </c>
      <c r="D1821" s="39">
        <v>3167221.622</v>
      </c>
      <c r="E1821" s="39">
        <v>3167221.622</v>
      </c>
      <c r="F1821" s="39">
        <v>3167221.622</v>
      </c>
      <c r="G1821" s="39">
        <v>3167221.622</v>
      </c>
      <c r="H1821" s="39">
        <v>3167221.622</v>
      </c>
      <c r="I1821" s="39">
        <v>3167221.622</v>
      </c>
      <c r="J1821" s="39">
        <v>3167221.622</v>
      </c>
      <c r="K1821" s="39">
        <v>3167221.622</v>
      </c>
      <c r="L1821" s="39">
        <v>3167221.622</v>
      </c>
      <c r="M1821" s="39">
        <v>3167221.622</v>
      </c>
      <c r="N1821" s="39">
        <v>3167221.622</v>
      </c>
      <c r="O1821" s="39">
        <v>3167221.622</v>
      </c>
      <c r="P1821" s="39">
        <v>3167221.622</v>
      </c>
      <c r="Q1821" s="39">
        <v>3167221.622</v>
      </c>
      <c r="R1821" s="39">
        <v>3167221.622</v>
      </c>
    </row>
    <row r="1822" spans="1:30" hidden="1" outlineLevel="1">
      <c r="A1822" s="40" t="s">
        <v>215</v>
      </c>
      <c r="B1822" s="39">
        <v>22163928.736249998</v>
      </c>
      <c r="C1822" s="39">
        <v>22163928.736249998</v>
      </c>
      <c r="D1822" s="39">
        <v>22163928.736249998</v>
      </c>
      <c r="E1822" s="39">
        <v>22163928.736249998</v>
      </c>
      <c r="F1822" s="39">
        <v>22163928.736249998</v>
      </c>
      <c r="G1822" s="39">
        <v>22163928.736249998</v>
      </c>
      <c r="H1822" s="39">
        <v>22163928.736249998</v>
      </c>
      <c r="I1822" s="39">
        <v>22163928.736249998</v>
      </c>
      <c r="J1822" s="39">
        <v>22163928.736249998</v>
      </c>
      <c r="K1822" s="39">
        <v>22163928.736249998</v>
      </c>
      <c r="L1822" s="39">
        <v>22163928.736249998</v>
      </c>
      <c r="M1822" s="39">
        <v>22163928.736249998</v>
      </c>
      <c r="N1822" s="39">
        <v>22163928.736249998</v>
      </c>
      <c r="O1822" s="39">
        <v>22163928.736249998</v>
      </c>
      <c r="P1822" s="39">
        <v>22163928.736249998</v>
      </c>
      <c r="Q1822" s="39">
        <v>22163928.736249998</v>
      </c>
      <c r="R1822" s="39">
        <v>22163928.736249998</v>
      </c>
    </row>
    <row r="1823" spans="1:30" hidden="1" outlineLevel="1">
      <c r="A1823" s="40" t="s">
        <v>216</v>
      </c>
      <c r="B1823" s="39">
        <v>369855416.29503</v>
      </c>
      <c r="C1823" s="39">
        <v>369855416.29503</v>
      </c>
      <c r="D1823" s="39">
        <v>369855416.29503</v>
      </c>
      <c r="E1823" s="39">
        <v>369855416.29503</v>
      </c>
      <c r="F1823" s="39">
        <v>369855416.29503</v>
      </c>
      <c r="G1823" s="39">
        <v>369855416.29503</v>
      </c>
      <c r="H1823" s="39">
        <v>369855416.29503</v>
      </c>
      <c r="I1823" s="39">
        <v>369855416.29503</v>
      </c>
      <c r="J1823" s="39">
        <v>369855416.29503</v>
      </c>
      <c r="K1823" s="39">
        <v>369855416.29503</v>
      </c>
      <c r="L1823" s="39">
        <v>369855416.29503</v>
      </c>
      <c r="M1823" s="39">
        <v>369855416.29503</v>
      </c>
      <c r="N1823" s="39">
        <v>369855416.29503</v>
      </c>
      <c r="O1823" s="39">
        <v>369855416.29503</v>
      </c>
      <c r="P1823" s="39">
        <v>369855416.29503</v>
      </c>
      <c r="Q1823" s="39">
        <v>369855416.29503</v>
      </c>
      <c r="R1823" s="39">
        <v>369855416.29503</v>
      </c>
    </row>
    <row r="1824" spans="1:30" hidden="1" outlineLevel="1">
      <c r="A1824" s="40" t="s">
        <v>217</v>
      </c>
      <c r="B1824" s="39">
        <v>4183106.54827999</v>
      </c>
      <c r="C1824" s="39">
        <v>4183106.54827999</v>
      </c>
      <c r="D1824" s="39">
        <v>4183106.54827999</v>
      </c>
      <c r="E1824" s="39">
        <v>4183106.54827999</v>
      </c>
      <c r="F1824" s="39">
        <v>4183106.54827999</v>
      </c>
      <c r="G1824" s="39">
        <v>4183106.54827999</v>
      </c>
      <c r="H1824" s="39">
        <v>4183106.54827999</v>
      </c>
      <c r="I1824" s="39">
        <v>4183106.54827999</v>
      </c>
      <c r="J1824" s="39">
        <v>4183106.54827999</v>
      </c>
      <c r="K1824" s="39">
        <v>4183106.54827999</v>
      </c>
      <c r="L1824" s="39">
        <v>4183106.54827999</v>
      </c>
      <c r="M1824" s="39">
        <v>4183106.54827999</v>
      </c>
      <c r="N1824" s="39">
        <v>4183106.54827999</v>
      </c>
      <c r="O1824" s="39">
        <v>4183106.54827999</v>
      </c>
      <c r="P1824" s="39">
        <v>4183106.54827999</v>
      </c>
      <c r="Q1824" s="39">
        <v>4183106.54827999</v>
      </c>
      <c r="R1824" s="39">
        <v>4183106.54827999</v>
      </c>
    </row>
    <row r="1825" spans="1:30" hidden="1" outlineLevel="1">
      <c r="A1825" s="40" t="s">
        <v>218</v>
      </c>
      <c r="B1825" s="39">
        <v>1133893498.29458</v>
      </c>
      <c r="C1825" s="39">
        <v>1133893498.29458</v>
      </c>
      <c r="D1825" s="39">
        <v>1133893498.29458</v>
      </c>
      <c r="E1825" s="39">
        <v>1133893498.29458</v>
      </c>
      <c r="F1825" s="39">
        <v>1133893498.29458</v>
      </c>
      <c r="G1825" s="39">
        <v>1133893498.29458</v>
      </c>
      <c r="H1825" s="39">
        <v>1133893498.29458</v>
      </c>
      <c r="I1825" s="39">
        <v>1133893498.29458</v>
      </c>
      <c r="J1825" s="39">
        <v>1133893498.29458</v>
      </c>
      <c r="K1825" s="39">
        <v>1133893498.29458</v>
      </c>
      <c r="L1825" s="39">
        <v>1133893498.29458</v>
      </c>
      <c r="M1825" s="39">
        <v>1133893498.29458</v>
      </c>
      <c r="N1825" s="39">
        <v>1133893498.29458</v>
      </c>
      <c r="O1825" s="39">
        <v>1133893498.29458</v>
      </c>
      <c r="P1825" s="39">
        <v>1133893498.29458</v>
      </c>
      <c r="Q1825" s="39">
        <v>1133893498.29458</v>
      </c>
      <c r="R1825" s="39">
        <v>1133893498.29458</v>
      </c>
    </row>
    <row r="1826" spans="1:30" hidden="1" outlineLevel="1">
      <c r="A1826" s="40" t="s">
        <v>219</v>
      </c>
      <c r="B1826" s="39">
        <v>370208605.96095002</v>
      </c>
      <c r="C1826" s="39">
        <v>370208605.96095002</v>
      </c>
      <c r="D1826" s="39">
        <v>370208605.96095002</v>
      </c>
      <c r="E1826" s="39">
        <v>370208605.96095002</v>
      </c>
      <c r="F1826" s="39">
        <v>370208605.96095002</v>
      </c>
      <c r="G1826" s="39">
        <v>370208605.96095002</v>
      </c>
      <c r="H1826" s="39">
        <v>370208605.96095002</v>
      </c>
      <c r="I1826" s="39">
        <v>370208605.96095002</v>
      </c>
      <c r="J1826" s="39">
        <v>370208605.96095002</v>
      </c>
      <c r="K1826" s="39">
        <v>370208605.96095002</v>
      </c>
      <c r="L1826" s="39">
        <v>370208605.96095002</v>
      </c>
      <c r="M1826" s="39">
        <v>370208605.96095002</v>
      </c>
      <c r="N1826" s="39">
        <v>370208605.96095002</v>
      </c>
      <c r="O1826" s="39">
        <v>370208605.96095002</v>
      </c>
      <c r="P1826" s="39">
        <v>370208605.96095002</v>
      </c>
      <c r="Q1826" s="39">
        <v>370208605.96095002</v>
      </c>
      <c r="R1826" s="39">
        <v>370208605.96095002</v>
      </c>
    </row>
    <row r="1827" spans="1:30" hidden="1" outlineLevel="1">
      <c r="A1827" s="40" t="s">
        <v>220</v>
      </c>
      <c r="B1827" s="39">
        <v>75478670.780933499</v>
      </c>
      <c r="C1827" s="39">
        <v>75478670.780933499</v>
      </c>
      <c r="D1827" s="39">
        <v>75478670.780933499</v>
      </c>
      <c r="E1827" s="39">
        <v>75478670.780933499</v>
      </c>
      <c r="F1827" s="39">
        <v>75478670.780933499</v>
      </c>
      <c r="G1827" s="39">
        <v>75478670.780933499</v>
      </c>
      <c r="H1827" s="39">
        <v>75478670.780933499</v>
      </c>
      <c r="I1827" s="39">
        <v>75478670.780933499</v>
      </c>
      <c r="J1827" s="39">
        <v>75478670.780933499</v>
      </c>
      <c r="K1827" s="39">
        <v>75478670.780933499</v>
      </c>
      <c r="L1827" s="39">
        <v>75478670.780933499</v>
      </c>
      <c r="M1827" s="39">
        <v>75478670.780933499</v>
      </c>
      <c r="N1827" s="39">
        <v>75478670.780933499</v>
      </c>
      <c r="O1827" s="39">
        <v>75478670.780933499</v>
      </c>
      <c r="P1827" s="39">
        <v>75478670.780933499</v>
      </c>
      <c r="Q1827" s="39">
        <v>75478670.780933499</v>
      </c>
      <c r="R1827" s="39">
        <v>75478670.780933499</v>
      </c>
    </row>
    <row r="1828" spans="1:30" hidden="1" outlineLevel="1">
      <c r="A1828" s="40" t="s">
        <v>221</v>
      </c>
      <c r="B1828" s="39">
        <v>4562262.6327400003</v>
      </c>
      <c r="C1828" s="39">
        <v>4562262.6327400003</v>
      </c>
      <c r="D1828" s="39">
        <v>4562262.6327400003</v>
      </c>
      <c r="E1828" s="39">
        <v>4562262.6327400003</v>
      </c>
      <c r="F1828" s="39">
        <v>4562262.6327400003</v>
      </c>
      <c r="G1828" s="39">
        <v>4562262.6327400003</v>
      </c>
      <c r="H1828" s="39">
        <v>4562262.6327400003</v>
      </c>
      <c r="I1828" s="39">
        <v>4562262.6327400003</v>
      </c>
      <c r="J1828" s="39">
        <v>4562262.6327400003</v>
      </c>
      <c r="K1828" s="39">
        <v>4562262.6327400003</v>
      </c>
      <c r="L1828" s="39">
        <v>4562262.6327400003</v>
      </c>
      <c r="M1828" s="39">
        <v>4562262.6327400003</v>
      </c>
      <c r="N1828" s="39">
        <v>4562262.6327400003</v>
      </c>
      <c r="O1828" s="39">
        <v>4562262.6327400003</v>
      </c>
      <c r="P1828" s="39">
        <v>4562262.6327400003</v>
      </c>
      <c r="Q1828" s="39">
        <v>4562262.6327400003</v>
      </c>
      <c r="R1828" s="39">
        <v>4562262.6327400003</v>
      </c>
    </row>
    <row r="1829" spans="1:30" hidden="1" outlineLevel="1">
      <c r="A1829" s="40" t="s">
        <v>222</v>
      </c>
      <c r="B1829" s="39">
        <v>4091930.8765599998</v>
      </c>
      <c r="C1829" s="39">
        <v>4091930.8765599998</v>
      </c>
      <c r="D1829" s="39">
        <v>4091930.8765599998</v>
      </c>
      <c r="E1829" s="39">
        <v>4091930.8765599998</v>
      </c>
      <c r="F1829" s="39">
        <v>4091930.8765599998</v>
      </c>
      <c r="G1829" s="39">
        <v>4091930.8765599998</v>
      </c>
      <c r="H1829" s="39">
        <v>4091930.8765599998</v>
      </c>
      <c r="I1829" s="39">
        <v>4091930.8765599998</v>
      </c>
      <c r="J1829" s="39">
        <v>4091930.8765599998</v>
      </c>
      <c r="K1829" s="39">
        <v>4091930.8765599998</v>
      </c>
      <c r="L1829" s="39">
        <v>4091930.8765599998</v>
      </c>
      <c r="M1829" s="39">
        <v>4091930.8765599998</v>
      </c>
      <c r="N1829" s="39">
        <v>4091930.8765599998</v>
      </c>
      <c r="O1829" s="39">
        <v>4091930.8765599998</v>
      </c>
      <c r="P1829" s="39">
        <v>4091930.8765599998</v>
      </c>
      <c r="Q1829" s="39">
        <v>4091930.8765599998</v>
      </c>
      <c r="R1829" s="39">
        <v>4091930.8765599998</v>
      </c>
    </row>
    <row r="1830" spans="1:30" hidden="1" outlineLevel="1">
      <c r="A1830" s="40" t="s">
        <v>223</v>
      </c>
      <c r="B1830" s="39">
        <v>14049599.637561901</v>
      </c>
      <c r="C1830" s="39">
        <v>14049599.637561901</v>
      </c>
      <c r="D1830" s="39">
        <v>14049599.637561901</v>
      </c>
      <c r="E1830" s="39">
        <v>14049599.637561901</v>
      </c>
      <c r="F1830" s="39">
        <v>14049599.637561901</v>
      </c>
      <c r="G1830" s="39">
        <v>14049599.637561901</v>
      </c>
      <c r="H1830" s="39">
        <v>14049599.637561901</v>
      </c>
      <c r="I1830" s="39">
        <v>14049599.637561901</v>
      </c>
      <c r="J1830" s="39">
        <v>14049599.637561901</v>
      </c>
      <c r="K1830" s="39">
        <v>14049599.637561901</v>
      </c>
      <c r="L1830" s="39">
        <v>14049599.637561901</v>
      </c>
      <c r="M1830" s="39">
        <v>14049599.637561901</v>
      </c>
      <c r="N1830" s="39">
        <v>14049599.637561901</v>
      </c>
      <c r="O1830" s="39">
        <v>14049599.637561901</v>
      </c>
      <c r="P1830" s="39">
        <v>14049599.637561901</v>
      </c>
      <c r="Q1830" s="39">
        <v>14049599.637561901</v>
      </c>
      <c r="R1830" s="39">
        <v>14049599.637561901</v>
      </c>
    </row>
    <row r="1831" spans="1:30" hidden="1" outlineLevel="1">
      <c r="A1831" s="40" t="s">
        <v>224</v>
      </c>
      <c r="B1831" s="39">
        <v>991809.54110999999</v>
      </c>
      <c r="C1831" s="39">
        <v>991809.54110999999</v>
      </c>
      <c r="D1831" s="39">
        <v>991809.54110999999</v>
      </c>
      <c r="E1831" s="39">
        <v>991809.54110999999</v>
      </c>
      <c r="F1831" s="39">
        <v>991809.54110999999</v>
      </c>
      <c r="G1831" s="39">
        <v>991809.54110999999</v>
      </c>
      <c r="H1831" s="39">
        <v>991809.54110999999</v>
      </c>
      <c r="I1831" s="39">
        <v>991809.54110999999</v>
      </c>
      <c r="J1831" s="39">
        <v>991809.54110999999</v>
      </c>
      <c r="K1831" s="39">
        <v>991809.54110999999</v>
      </c>
      <c r="L1831" s="39">
        <v>991809.54110999999</v>
      </c>
      <c r="M1831" s="39">
        <v>991809.54110999999</v>
      </c>
      <c r="N1831" s="39">
        <v>991809.54110999999</v>
      </c>
      <c r="O1831" s="39">
        <v>991809.54110999999</v>
      </c>
      <c r="P1831" s="39">
        <v>991809.54110999999</v>
      </c>
      <c r="Q1831" s="39">
        <v>991809.54110999999</v>
      </c>
      <c r="R1831" s="39">
        <v>991809.54110999999</v>
      </c>
    </row>
    <row r="1832" spans="1:30" hidden="1" outlineLevel="1">
      <c r="A1832" s="40" t="s">
        <v>225</v>
      </c>
      <c r="B1832" s="39">
        <v>3512185074.19522</v>
      </c>
      <c r="C1832" s="39">
        <v>3512185074.19522</v>
      </c>
      <c r="D1832" s="39">
        <v>3512185074.19522</v>
      </c>
      <c r="E1832" s="39">
        <v>3512185074.19522</v>
      </c>
      <c r="F1832" s="39">
        <v>3512185074.19522</v>
      </c>
      <c r="G1832" s="39">
        <v>3512185074.19522</v>
      </c>
      <c r="H1832" s="39">
        <v>3512185074.19522</v>
      </c>
      <c r="I1832" s="39">
        <v>3512185074.19522</v>
      </c>
      <c r="J1832" s="39">
        <v>3512185074.19522</v>
      </c>
      <c r="K1832" s="39">
        <v>3512185074.19522</v>
      </c>
      <c r="L1832" s="39">
        <v>3512185074.19522</v>
      </c>
      <c r="M1832" s="39">
        <v>3512185074.19522</v>
      </c>
      <c r="N1832" s="39">
        <v>3512185074.19522</v>
      </c>
      <c r="O1832" s="39">
        <v>3512185074.19522</v>
      </c>
      <c r="P1832" s="39">
        <v>3512185074.19522</v>
      </c>
      <c r="Q1832" s="39">
        <v>3512185074.19522</v>
      </c>
      <c r="R1832" s="39">
        <v>3512185074.19522</v>
      </c>
    </row>
    <row r="1833" spans="1:30" hidden="1" outlineLevel="1">
      <c r="A1833" s="40" t="s">
        <v>226</v>
      </c>
      <c r="B1833" s="39">
        <v>91665291.449391797</v>
      </c>
      <c r="C1833" s="39">
        <v>91665291.449391797</v>
      </c>
      <c r="D1833" s="39">
        <v>91665291.449391797</v>
      </c>
      <c r="E1833" s="39">
        <v>91665291.449391797</v>
      </c>
      <c r="F1833" s="39">
        <v>91665291.449391797</v>
      </c>
      <c r="G1833" s="39">
        <v>91665291.449391797</v>
      </c>
      <c r="H1833" s="39">
        <v>91665291.449391797</v>
      </c>
      <c r="I1833" s="39">
        <v>91665291.449391797</v>
      </c>
      <c r="J1833" s="39">
        <v>91665291.449391797</v>
      </c>
      <c r="K1833" s="39">
        <v>91665291.449391797</v>
      </c>
      <c r="L1833" s="39">
        <v>91665291.449391797</v>
      </c>
      <c r="M1833" s="39">
        <v>91665291.449391797</v>
      </c>
      <c r="N1833" s="39">
        <v>91665291.449391797</v>
      </c>
      <c r="O1833" s="39">
        <v>91665291.449391797</v>
      </c>
      <c r="P1833" s="39">
        <v>91665291.449391797</v>
      </c>
      <c r="Q1833" s="39">
        <v>91665291.449391797</v>
      </c>
      <c r="R1833" s="39">
        <v>91665291.449391797</v>
      </c>
    </row>
    <row r="1834" spans="1:30" hidden="1" outlineLevel="1">
      <c r="A1834" s="40" t="s">
        <v>227</v>
      </c>
      <c r="B1834" s="39">
        <v>1568192.3822600001</v>
      </c>
      <c r="C1834" s="39">
        <v>1568192.3822600001</v>
      </c>
      <c r="D1834" s="39">
        <v>1568192.3822600001</v>
      </c>
      <c r="E1834" s="39">
        <v>1568192.3822600001</v>
      </c>
      <c r="F1834" s="39">
        <v>1568192.3822600001</v>
      </c>
      <c r="G1834" s="39">
        <v>1568192.3822600001</v>
      </c>
      <c r="H1834" s="39">
        <v>1568192.3822600001</v>
      </c>
      <c r="I1834" s="39">
        <v>1568192.3822600001</v>
      </c>
      <c r="J1834" s="39">
        <v>1568192.3822600001</v>
      </c>
      <c r="K1834" s="39">
        <v>1568192.3822600001</v>
      </c>
      <c r="L1834" s="39">
        <v>1568192.3822600001</v>
      </c>
      <c r="M1834" s="39">
        <v>1568192.3822600001</v>
      </c>
      <c r="N1834" s="39">
        <v>1568192.3822600001</v>
      </c>
      <c r="O1834" s="39">
        <v>1568192.3822600001</v>
      </c>
      <c r="P1834" s="39">
        <v>1568192.3822600001</v>
      </c>
      <c r="Q1834" s="39">
        <v>1568192.3822600001</v>
      </c>
      <c r="R1834" s="39">
        <v>1568192.3822600001</v>
      </c>
    </row>
    <row r="1835" spans="1:30" hidden="1" outlineLevel="1">
      <c r="A1835" s="40" t="s">
        <v>228</v>
      </c>
      <c r="B1835" s="39">
        <v>801030.14184000005</v>
      </c>
      <c r="C1835" s="39">
        <v>801030.14184000005</v>
      </c>
      <c r="D1835" s="39">
        <v>801030.14184000005</v>
      </c>
      <c r="E1835" s="39">
        <v>801030.14184000005</v>
      </c>
      <c r="F1835" s="39">
        <v>801030.14184000005</v>
      </c>
      <c r="G1835" s="39">
        <v>801030.14184000005</v>
      </c>
      <c r="H1835" s="39">
        <v>801030.14184000005</v>
      </c>
      <c r="I1835" s="39">
        <v>801030.14184000005</v>
      </c>
      <c r="J1835" s="39">
        <v>801030.14184000005</v>
      </c>
      <c r="K1835" s="39">
        <v>801030.14184000005</v>
      </c>
      <c r="L1835" s="39">
        <v>801030.14184000005</v>
      </c>
      <c r="M1835" s="39">
        <v>801030.14184000005</v>
      </c>
      <c r="N1835" s="39">
        <v>801030.14184000005</v>
      </c>
      <c r="O1835" s="39">
        <v>801030.14184000005</v>
      </c>
      <c r="P1835" s="39">
        <v>801030.14184000005</v>
      </c>
      <c r="Q1835" s="39">
        <v>801030.14184000005</v>
      </c>
      <c r="R1835" s="39">
        <v>801030.14184000005</v>
      </c>
    </row>
    <row r="1836" spans="1:30" hidden="1" outlineLevel="1">
      <c r="A1836" s="40" t="s">
        <v>229</v>
      </c>
      <c r="B1836" s="39">
        <v>4398930.3957799999</v>
      </c>
      <c r="C1836" s="39">
        <v>4398930.3957799999</v>
      </c>
      <c r="D1836" s="39">
        <v>4398930.3957799999</v>
      </c>
      <c r="E1836" s="39">
        <v>4398930.3957799999</v>
      </c>
      <c r="F1836" s="39">
        <v>4398930.3957799999</v>
      </c>
      <c r="G1836" s="39">
        <v>4398930.3957799999</v>
      </c>
      <c r="H1836" s="39">
        <v>4398930.3957799999</v>
      </c>
      <c r="I1836" s="39">
        <v>4398930.3957799999</v>
      </c>
      <c r="J1836" s="39">
        <v>4398930.3957799999</v>
      </c>
      <c r="K1836" s="39">
        <v>4398930.3957799999</v>
      </c>
      <c r="L1836" s="39">
        <v>4398930.3957799999</v>
      </c>
      <c r="M1836" s="39">
        <v>4398930.3957799999</v>
      </c>
      <c r="N1836" s="39">
        <v>4398930.3957799999</v>
      </c>
      <c r="O1836" s="39">
        <v>4398930.3957799999</v>
      </c>
      <c r="P1836" s="39">
        <v>4398930.3957799999</v>
      </c>
      <c r="Q1836" s="39">
        <v>4398930.3957799999</v>
      </c>
      <c r="R1836" s="39">
        <v>4398930.3957799999</v>
      </c>
    </row>
    <row r="1837" spans="1:30" collapsed="1">
      <c r="A1837" s="40" t="s">
        <v>882</v>
      </c>
      <c r="B1837" s="39">
        <v>5674000175.2149696</v>
      </c>
      <c r="C1837" s="39">
        <v>5674000175.2149696</v>
      </c>
      <c r="D1837" s="39">
        <v>5674000175.2149696</v>
      </c>
      <c r="E1837" s="39">
        <v>5674000175.2149696</v>
      </c>
      <c r="F1837" s="39">
        <v>5674000175.2149696</v>
      </c>
      <c r="G1837" s="39">
        <v>5674000175.2149696</v>
      </c>
      <c r="H1837" s="39">
        <v>5674000175.2149696</v>
      </c>
      <c r="I1837" s="39">
        <v>5674000175.2149696</v>
      </c>
      <c r="J1837" s="39">
        <v>5674000175.2149696</v>
      </c>
      <c r="K1837" s="39">
        <v>5674000175.2149696</v>
      </c>
      <c r="L1837" s="39">
        <v>5674000175.2149696</v>
      </c>
      <c r="M1837" s="39">
        <v>5674000175.2149696</v>
      </c>
      <c r="N1837" s="39">
        <v>5674000175.2149696</v>
      </c>
      <c r="O1837" s="39">
        <v>5674000175.2149696</v>
      </c>
      <c r="P1837" s="39">
        <v>5674000175.2149696</v>
      </c>
      <c r="Q1837" s="39">
        <v>5674000175.2149696</v>
      </c>
      <c r="R1837" s="39">
        <v>5674000175.2149696</v>
      </c>
      <c r="S1837" s="39">
        <v>0</v>
      </c>
      <c r="T1837" s="39">
        <v>0</v>
      </c>
      <c r="U1837" s="39">
        <v>0</v>
      </c>
      <c r="V1837" s="39">
        <v>0</v>
      </c>
      <c r="W1837" s="39">
        <v>0</v>
      </c>
      <c r="X1837" s="39">
        <v>0</v>
      </c>
      <c r="Y1837" s="39">
        <v>0</v>
      </c>
      <c r="Z1837" s="39">
        <v>0</v>
      </c>
      <c r="AA1837" s="39">
        <v>0</v>
      </c>
      <c r="AB1837" s="39">
        <v>0</v>
      </c>
      <c r="AC1837" s="39">
        <v>0</v>
      </c>
      <c r="AD1837" s="39">
        <v>0</v>
      </c>
    </row>
    <row r="1838" spans="1:30">
      <c r="A1838" s="40" t="s">
        <v>883</v>
      </c>
    </row>
    <row r="1839" spans="1:30" s="45" customFormat="1">
      <c r="A1839" s="49" t="s">
        <v>884</v>
      </c>
      <c r="B1839" s="50">
        <v>1.07041952500783E-2</v>
      </c>
      <c r="C1839" s="50">
        <v>5.5819907017891498E-4</v>
      </c>
      <c r="D1839" s="50">
        <v>3.9062263045154498E-3</v>
      </c>
      <c r="E1839" s="50">
        <v>6.5184244778599604E-2</v>
      </c>
      <c r="F1839" s="50">
        <v>7.3724117361725504E-4</v>
      </c>
      <c r="G1839" s="50">
        <v>0.19984022969326401</v>
      </c>
      <c r="H1839" s="50">
        <v>6.52464918097969E-2</v>
      </c>
      <c r="I1839" s="50">
        <v>1.33025499559618E-2</v>
      </c>
      <c r="J1839" s="50">
        <v>8.0406459144445597E-4</v>
      </c>
      <c r="K1839" s="50">
        <v>7.2117214490656305E-4</v>
      </c>
      <c r="L1839" s="50">
        <v>2.4761366238466201E-3</v>
      </c>
      <c r="M1839" s="50">
        <v>1.7479899726517399E-4</v>
      </c>
      <c r="N1839" s="50">
        <v>0.61899629286883995</v>
      </c>
      <c r="O1839" s="50">
        <v>1.6155320517930501E-2</v>
      </c>
      <c r="P1839" s="50">
        <v>2.7638215259670598E-4</v>
      </c>
      <c r="Q1839" s="50">
        <v>1.4117555817834399E-4</v>
      </c>
      <c r="R1839" s="50">
        <v>7.7527850897772196E-4</v>
      </c>
      <c r="S1839" s="50">
        <v>0</v>
      </c>
      <c r="T1839" s="50">
        <v>0</v>
      </c>
      <c r="U1839" s="50">
        <v>0</v>
      </c>
      <c r="V1839" s="50">
        <v>0</v>
      </c>
      <c r="W1839" s="50">
        <v>0</v>
      </c>
      <c r="X1839" s="50">
        <v>0</v>
      </c>
      <c r="Y1839" s="50">
        <v>0</v>
      </c>
      <c r="Z1839" s="50">
        <v>0</v>
      </c>
      <c r="AA1839" s="50">
        <v>0</v>
      </c>
      <c r="AB1839" s="50">
        <v>0</v>
      </c>
      <c r="AC1839" s="50">
        <v>0</v>
      </c>
      <c r="AD1839" s="50">
        <v>0</v>
      </c>
    </row>
    <row r="1840" spans="1:30">
      <c r="A1840" s="40" t="s">
        <v>885</v>
      </c>
      <c r="B1840" s="39">
        <v>1.07041952500783E-2</v>
      </c>
      <c r="C1840" s="39">
        <v>5.5819907017891498E-4</v>
      </c>
      <c r="D1840" s="39">
        <v>3.9062263045154498E-3</v>
      </c>
      <c r="E1840" s="39">
        <v>6.5184244778599604E-2</v>
      </c>
      <c r="F1840" s="39">
        <v>7.3724117361725504E-4</v>
      </c>
      <c r="G1840" s="39">
        <v>0.19984022969326401</v>
      </c>
      <c r="H1840" s="39">
        <v>6.52464918097969E-2</v>
      </c>
      <c r="I1840" s="39">
        <v>1.33025499559618E-2</v>
      </c>
      <c r="J1840" s="39">
        <v>8.0406459144445597E-4</v>
      </c>
      <c r="K1840" s="39">
        <v>7.2117214490656305E-4</v>
      </c>
      <c r="L1840" s="39">
        <v>2.4761366238466201E-3</v>
      </c>
      <c r="M1840" s="39">
        <v>1.7479899726517399E-4</v>
      </c>
      <c r="N1840" s="39">
        <v>0.61899629286883995</v>
      </c>
      <c r="O1840" s="39">
        <v>1.6155320517930501E-2</v>
      </c>
      <c r="P1840" s="39">
        <v>2.7638215259670598E-4</v>
      </c>
      <c r="Q1840" s="39">
        <v>1.4117555817834399E-4</v>
      </c>
      <c r="R1840" s="39">
        <v>7.7527850897772196E-4</v>
      </c>
      <c r="S1840" s="39">
        <v>0</v>
      </c>
      <c r="T1840" s="39">
        <v>0</v>
      </c>
      <c r="U1840" s="39">
        <v>0</v>
      </c>
      <c r="V1840" s="39">
        <v>0</v>
      </c>
      <c r="W1840" s="39">
        <v>0</v>
      </c>
      <c r="X1840" s="39">
        <v>0</v>
      </c>
      <c r="Y1840" s="39">
        <v>0</v>
      </c>
      <c r="Z1840" s="39">
        <v>0</v>
      </c>
      <c r="AA1840" s="39">
        <v>0</v>
      </c>
      <c r="AB1840" s="39">
        <v>0</v>
      </c>
      <c r="AC1840" s="39">
        <v>0</v>
      </c>
      <c r="AD1840" s="39">
        <v>0</v>
      </c>
    </row>
    <row r="1841" spans="1:30">
      <c r="A1841" s="40" t="s">
        <v>886</v>
      </c>
    </row>
    <row r="1842" spans="1:30">
      <c r="A1842" s="43" t="s">
        <v>887</v>
      </c>
    </row>
    <row r="1843" spans="1:30">
      <c r="A1843" s="43" t="s">
        <v>888</v>
      </c>
      <c r="B1843" s="46">
        <v>27075626.8027457</v>
      </c>
      <c r="C1843" s="46">
        <v>944762.71332480398</v>
      </c>
      <c r="D1843" s="46">
        <v>13667256.0133666</v>
      </c>
      <c r="E1843" s="46">
        <v>0</v>
      </c>
      <c r="F1843" s="46">
        <v>0</v>
      </c>
      <c r="G1843" s="46">
        <v>6138746.1666661697</v>
      </c>
      <c r="H1843" s="46">
        <v>11579079.1157998</v>
      </c>
      <c r="I1843" s="46">
        <v>2981527.7747764601</v>
      </c>
      <c r="J1843" s="46">
        <v>0</v>
      </c>
      <c r="K1843" s="46">
        <v>0</v>
      </c>
      <c r="L1843" s="46">
        <v>0</v>
      </c>
      <c r="M1843" s="46">
        <v>0</v>
      </c>
      <c r="N1843" s="46">
        <v>0</v>
      </c>
      <c r="O1843" s="46">
        <v>0</v>
      </c>
      <c r="P1843" s="46">
        <v>0</v>
      </c>
      <c r="Q1843" s="46">
        <v>0</v>
      </c>
      <c r="R1843" s="46">
        <v>0</v>
      </c>
      <c r="S1843" s="46">
        <v>0</v>
      </c>
      <c r="T1843" s="46">
        <v>0</v>
      </c>
      <c r="U1843" s="46">
        <v>0</v>
      </c>
      <c r="V1843" s="46">
        <v>0</v>
      </c>
      <c r="W1843" s="46">
        <v>0</v>
      </c>
      <c r="X1843" s="46">
        <v>0</v>
      </c>
      <c r="Y1843" s="46">
        <v>0</v>
      </c>
      <c r="Z1843" s="46">
        <v>0</v>
      </c>
      <c r="AA1843" s="46">
        <v>0</v>
      </c>
      <c r="AB1843" s="46">
        <v>0</v>
      </c>
      <c r="AC1843" s="46">
        <v>0</v>
      </c>
      <c r="AD1843" s="46">
        <v>0</v>
      </c>
    </row>
    <row r="1844" spans="1:30" hidden="1" outlineLevel="1">
      <c r="A1844" s="40" t="s">
        <v>213</v>
      </c>
      <c r="B1844" s="39">
        <v>27075626.8027457</v>
      </c>
      <c r="C1844" s="39">
        <v>27075626.8027457</v>
      </c>
      <c r="D1844" s="39">
        <v>27075626.8027457</v>
      </c>
      <c r="E1844" s="39">
        <v>27075626.8027457</v>
      </c>
      <c r="F1844" s="39">
        <v>27075626.8027457</v>
      </c>
      <c r="G1844" s="39">
        <v>27075626.8027457</v>
      </c>
      <c r="H1844" s="39">
        <v>27075626.8027457</v>
      </c>
      <c r="I1844" s="39">
        <v>27075626.8027457</v>
      </c>
      <c r="J1844" s="39">
        <v>27075626.8027457</v>
      </c>
      <c r="K1844" s="39">
        <v>27075626.8027457</v>
      </c>
      <c r="L1844" s="39">
        <v>27075626.8027457</v>
      </c>
      <c r="M1844" s="39">
        <v>27075626.8027457</v>
      </c>
      <c r="N1844" s="39">
        <v>27075626.8027457</v>
      </c>
      <c r="O1844" s="39">
        <v>27075626.8027457</v>
      </c>
      <c r="P1844" s="39">
        <v>27075626.8027457</v>
      </c>
      <c r="Q1844" s="39">
        <v>27075626.8027457</v>
      </c>
      <c r="R1844" s="39">
        <v>27075626.8027457</v>
      </c>
    </row>
    <row r="1845" spans="1:30" hidden="1" outlineLevel="1">
      <c r="A1845" s="40" t="s">
        <v>214</v>
      </c>
      <c r="B1845" s="39">
        <v>944762.71332480398</v>
      </c>
      <c r="C1845" s="39">
        <v>944762.71332480398</v>
      </c>
      <c r="D1845" s="39">
        <v>944762.71332480398</v>
      </c>
      <c r="E1845" s="39">
        <v>944762.71332480398</v>
      </c>
      <c r="F1845" s="39">
        <v>944762.71332480398</v>
      </c>
      <c r="G1845" s="39">
        <v>944762.71332480398</v>
      </c>
      <c r="H1845" s="39">
        <v>944762.71332480398</v>
      </c>
      <c r="I1845" s="39">
        <v>944762.71332480398</v>
      </c>
      <c r="J1845" s="39">
        <v>944762.71332480398</v>
      </c>
      <c r="K1845" s="39">
        <v>944762.71332480398</v>
      </c>
      <c r="L1845" s="39">
        <v>944762.71332480398</v>
      </c>
      <c r="M1845" s="39">
        <v>944762.71332480398</v>
      </c>
      <c r="N1845" s="39">
        <v>944762.71332480398</v>
      </c>
      <c r="O1845" s="39">
        <v>944762.71332480398</v>
      </c>
      <c r="P1845" s="39">
        <v>944762.71332480398</v>
      </c>
      <c r="Q1845" s="39">
        <v>944762.71332480398</v>
      </c>
      <c r="R1845" s="39">
        <v>944762.71332480398</v>
      </c>
    </row>
    <row r="1846" spans="1:30" hidden="1" outlineLevel="1">
      <c r="A1846" s="40" t="s">
        <v>215</v>
      </c>
      <c r="B1846" s="39">
        <v>13667256.0133666</v>
      </c>
      <c r="C1846" s="39">
        <v>13667256.0133666</v>
      </c>
      <c r="D1846" s="39">
        <v>13667256.0133666</v>
      </c>
      <c r="E1846" s="39">
        <v>13667256.0133666</v>
      </c>
      <c r="F1846" s="39">
        <v>13667256.0133666</v>
      </c>
      <c r="G1846" s="39">
        <v>13667256.0133666</v>
      </c>
      <c r="H1846" s="39">
        <v>13667256.0133666</v>
      </c>
      <c r="I1846" s="39">
        <v>13667256.0133666</v>
      </c>
      <c r="J1846" s="39">
        <v>13667256.0133666</v>
      </c>
      <c r="K1846" s="39">
        <v>13667256.0133666</v>
      </c>
      <c r="L1846" s="39">
        <v>13667256.0133666</v>
      </c>
      <c r="M1846" s="39">
        <v>13667256.0133666</v>
      </c>
      <c r="N1846" s="39">
        <v>13667256.0133666</v>
      </c>
      <c r="O1846" s="39">
        <v>13667256.0133666</v>
      </c>
      <c r="P1846" s="39">
        <v>13667256.0133666</v>
      </c>
      <c r="Q1846" s="39">
        <v>13667256.0133666</v>
      </c>
      <c r="R1846" s="39">
        <v>13667256.0133666</v>
      </c>
    </row>
    <row r="1847" spans="1:30" hidden="1" outlineLevel="1">
      <c r="A1847" s="40" t="s">
        <v>218</v>
      </c>
      <c r="B1847" s="39">
        <v>6138746.1666661697</v>
      </c>
      <c r="C1847" s="39">
        <v>6138746.1666661697</v>
      </c>
      <c r="D1847" s="39">
        <v>6138746.1666661697</v>
      </c>
      <c r="E1847" s="39">
        <v>6138746.1666661697</v>
      </c>
      <c r="F1847" s="39">
        <v>6138746.1666661697</v>
      </c>
      <c r="G1847" s="39">
        <v>6138746.1666661697</v>
      </c>
      <c r="H1847" s="39">
        <v>6138746.1666661697</v>
      </c>
      <c r="I1847" s="39">
        <v>6138746.1666661697</v>
      </c>
      <c r="J1847" s="39">
        <v>6138746.1666661697</v>
      </c>
      <c r="K1847" s="39">
        <v>6138746.1666661697</v>
      </c>
      <c r="L1847" s="39">
        <v>6138746.1666661697</v>
      </c>
      <c r="M1847" s="39">
        <v>6138746.1666661697</v>
      </c>
      <c r="N1847" s="39">
        <v>6138746.1666661697</v>
      </c>
      <c r="O1847" s="39">
        <v>6138746.1666661697</v>
      </c>
      <c r="P1847" s="39">
        <v>6138746.1666661697</v>
      </c>
      <c r="Q1847" s="39">
        <v>6138746.1666661697</v>
      </c>
      <c r="R1847" s="39">
        <v>6138746.1666661697</v>
      </c>
    </row>
    <row r="1848" spans="1:30" hidden="1" outlineLevel="1">
      <c r="A1848" s="40" t="s">
        <v>219</v>
      </c>
      <c r="B1848" s="39">
        <v>11579079.1157998</v>
      </c>
      <c r="C1848" s="39">
        <v>11579079.1157998</v>
      </c>
      <c r="D1848" s="39">
        <v>11579079.1157998</v>
      </c>
      <c r="E1848" s="39">
        <v>11579079.1157998</v>
      </c>
      <c r="F1848" s="39">
        <v>11579079.1157998</v>
      </c>
      <c r="G1848" s="39">
        <v>11579079.1157998</v>
      </c>
      <c r="H1848" s="39">
        <v>11579079.1157998</v>
      </c>
      <c r="I1848" s="39">
        <v>11579079.1157998</v>
      </c>
      <c r="J1848" s="39">
        <v>11579079.1157998</v>
      </c>
      <c r="K1848" s="39">
        <v>11579079.1157998</v>
      </c>
      <c r="L1848" s="39">
        <v>11579079.1157998</v>
      </c>
      <c r="M1848" s="39">
        <v>11579079.1157998</v>
      </c>
      <c r="N1848" s="39">
        <v>11579079.1157998</v>
      </c>
      <c r="O1848" s="39">
        <v>11579079.1157998</v>
      </c>
      <c r="P1848" s="39">
        <v>11579079.1157998</v>
      </c>
      <c r="Q1848" s="39">
        <v>11579079.1157998</v>
      </c>
      <c r="R1848" s="39">
        <v>11579079.1157998</v>
      </c>
    </row>
    <row r="1849" spans="1:30" hidden="1" outlineLevel="1">
      <c r="A1849" s="40" t="s">
        <v>220</v>
      </c>
      <c r="B1849" s="39">
        <v>2981527.7747764601</v>
      </c>
      <c r="C1849" s="39">
        <v>2981527.7747764601</v>
      </c>
      <c r="D1849" s="39">
        <v>2981527.7747764601</v>
      </c>
      <c r="E1849" s="39">
        <v>2981527.7747764601</v>
      </c>
      <c r="F1849" s="39">
        <v>2981527.7747764601</v>
      </c>
      <c r="G1849" s="39">
        <v>2981527.7747764601</v>
      </c>
      <c r="H1849" s="39">
        <v>2981527.7747764601</v>
      </c>
      <c r="I1849" s="39">
        <v>2981527.7747764601</v>
      </c>
      <c r="J1849" s="39">
        <v>2981527.7747764601</v>
      </c>
      <c r="K1849" s="39">
        <v>2981527.7747764601</v>
      </c>
      <c r="L1849" s="39">
        <v>2981527.7747764601</v>
      </c>
      <c r="M1849" s="39">
        <v>2981527.7747764601</v>
      </c>
      <c r="N1849" s="39">
        <v>2981527.7747764601</v>
      </c>
      <c r="O1849" s="39">
        <v>2981527.7747764601</v>
      </c>
      <c r="P1849" s="39">
        <v>2981527.7747764601</v>
      </c>
      <c r="Q1849" s="39">
        <v>2981527.7747764601</v>
      </c>
      <c r="R1849" s="39">
        <v>2981527.7747764601</v>
      </c>
    </row>
    <row r="1850" spans="1:30" collapsed="1">
      <c r="A1850" s="40" t="s">
        <v>889</v>
      </c>
      <c r="B1850" s="39">
        <v>62386998.586679503</v>
      </c>
      <c r="C1850" s="39">
        <v>62386998.586679503</v>
      </c>
      <c r="D1850" s="39">
        <v>62386998.586679503</v>
      </c>
      <c r="E1850" s="39">
        <v>62386998.586679503</v>
      </c>
      <c r="F1850" s="39">
        <v>62386998.586679503</v>
      </c>
      <c r="G1850" s="39">
        <v>62386998.586679503</v>
      </c>
      <c r="H1850" s="39">
        <v>62386998.586679503</v>
      </c>
      <c r="I1850" s="39">
        <v>62386998.586679503</v>
      </c>
      <c r="J1850" s="39">
        <v>62386998.586679503</v>
      </c>
      <c r="K1850" s="39">
        <v>62386998.586679503</v>
      </c>
      <c r="L1850" s="39">
        <v>62386998.586679503</v>
      </c>
      <c r="M1850" s="39">
        <v>62386998.586679503</v>
      </c>
      <c r="N1850" s="39">
        <v>62386998.586679503</v>
      </c>
      <c r="O1850" s="39">
        <v>62386998.586679503</v>
      </c>
      <c r="P1850" s="39">
        <v>62386998.586679503</v>
      </c>
      <c r="Q1850" s="39">
        <v>62386998.586679503</v>
      </c>
      <c r="R1850" s="39">
        <v>62386998.586679503</v>
      </c>
      <c r="S1850" s="39">
        <v>0</v>
      </c>
      <c r="T1850" s="39">
        <v>0</v>
      </c>
      <c r="U1850" s="39">
        <v>0</v>
      </c>
      <c r="V1850" s="39">
        <v>0</v>
      </c>
      <c r="W1850" s="39">
        <v>0</v>
      </c>
      <c r="X1850" s="39">
        <v>0</v>
      </c>
      <c r="Y1850" s="39">
        <v>0</v>
      </c>
      <c r="Z1850" s="39">
        <v>0</v>
      </c>
      <c r="AA1850" s="39">
        <v>0</v>
      </c>
      <c r="AB1850" s="39">
        <v>0</v>
      </c>
      <c r="AC1850" s="39">
        <v>0</v>
      </c>
      <c r="AD1850" s="39">
        <v>0</v>
      </c>
    </row>
    <row r="1851" spans="1:30">
      <c r="A1851" s="40" t="s">
        <v>890</v>
      </c>
    </row>
    <row r="1852" spans="1:30" s="45" customFormat="1">
      <c r="A1852" s="49" t="s">
        <v>891</v>
      </c>
      <c r="B1852" s="50">
        <v>0.43399470107745602</v>
      </c>
      <c r="C1852" s="50">
        <v>1.51435833543453E-2</v>
      </c>
      <c r="D1852" s="50">
        <v>0.21907218367585801</v>
      </c>
      <c r="E1852" s="50">
        <v>0</v>
      </c>
      <c r="F1852" s="50">
        <v>0</v>
      </c>
      <c r="G1852" s="50">
        <v>9.8397844194044501E-2</v>
      </c>
      <c r="H1852" s="50">
        <v>0.18560083636195401</v>
      </c>
      <c r="I1852" s="50">
        <v>4.779085133634E-2</v>
      </c>
      <c r="J1852" s="50">
        <v>0</v>
      </c>
      <c r="K1852" s="50">
        <v>0</v>
      </c>
      <c r="L1852" s="50">
        <v>0</v>
      </c>
      <c r="M1852" s="50">
        <v>0</v>
      </c>
      <c r="N1852" s="50">
        <v>0</v>
      </c>
      <c r="O1852" s="50">
        <v>0</v>
      </c>
      <c r="P1852" s="50">
        <v>0</v>
      </c>
      <c r="Q1852" s="50">
        <v>0</v>
      </c>
      <c r="R1852" s="50">
        <v>0</v>
      </c>
      <c r="S1852" s="50">
        <v>0</v>
      </c>
      <c r="T1852" s="50">
        <v>0</v>
      </c>
      <c r="U1852" s="50">
        <v>0</v>
      </c>
      <c r="V1852" s="50">
        <v>0</v>
      </c>
      <c r="W1852" s="50">
        <v>0</v>
      </c>
      <c r="X1852" s="50">
        <v>0</v>
      </c>
      <c r="Y1852" s="50">
        <v>0</v>
      </c>
      <c r="Z1852" s="50">
        <v>0</v>
      </c>
      <c r="AA1852" s="50">
        <v>0</v>
      </c>
      <c r="AB1852" s="50">
        <v>0</v>
      </c>
      <c r="AC1852" s="50">
        <v>0</v>
      </c>
      <c r="AD1852" s="50">
        <v>0</v>
      </c>
    </row>
    <row r="1853" spans="1:30">
      <c r="A1853" s="40" t="s">
        <v>892</v>
      </c>
      <c r="B1853" s="39">
        <v>0.43399470107745602</v>
      </c>
      <c r="C1853" s="39">
        <v>1.51435833543453E-2</v>
      </c>
      <c r="D1853" s="39">
        <v>0.21907218367585801</v>
      </c>
      <c r="E1853" s="39">
        <v>0</v>
      </c>
      <c r="F1853" s="39">
        <v>0</v>
      </c>
      <c r="G1853" s="39">
        <v>9.8397844194044501E-2</v>
      </c>
      <c r="H1853" s="39">
        <v>0.18560083636195401</v>
      </c>
      <c r="I1853" s="39">
        <v>4.779085133634E-2</v>
      </c>
      <c r="J1853" s="39">
        <v>0</v>
      </c>
      <c r="K1853" s="39">
        <v>0</v>
      </c>
      <c r="L1853" s="39">
        <v>0</v>
      </c>
      <c r="M1853" s="39">
        <v>0</v>
      </c>
      <c r="N1853" s="39">
        <v>0</v>
      </c>
      <c r="O1853" s="39">
        <v>0</v>
      </c>
      <c r="P1853" s="39">
        <v>0</v>
      </c>
      <c r="Q1853" s="39">
        <v>0</v>
      </c>
      <c r="R1853" s="39">
        <v>0</v>
      </c>
      <c r="S1853" s="39">
        <v>0</v>
      </c>
      <c r="T1853" s="39">
        <v>0</v>
      </c>
      <c r="U1853" s="39">
        <v>0</v>
      </c>
      <c r="V1853" s="39">
        <v>0</v>
      </c>
      <c r="W1853" s="39">
        <v>0</v>
      </c>
      <c r="X1853" s="39">
        <v>0</v>
      </c>
      <c r="Y1853" s="39">
        <v>0</v>
      </c>
      <c r="Z1853" s="39">
        <v>0</v>
      </c>
      <c r="AA1853" s="39">
        <v>0</v>
      </c>
      <c r="AB1853" s="39">
        <v>0</v>
      </c>
      <c r="AC1853" s="39">
        <v>0</v>
      </c>
      <c r="AD1853" s="39">
        <v>0</v>
      </c>
    </row>
    <row r="1854" spans="1:30">
      <c r="A1854" s="40" t="s">
        <v>893</v>
      </c>
    </row>
    <row r="1855" spans="1:30">
      <c r="A1855" s="43" t="s">
        <v>894</v>
      </c>
    </row>
    <row r="1856" spans="1:30">
      <c r="A1856" s="43" t="s">
        <v>895</v>
      </c>
      <c r="B1856" s="46">
        <v>0</v>
      </c>
      <c r="C1856" s="46">
        <v>0</v>
      </c>
      <c r="D1856" s="46">
        <v>0</v>
      </c>
      <c r="E1856" s="46">
        <v>0</v>
      </c>
      <c r="F1856" s="46">
        <v>0</v>
      </c>
      <c r="G1856" s="46">
        <v>0</v>
      </c>
      <c r="H1856" s="46">
        <v>0</v>
      </c>
      <c r="I1856" s="46">
        <v>0</v>
      </c>
      <c r="J1856" s="46">
        <v>0</v>
      </c>
      <c r="K1856" s="46">
        <v>0</v>
      </c>
      <c r="L1856" s="46">
        <v>0</v>
      </c>
      <c r="M1856" s="46">
        <v>0</v>
      </c>
      <c r="N1856" s="46">
        <v>0</v>
      </c>
      <c r="O1856" s="46">
        <v>0</v>
      </c>
      <c r="P1856" s="46">
        <v>0</v>
      </c>
      <c r="Q1856" s="46">
        <v>0</v>
      </c>
      <c r="R1856" s="46">
        <v>0</v>
      </c>
      <c r="S1856" s="46">
        <v>1</v>
      </c>
      <c r="T1856" s="46">
        <v>1</v>
      </c>
      <c r="U1856" s="46">
        <v>1</v>
      </c>
      <c r="V1856" s="46">
        <v>1</v>
      </c>
      <c r="W1856" s="46">
        <v>1</v>
      </c>
      <c r="X1856" s="46">
        <v>1</v>
      </c>
      <c r="Y1856" s="46">
        <v>1</v>
      </c>
      <c r="Z1856" s="46">
        <v>1</v>
      </c>
      <c r="AA1856" s="46">
        <v>1</v>
      </c>
      <c r="AB1856" s="46">
        <v>1</v>
      </c>
      <c r="AC1856" s="46">
        <v>1</v>
      </c>
      <c r="AD1856" s="46">
        <v>1</v>
      </c>
    </row>
    <row r="1857" spans="1:30">
      <c r="A1857" s="40" t="s">
        <v>896</v>
      </c>
      <c r="B1857" s="39">
        <v>0</v>
      </c>
      <c r="C1857" s="39">
        <v>0</v>
      </c>
      <c r="D1857" s="39">
        <v>0</v>
      </c>
      <c r="E1857" s="39">
        <v>0</v>
      </c>
      <c r="F1857" s="39">
        <v>0</v>
      </c>
      <c r="G1857" s="39">
        <v>0</v>
      </c>
      <c r="H1857" s="39">
        <v>0</v>
      </c>
      <c r="I1857" s="39">
        <v>0</v>
      </c>
      <c r="J1857" s="39">
        <v>0</v>
      </c>
      <c r="K1857" s="39">
        <v>0</v>
      </c>
      <c r="L1857" s="39">
        <v>0</v>
      </c>
      <c r="M1857" s="39">
        <v>0</v>
      </c>
      <c r="N1857" s="39">
        <v>0</v>
      </c>
      <c r="O1857" s="39">
        <v>0</v>
      </c>
      <c r="P1857" s="39">
        <v>0</v>
      </c>
      <c r="Q1857" s="39">
        <v>0</v>
      </c>
      <c r="R1857" s="39">
        <v>0</v>
      </c>
      <c r="S1857" s="39">
        <v>0</v>
      </c>
      <c r="T1857" s="39">
        <v>0</v>
      </c>
      <c r="U1857" s="39">
        <v>0</v>
      </c>
      <c r="V1857" s="39">
        <v>0</v>
      </c>
      <c r="W1857" s="39">
        <v>0</v>
      </c>
      <c r="X1857" s="39">
        <v>0</v>
      </c>
      <c r="Y1857" s="39">
        <v>0</v>
      </c>
      <c r="Z1857" s="39">
        <v>0</v>
      </c>
      <c r="AA1857" s="39">
        <v>0</v>
      </c>
      <c r="AB1857" s="39">
        <v>0</v>
      </c>
      <c r="AC1857" s="39">
        <v>0</v>
      </c>
      <c r="AD1857" s="39">
        <v>-1</v>
      </c>
    </row>
    <row r="1858" spans="1:30">
      <c r="A1858" s="40" t="s">
        <v>897</v>
      </c>
      <c r="B1858" s="39">
        <v>0</v>
      </c>
      <c r="C1858" s="39">
        <v>0</v>
      </c>
      <c r="D1858" s="39">
        <v>0</v>
      </c>
      <c r="E1858" s="39">
        <v>0</v>
      </c>
      <c r="F1858" s="39">
        <v>0</v>
      </c>
      <c r="G1858" s="39">
        <v>0</v>
      </c>
      <c r="H1858" s="39">
        <v>0</v>
      </c>
      <c r="I1858" s="39">
        <v>0</v>
      </c>
      <c r="J1858" s="39">
        <v>0</v>
      </c>
      <c r="K1858" s="39">
        <v>0</v>
      </c>
      <c r="L1858" s="39">
        <v>0</v>
      </c>
      <c r="M1858" s="39">
        <v>0</v>
      </c>
      <c r="N1858" s="39">
        <v>0</v>
      </c>
      <c r="O1858" s="39">
        <v>0</v>
      </c>
      <c r="P1858" s="39">
        <v>0</v>
      </c>
      <c r="Q1858" s="39">
        <v>0</v>
      </c>
      <c r="R1858" s="39">
        <v>0</v>
      </c>
      <c r="S1858" s="39">
        <v>1</v>
      </c>
      <c r="T1858" s="39">
        <v>1</v>
      </c>
      <c r="U1858" s="39">
        <v>1</v>
      </c>
      <c r="V1858" s="39">
        <v>1</v>
      </c>
      <c r="W1858" s="39">
        <v>1</v>
      </c>
      <c r="X1858" s="39">
        <v>1</v>
      </c>
      <c r="Y1858" s="39">
        <v>1</v>
      </c>
      <c r="Z1858" s="39">
        <v>1</v>
      </c>
      <c r="AA1858" s="39">
        <v>1</v>
      </c>
      <c r="AB1858" s="39">
        <v>1</v>
      </c>
      <c r="AC1858" s="39">
        <v>1</v>
      </c>
      <c r="AD1858" s="39">
        <v>0</v>
      </c>
    </row>
    <row r="1859" spans="1:30" hidden="1" outlineLevel="1">
      <c r="A1859" s="40" t="s">
        <v>509</v>
      </c>
      <c r="B1859" s="39">
        <v>1</v>
      </c>
      <c r="C1859" s="39">
        <v>1</v>
      </c>
      <c r="D1859" s="39">
        <v>1</v>
      </c>
      <c r="E1859" s="39">
        <v>1</v>
      </c>
      <c r="F1859" s="39">
        <v>1</v>
      </c>
      <c r="G1859" s="39">
        <v>1</v>
      </c>
      <c r="H1859" s="39">
        <v>1</v>
      </c>
      <c r="I1859" s="39">
        <v>1</v>
      </c>
      <c r="J1859" s="39">
        <v>1</v>
      </c>
      <c r="K1859" s="39">
        <v>1</v>
      </c>
      <c r="L1859" s="39">
        <v>1</v>
      </c>
      <c r="M1859" s="39">
        <v>1</v>
      </c>
      <c r="N1859" s="39">
        <v>1</v>
      </c>
      <c r="O1859" s="39">
        <v>1</v>
      </c>
      <c r="P1859" s="39">
        <v>1</v>
      </c>
      <c r="Q1859" s="39">
        <v>1</v>
      </c>
      <c r="R1859" s="39">
        <v>1</v>
      </c>
      <c r="S1859" s="39">
        <v>1</v>
      </c>
      <c r="T1859" s="39">
        <v>1</v>
      </c>
      <c r="U1859" s="39">
        <v>1</v>
      </c>
      <c r="V1859" s="39">
        <v>1</v>
      </c>
      <c r="W1859" s="39">
        <v>1</v>
      </c>
      <c r="X1859" s="39">
        <v>1</v>
      </c>
      <c r="Y1859" s="39">
        <v>1</v>
      </c>
      <c r="Z1859" s="39">
        <v>1</v>
      </c>
      <c r="AA1859" s="39">
        <v>1</v>
      </c>
      <c r="AB1859" s="39">
        <v>1</v>
      </c>
      <c r="AC1859" s="39">
        <v>1</v>
      </c>
      <c r="AD1859" s="39">
        <v>1</v>
      </c>
    </row>
    <row r="1860" spans="1:30" hidden="1" outlineLevel="1">
      <c r="A1860" s="40" t="s">
        <v>230</v>
      </c>
      <c r="B1860" s="39">
        <v>1</v>
      </c>
      <c r="C1860" s="39">
        <v>1</v>
      </c>
      <c r="D1860" s="39">
        <v>1</v>
      </c>
      <c r="E1860" s="39">
        <v>1</v>
      </c>
      <c r="F1860" s="39">
        <v>1</v>
      </c>
      <c r="G1860" s="39">
        <v>1</v>
      </c>
      <c r="H1860" s="39">
        <v>1</v>
      </c>
      <c r="I1860" s="39">
        <v>1</v>
      </c>
      <c r="J1860" s="39">
        <v>1</v>
      </c>
      <c r="K1860" s="39">
        <v>1</v>
      </c>
      <c r="L1860" s="39">
        <v>1</v>
      </c>
      <c r="M1860" s="39">
        <v>1</v>
      </c>
      <c r="N1860" s="39">
        <v>1</v>
      </c>
      <c r="O1860" s="39">
        <v>1</v>
      </c>
      <c r="P1860" s="39">
        <v>1</v>
      </c>
      <c r="Q1860" s="39">
        <v>1</v>
      </c>
      <c r="R1860" s="39">
        <v>1</v>
      </c>
      <c r="S1860" s="39">
        <v>1</v>
      </c>
      <c r="T1860" s="39">
        <v>1</v>
      </c>
      <c r="U1860" s="39">
        <v>1</v>
      </c>
      <c r="V1860" s="39">
        <v>1</v>
      </c>
      <c r="W1860" s="39">
        <v>1</v>
      </c>
      <c r="X1860" s="39">
        <v>1</v>
      </c>
      <c r="Y1860" s="39">
        <v>1</v>
      </c>
      <c r="Z1860" s="39">
        <v>1</v>
      </c>
      <c r="AA1860" s="39">
        <v>1</v>
      </c>
      <c r="AB1860" s="39">
        <v>1</v>
      </c>
      <c r="AC1860" s="39">
        <v>1</v>
      </c>
      <c r="AD1860" s="39">
        <v>1</v>
      </c>
    </row>
    <row r="1861" spans="1:30" hidden="1" outlineLevel="1">
      <c r="A1861" s="40" t="s">
        <v>898</v>
      </c>
      <c r="B1861" s="39">
        <v>1</v>
      </c>
      <c r="C1861" s="39">
        <v>1</v>
      </c>
      <c r="D1861" s="39">
        <v>1</v>
      </c>
      <c r="E1861" s="39">
        <v>1</v>
      </c>
      <c r="F1861" s="39">
        <v>1</v>
      </c>
      <c r="G1861" s="39">
        <v>1</v>
      </c>
      <c r="H1861" s="39">
        <v>1</v>
      </c>
      <c r="I1861" s="39">
        <v>1</v>
      </c>
      <c r="J1861" s="39">
        <v>1</v>
      </c>
      <c r="K1861" s="39">
        <v>1</v>
      </c>
      <c r="L1861" s="39">
        <v>1</v>
      </c>
      <c r="M1861" s="39">
        <v>1</v>
      </c>
      <c r="N1861" s="39">
        <v>1</v>
      </c>
      <c r="O1861" s="39">
        <v>1</v>
      </c>
      <c r="P1861" s="39">
        <v>1</v>
      </c>
      <c r="Q1861" s="39">
        <v>1</v>
      </c>
      <c r="R1861" s="39">
        <v>1</v>
      </c>
      <c r="S1861" s="39">
        <v>1</v>
      </c>
      <c r="T1861" s="39">
        <v>1</v>
      </c>
      <c r="U1861" s="39">
        <v>1</v>
      </c>
      <c r="V1861" s="39">
        <v>1</v>
      </c>
      <c r="W1861" s="39">
        <v>1</v>
      </c>
      <c r="X1861" s="39">
        <v>1</v>
      </c>
      <c r="Y1861" s="39">
        <v>1</v>
      </c>
      <c r="Z1861" s="39">
        <v>1</v>
      </c>
      <c r="AA1861" s="39">
        <v>1</v>
      </c>
      <c r="AB1861" s="39">
        <v>1</v>
      </c>
      <c r="AC1861" s="39">
        <v>1</v>
      </c>
      <c r="AD1861" s="39">
        <v>1</v>
      </c>
    </row>
    <row r="1862" spans="1:30" hidden="1" outlineLevel="1">
      <c r="A1862" s="40" t="s">
        <v>899</v>
      </c>
      <c r="B1862" s="39">
        <v>1</v>
      </c>
      <c r="C1862" s="39">
        <v>1</v>
      </c>
      <c r="D1862" s="39">
        <v>1</v>
      </c>
      <c r="E1862" s="39">
        <v>1</v>
      </c>
      <c r="F1862" s="39">
        <v>1</v>
      </c>
      <c r="G1862" s="39">
        <v>1</v>
      </c>
      <c r="H1862" s="39">
        <v>1</v>
      </c>
      <c r="I1862" s="39">
        <v>1</v>
      </c>
      <c r="J1862" s="39">
        <v>1</v>
      </c>
      <c r="K1862" s="39">
        <v>1</v>
      </c>
      <c r="L1862" s="39">
        <v>1</v>
      </c>
      <c r="M1862" s="39">
        <v>1</v>
      </c>
      <c r="N1862" s="39">
        <v>1</v>
      </c>
      <c r="O1862" s="39">
        <v>1</v>
      </c>
      <c r="P1862" s="39">
        <v>1</v>
      </c>
      <c r="Q1862" s="39">
        <v>1</v>
      </c>
      <c r="R1862" s="39">
        <v>1</v>
      </c>
      <c r="S1862" s="39">
        <v>1</v>
      </c>
      <c r="T1862" s="39">
        <v>1</v>
      </c>
      <c r="U1862" s="39">
        <v>1</v>
      </c>
      <c r="V1862" s="39">
        <v>1</v>
      </c>
      <c r="W1862" s="39">
        <v>1</v>
      </c>
      <c r="X1862" s="39">
        <v>1</v>
      </c>
      <c r="Y1862" s="39">
        <v>1</v>
      </c>
      <c r="Z1862" s="39">
        <v>1</v>
      </c>
      <c r="AA1862" s="39">
        <v>1</v>
      </c>
      <c r="AB1862" s="39">
        <v>1</v>
      </c>
      <c r="AC1862" s="39">
        <v>1</v>
      </c>
      <c r="AD1862" s="39">
        <v>1</v>
      </c>
    </row>
    <row r="1863" spans="1:30" hidden="1" outlineLevel="1">
      <c r="A1863" s="40" t="s">
        <v>231</v>
      </c>
      <c r="B1863" s="39">
        <v>1</v>
      </c>
      <c r="C1863" s="39">
        <v>1</v>
      </c>
      <c r="D1863" s="39">
        <v>1</v>
      </c>
      <c r="E1863" s="39">
        <v>1</v>
      </c>
      <c r="F1863" s="39">
        <v>1</v>
      </c>
      <c r="G1863" s="39">
        <v>1</v>
      </c>
      <c r="H1863" s="39">
        <v>1</v>
      </c>
      <c r="I1863" s="39">
        <v>1</v>
      </c>
      <c r="J1863" s="39">
        <v>1</v>
      </c>
      <c r="K1863" s="39">
        <v>1</v>
      </c>
      <c r="L1863" s="39">
        <v>1</v>
      </c>
      <c r="M1863" s="39">
        <v>1</v>
      </c>
      <c r="N1863" s="39">
        <v>1</v>
      </c>
      <c r="O1863" s="39">
        <v>1</v>
      </c>
      <c r="P1863" s="39">
        <v>1</v>
      </c>
      <c r="Q1863" s="39">
        <v>1</v>
      </c>
      <c r="R1863" s="39">
        <v>1</v>
      </c>
      <c r="S1863" s="39">
        <v>1</v>
      </c>
      <c r="T1863" s="39">
        <v>1</v>
      </c>
      <c r="U1863" s="39">
        <v>1</v>
      </c>
      <c r="V1863" s="39">
        <v>1</v>
      </c>
      <c r="W1863" s="39">
        <v>1</v>
      </c>
      <c r="X1863" s="39">
        <v>1</v>
      </c>
      <c r="Y1863" s="39">
        <v>1</v>
      </c>
      <c r="Z1863" s="39">
        <v>1</v>
      </c>
      <c r="AA1863" s="39">
        <v>1</v>
      </c>
      <c r="AB1863" s="39">
        <v>1</v>
      </c>
      <c r="AC1863" s="39">
        <v>1</v>
      </c>
      <c r="AD1863" s="39">
        <v>1</v>
      </c>
    </row>
    <row r="1864" spans="1:30" hidden="1" outlineLevel="1">
      <c r="A1864" s="40" t="s">
        <v>232</v>
      </c>
      <c r="B1864" s="39">
        <v>1</v>
      </c>
      <c r="C1864" s="39">
        <v>1</v>
      </c>
      <c r="D1864" s="39">
        <v>1</v>
      </c>
      <c r="E1864" s="39">
        <v>1</v>
      </c>
      <c r="F1864" s="39">
        <v>1</v>
      </c>
      <c r="G1864" s="39">
        <v>1</v>
      </c>
      <c r="H1864" s="39">
        <v>1</v>
      </c>
      <c r="I1864" s="39">
        <v>1</v>
      </c>
      <c r="J1864" s="39">
        <v>1</v>
      </c>
      <c r="K1864" s="39">
        <v>1</v>
      </c>
      <c r="L1864" s="39">
        <v>1</v>
      </c>
      <c r="M1864" s="39">
        <v>1</v>
      </c>
      <c r="N1864" s="39">
        <v>1</v>
      </c>
      <c r="O1864" s="39">
        <v>1</v>
      </c>
      <c r="P1864" s="39">
        <v>1</v>
      </c>
      <c r="Q1864" s="39">
        <v>1</v>
      </c>
      <c r="R1864" s="39">
        <v>1</v>
      </c>
      <c r="S1864" s="39">
        <v>1</v>
      </c>
      <c r="T1864" s="39">
        <v>1</v>
      </c>
      <c r="U1864" s="39">
        <v>1</v>
      </c>
      <c r="V1864" s="39">
        <v>1</v>
      </c>
      <c r="W1864" s="39">
        <v>1</v>
      </c>
      <c r="X1864" s="39">
        <v>1</v>
      </c>
      <c r="Y1864" s="39">
        <v>1</v>
      </c>
      <c r="Z1864" s="39">
        <v>1</v>
      </c>
      <c r="AA1864" s="39">
        <v>1</v>
      </c>
      <c r="AB1864" s="39">
        <v>1</v>
      </c>
      <c r="AC1864" s="39">
        <v>1</v>
      </c>
      <c r="AD1864" s="39">
        <v>1</v>
      </c>
    </row>
    <row r="1865" spans="1:30" hidden="1" outlineLevel="1">
      <c r="A1865" s="40" t="s">
        <v>510</v>
      </c>
      <c r="B1865" s="39">
        <v>1</v>
      </c>
      <c r="C1865" s="39">
        <v>1</v>
      </c>
      <c r="D1865" s="39">
        <v>1</v>
      </c>
      <c r="E1865" s="39">
        <v>1</v>
      </c>
      <c r="F1865" s="39">
        <v>1</v>
      </c>
      <c r="G1865" s="39">
        <v>1</v>
      </c>
      <c r="H1865" s="39">
        <v>1</v>
      </c>
      <c r="I1865" s="39">
        <v>1</v>
      </c>
      <c r="J1865" s="39">
        <v>1</v>
      </c>
      <c r="K1865" s="39">
        <v>1</v>
      </c>
      <c r="L1865" s="39">
        <v>1</v>
      </c>
      <c r="M1865" s="39">
        <v>1</v>
      </c>
      <c r="N1865" s="39">
        <v>1</v>
      </c>
      <c r="O1865" s="39">
        <v>1</v>
      </c>
      <c r="P1865" s="39">
        <v>1</v>
      </c>
      <c r="Q1865" s="39">
        <v>1</v>
      </c>
      <c r="R1865" s="39">
        <v>1</v>
      </c>
      <c r="S1865" s="39">
        <v>1</v>
      </c>
      <c r="T1865" s="39">
        <v>1</v>
      </c>
      <c r="U1865" s="39">
        <v>1</v>
      </c>
      <c r="V1865" s="39">
        <v>1</v>
      </c>
      <c r="W1865" s="39">
        <v>1</v>
      </c>
      <c r="X1865" s="39">
        <v>1</v>
      </c>
      <c r="Y1865" s="39">
        <v>1</v>
      </c>
      <c r="Z1865" s="39">
        <v>1</v>
      </c>
      <c r="AA1865" s="39">
        <v>1</v>
      </c>
      <c r="AB1865" s="39">
        <v>1</v>
      </c>
      <c r="AC1865" s="39">
        <v>1</v>
      </c>
      <c r="AD1865" s="39">
        <v>1</v>
      </c>
    </row>
    <row r="1866" spans="1:30" hidden="1" outlineLevel="1">
      <c r="A1866" s="40" t="s">
        <v>233</v>
      </c>
      <c r="B1866" s="39">
        <v>1</v>
      </c>
      <c r="C1866" s="39">
        <v>1</v>
      </c>
      <c r="D1866" s="39">
        <v>1</v>
      </c>
      <c r="E1866" s="39">
        <v>1</v>
      </c>
      <c r="F1866" s="39">
        <v>1</v>
      </c>
      <c r="G1866" s="39">
        <v>1</v>
      </c>
      <c r="H1866" s="39">
        <v>1</v>
      </c>
      <c r="I1866" s="39">
        <v>1</v>
      </c>
      <c r="J1866" s="39">
        <v>1</v>
      </c>
      <c r="K1866" s="39">
        <v>1</v>
      </c>
      <c r="L1866" s="39">
        <v>1</v>
      </c>
      <c r="M1866" s="39">
        <v>1</v>
      </c>
      <c r="N1866" s="39">
        <v>1</v>
      </c>
      <c r="O1866" s="39">
        <v>1</v>
      </c>
      <c r="P1866" s="39">
        <v>1</v>
      </c>
      <c r="Q1866" s="39">
        <v>1</v>
      </c>
      <c r="R1866" s="39">
        <v>1</v>
      </c>
      <c r="S1866" s="39">
        <v>1</v>
      </c>
      <c r="T1866" s="39">
        <v>1</v>
      </c>
      <c r="U1866" s="39">
        <v>1</v>
      </c>
      <c r="V1866" s="39">
        <v>1</v>
      </c>
      <c r="W1866" s="39">
        <v>1</v>
      </c>
      <c r="X1866" s="39">
        <v>1</v>
      </c>
      <c r="Y1866" s="39">
        <v>1</v>
      </c>
      <c r="Z1866" s="39">
        <v>1</v>
      </c>
      <c r="AA1866" s="39">
        <v>1</v>
      </c>
      <c r="AB1866" s="39">
        <v>1</v>
      </c>
      <c r="AC1866" s="39">
        <v>1</v>
      </c>
      <c r="AD1866" s="39">
        <v>1</v>
      </c>
    </row>
    <row r="1867" spans="1:30" hidden="1" outlineLevel="1">
      <c r="A1867" s="40" t="s">
        <v>234</v>
      </c>
      <c r="B1867" s="39">
        <v>1</v>
      </c>
      <c r="C1867" s="39">
        <v>1</v>
      </c>
      <c r="D1867" s="39">
        <v>1</v>
      </c>
      <c r="E1867" s="39">
        <v>1</v>
      </c>
      <c r="F1867" s="39">
        <v>1</v>
      </c>
      <c r="G1867" s="39">
        <v>1</v>
      </c>
      <c r="H1867" s="39">
        <v>1</v>
      </c>
      <c r="I1867" s="39">
        <v>1</v>
      </c>
      <c r="J1867" s="39">
        <v>1</v>
      </c>
      <c r="K1867" s="39">
        <v>1</v>
      </c>
      <c r="L1867" s="39">
        <v>1</v>
      </c>
      <c r="M1867" s="39">
        <v>1</v>
      </c>
      <c r="N1867" s="39">
        <v>1</v>
      </c>
      <c r="O1867" s="39">
        <v>1</v>
      </c>
      <c r="P1867" s="39">
        <v>1</v>
      </c>
      <c r="Q1867" s="39">
        <v>1</v>
      </c>
      <c r="R1867" s="39">
        <v>1</v>
      </c>
      <c r="S1867" s="39">
        <v>1</v>
      </c>
      <c r="T1867" s="39">
        <v>1</v>
      </c>
      <c r="U1867" s="39">
        <v>1</v>
      </c>
      <c r="V1867" s="39">
        <v>1</v>
      </c>
      <c r="W1867" s="39">
        <v>1</v>
      </c>
      <c r="X1867" s="39">
        <v>1</v>
      </c>
      <c r="Y1867" s="39">
        <v>1</v>
      </c>
      <c r="Z1867" s="39">
        <v>1</v>
      </c>
      <c r="AA1867" s="39">
        <v>1</v>
      </c>
      <c r="AB1867" s="39">
        <v>1</v>
      </c>
      <c r="AC1867" s="39">
        <v>1</v>
      </c>
      <c r="AD1867" s="39">
        <v>1</v>
      </c>
    </row>
    <row r="1868" spans="1:30" hidden="1" outlineLevel="1">
      <c r="A1868" s="40" t="s">
        <v>235</v>
      </c>
      <c r="B1868" s="39">
        <v>1</v>
      </c>
      <c r="C1868" s="39">
        <v>1</v>
      </c>
      <c r="D1868" s="39">
        <v>1</v>
      </c>
      <c r="E1868" s="39">
        <v>1</v>
      </c>
      <c r="F1868" s="39">
        <v>1</v>
      </c>
      <c r="G1868" s="39">
        <v>1</v>
      </c>
      <c r="H1868" s="39">
        <v>1</v>
      </c>
      <c r="I1868" s="39">
        <v>1</v>
      </c>
      <c r="J1868" s="39">
        <v>1</v>
      </c>
      <c r="K1868" s="39">
        <v>1</v>
      </c>
      <c r="L1868" s="39">
        <v>1</v>
      </c>
      <c r="M1868" s="39">
        <v>1</v>
      </c>
      <c r="N1868" s="39">
        <v>1</v>
      </c>
      <c r="O1868" s="39">
        <v>1</v>
      </c>
      <c r="P1868" s="39">
        <v>1</v>
      </c>
      <c r="Q1868" s="39">
        <v>1</v>
      </c>
      <c r="R1868" s="39">
        <v>1</v>
      </c>
      <c r="S1868" s="39">
        <v>1</v>
      </c>
      <c r="T1868" s="39">
        <v>1</v>
      </c>
      <c r="U1868" s="39">
        <v>1</v>
      </c>
      <c r="V1868" s="39">
        <v>1</v>
      </c>
      <c r="W1868" s="39">
        <v>1</v>
      </c>
      <c r="X1868" s="39">
        <v>1</v>
      </c>
      <c r="Y1868" s="39">
        <v>1</v>
      </c>
      <c r="Z1868" s="39">
        <v>1</v>
      </c>
      <c r="AA1868" s="39">
        <v>1</v>
      </c>
      <c r="AB1868" s="39">
        <v>1</v>
      </c>
      <c r="AC1868" s="39">
        <v>1</v>
      </c>
      <c r="AD1868" s="39">
        <v>1</v>
      </c>
    </row>
    <row r="1869" spans="1:30" hidden="1" outlineLevel="1">
      <c r="A1869" s="40" t="s">
        <v>236</v>
      </c>
      <c r="B1869" s="39">
        <v>1</v>
      </c>
      <c r="C1869" s="39">
        <v>1</v>
      </c>
      <c r="D1869" s="39">
        <v>1</v>
      </c>
      <c r="E1869" s="39">
        <v>1</v>
      </c>
      <c r="F1869" s="39">
        <v>1</v>
      </c>
      <c r="G1869" s="39">
        <v>1</v>
      </c>
      <c r="H1869" s="39">
        <v>1</v>
      </c>
      <c r="I1869" s="39">
        <v>1</v>
      </c>
      <c r="J1869" s="39">
        <v>1</v>
      </c>
      <c r="K1869" s="39">
        <v>1</v>
      </c>
      <c r="L1869" s="39">
        <v>1</v>
      </c>
      <c r="M1869" s="39">
        <v>1</v>
      </c>
      <c r="N1869" s="39">
        <v>1</v>
      </c>
      <c r="O1869" s="39">
        <v>1</v>
      </c>
      <c r="P1869" s="39">
        <v>1</v>
      </c>
      <c r="Q1869" s="39">
        <v>1</v>
      </c>
      <c r="R1869" s="39">
        <v>1</v>
      </c>
      <c r="S1869" s="39">
        <v>1</v>
      </c>
      <c r="T1869" s="39">
        <v>1</v>
      </c>
      <c r="U1869" s="39">
        <v>1</v>
      </c>
      <c r="V1869" s="39">
        <v>1</v>
      </c>
      <c r="W1869" s="39">
        <v>1</v>
      </c>
      <c r="X1869" s="39">
        <v>1</v>
      </c>
      <c r="Y1869" s="39">
        <v>1</v>
      </c>
      <c r="Z1869" s="39">
        <v>1</v>
      </c>
      <c r="AA1869" s="39">
        <v>1</v>
      </c>
      <c r="AB1869" s="39">
        <v>1</v>
      </c>
      <c r="AC1869" s="39">
        <v>1</v>
      </c>
      <c r="AD1869" s="39">
        <v>1</v>
      </c>
    </row>
    <row r="1870" spans="1:30" collapsed="1">
      <c r="A1870" s="40" t="s">
        <v>900</v>
      </c>
      <c r="B1870" s="39">
        <v>11</v>
      </c>
      <c r="C1870" s="39">
        <v>11</v>
      </c>
      <c r="D1870" s="39">
        <v>11</v>
      </c>
      <c r="E1870" s="39">
        <v>11</v>
      </c>
      <c r="F1870" s="39">
        <v>11</v>
      </c>
      <c r="G1870" s="39">
        <v>11</v>
      </c>
      <c r="H1870" s="39">
        <v>11</v>
      </c>
      <c r="I1870" s="39">
        <v>11</v>
      </c>
      <c r="J1870" s="39">
        <v>11</v>
      </c>
      <c r="K1870" s="39">
        <v>11</v>
      </c>
      <c r="L1870" s="39">
        <v>11</v>
      </c>
      <c r="M1870" s="39">
        <v>11</v>
      </c>
      <c r="N1870" s="39">
        <v>11</v>
      </c>
      <c r="O1870" s="39">
        <v>11</v>
      </c>
      <c r="P1870" s="39">
        <v>11</v>
      </c>
      <c r="Q1870" s="39">
        <v>11</v>
      </c>
      <c r="R1870" s="39">
        <v>11</v>
      </c>
      <c r="S1870" s="39">
        <v>11</v>
      </c>
      <c r="T1870" s="39">
        <v>11</v>
      </c>
      <c r="U1870" s="39">
        <v>11</v>
      </c>
      <c r="V1870" s="39">
        <v>11</v>
      </c>
      <c r="W1870" s="39">
        <v>11</v>
      </c>
      <c r="X1870" s="39">
        <v>11</v>
      </c>
      <c r="Y1870" s="39">
        <v>11</v>
      </c>
      <c r="Z1870" s="39">
        <v>11</v>
      </c>
      <c r="AA1870" s="39">
        <v>11</v>
      </c>
      <c r="AB1870" s="39">
        <v>11</v>
      </c>
      <c r="AC1870" s="39">
        <v>11</v>
      </c>
      <c r="AD1870" s="39">
        <v>11</v>
      </c>
    </row>
    <row r="1871" spans="1:30">
      <c r="A1871" s="40" t="s">
        <v>901</v>
      </c>
    </row>
    <row r="1872" spans="1:30" s="45" customFormat="1">
      <c r="A1872" s="49" t="s">
        <v>902</v>
      </c>
      <c r="B1872" s="50">
        <v>0</v>
      </c>
      <c r="C1872" s="50">
        <v>0</v>
      </c>
      <c r="D1872" s="50">
        <v>0</v>
      </c>
      <c r="E1872" s="50">
        <v>0</v>
      </c>
      <c r="F1872" s="50">
        <v>0</v>
      </c>
      <c r="G1872" s="50">
        <v>0</v>
      </c>
      <c r="H1872" s="50">
        <v>0</v>
      </c>
      <c r="I1872" s="50">
        <v>0</v>
      </c>
      <c r="J1872" s="50">
        <v>0</v>
      </c>
      <c r="K1872" s="50">
        <v>0</v>
      </c>
      <c r="L1872" s="50">
        <v>0</v>
      </c>
      <c r="M1872" s="50">
        <v>0</v>
      </c>
      <c r="N1872" s="50">
        <v>0</v>
      </c>
      <c r="O1872" s="50">
        <v>0</v>
      </c>
      <c r="P1872" s="50">
        <v>0</v>
      </c>
      <c r="Q1872" s="50">
        <v>0</v>
      </c>
      <c r="R1872" s="50">
        <v>0</v>
      </c>
      <c r="S1872" s="50">
        <v>1</v>
      </c>
      <c r="T1872" s="50">
        <v>1</v>
      </c>
      <c r="U1872" s="50">
        <v>1</v>
      </c>
      <c r="V1872" s="50">
        <v>1</v>
      </c>
      <c r="W1872" s="50">
        <v>1</v>
      </c>
      <c r="X1872" s="50">
        <v>1</v>
      </c>
      <c r="Y1872" s="50">
        <v>1</v>
      </c>
      <c r="Z1872" s="50">
        <v>1</v>
      </c>
      <c r="AA1872" s="50">
        <v>1</v>
      </c>
      <c r="AB1872" s="50">
        <v>1</v>
      </c>
      <c r="AC1872" s="50">
        <v>1</v>
      </c>
      <c r="AD1872" s="50">
        <v>1</v>
      </c>
    </row>
    <row r="1873" spans="1:30">
      <c r="A1873" s="40" t="s">
        <v>903</v>
      </c>
      <c r="B1873" s="39">
        <v>0</v>
      </c>
      <c r="C1873" s="39">
        <v>0</v>
      </c>
      <c r="D1873" s="39">
        <v>0</v>
      </c>
      <c r="E1873" s="39">
        <v>0</v>
      </c>
      <c r="F1873" s="39">
        <v>0</v>
      </c>
      <c r="G1873" s="39">
        <v>0</v>
      </c>
      <c r="H1873" s="39">
        <v>0</v>
      </c>
      <c r="I1873" s="39">
        <v>0</v>
      </c>
      <c r="J1873" s="39">
        <v>0</v>
      </c>
      <c r="K1873" s="39">
        <v>0</v>
      </c>
      <c r="L1873" s="39">
        <v>0</v>
      </c>
      <c r="M1873" s="39">
        <v>0</v>
      </c>
      <c r="N1873" s="39">
        <v>0</v>
      </c>
      <c r="O1873" s="39">
        <v>0</v>
      </c>
      <c r="P1873" s="39">
        <v>0</v>
      </c>
      <c r="Q1873" s="39">
        <v>0</v>
      </c>
      <c r="R1873" s="39">
        <v>0</v>
      </c>
      <c r="S1873" s="39">
        <v>9.0909090909090898E-2</v>
      </c>
      <c r="T1873" s="39">
        <v>9.0909090909090898E-2</v>
      </c>
      <c r="U1873" s="39">
        <v>9.0909090909090898E-2</v>
      </c>
      <c r="V1873" s="39">
        <v>9.0909090909090898E-2</v>
      </c>
      <c r="W1873" s="39">
        <v>9.0909090909090898E-2</v>
      </c>
      <c r="X1873" s="39">
        <v>9.0909090909090898E-2</v>
      </c>
      <c r="Y1873" s="39">
        <v>9.0909090909090898E-2</v>
      </c>
      <c r="Z1873" s="39">
        <v>9.0909090909090898E-2</v>
      </c>
      <c r="AA1873" s="39">
        <v>9.0909090909090898E-2</v>
      </c>
      <c r="AB1873" s="39">
        <v>9.0909090909090898E-2</v>
      </c>
      <c r="AC1873" s="39">
        <v>9.0909090909090898E-2</v>
      </c>
      <c r="AD1873" s="39">
        <v>0</v>
      </c>
    </row>
    <row r="1874" spans="1:30">
      <c r="A1874" s="40" t="s">
        <v>904</v>
      </c>
    </row>
    <row r="1875" spans="1:30">
      <c r="A1875" s="43" t="s">
        <v>905</v>
      </c>
    </row>
    <row r="1876" spans="1:30">
      <c r="A1876" s="43" t="s">
        <v>906</v>
      </c>
      <c r="B1876" s="46">
        <v>0</v>
      </c>
      <c r="C1876" s="46">
        <v>0</v>
      </c>
      <c r="D1876" s="46">
        <v>0</v>
      </c>
      <c r="E1876" s="46">
        <v>0</v>
      </c>
      <c r="F1876" s="46">
        <v>0</v>
      </c>
      <c r="G1876" s="46">
        <v>0</v>
      </c>
      <c r="H1876" s="46">
        <v>0</v>
      </c>
      <c r="I1876" s="46">
        <v>0</v>
      </c>
      <c r="J1876" s="46">
        <v>0</v>
      </c>
      <c r="K1876" s="46">
        <v>0</v>
      </c>
      <c r="L1876" s="46">
        <v>0</v>
      </c>
      <c r="M1876" s="46">
        <v>0</v>
      </c>
      <c r="N1876" s="46">
        <v>0</v>
      </c>
      <c r="O1876" s="46">
        <v>7136090</v>
      </c>
      <c r="P1876" s="46">
        <v>3258</v>
      </c>
      <c r="Q1876" s="46">
        <v>0</v>
      </c>
      <c r="R1876" s="46">
        <v>0</v>
      </c>
      <c r="S1876" s="46">
        <v>0</v>
      </c>
      <c r="T1876" s="46">
        <v>0</v>
      </c>
      <c r="U1876" s="46">
        <v>0</v>
      </c>
      <c r="V1876" s="46">
        <v>0</v>
      </c>
      <c r="W1876" s="46">
        <v>0</v>
      </c>
      <c r="X1876" s="46">
        <v>0</v>
      </c>
      <c r="Y1876" s="46">
        <v>0</v>
      </c>
      <c r="Z1876" s="46">
        <v>0</v>
      </c>
      <c r="AA1876" s="46">
        <v>0</v>
      </c>
      <c r="AB1876" s="46">
        <v>0</v>
      </c>
      <c r="AC1876" s="46">
        <v>0</v>
      </c>
      <c r="AD1876" s="46">
        <v>0</v>
      </c>
    </row>
    <row r="1877" spans="1:30" hidden="1" outlineLevel="1">
      <c r="A1877" s="40" t="s">
        <v>226</v>
      </c>
      <c r="B1877" s="39">
        <v>7136090</v>
      </c>
      <c r="C1877" s="39">
        <v>7136090</v>
      </c>
      <c r="D1877" s="39">
        <v>7136090</v>
      </c>
      <c r="E1877" s="39">
        <v>7136090</v>
      </c>
      <c r="F1877" s="39">
        <v>7136090</v>
      </c>
      <c r="G1877" s="39">
        <v>7136090</v>
      </c>
      <c r="H1877" s="39">
        <v>7136090</v>
      </c>
      <c r="I1877" s="39">
        <v>7136090</v>
      </c>
      <c r="J1877" s="39">
        <v>7136090</v>
      </c>
      <c r="K1877" s="39">
        <v>7136090</v>
      </c>
      <c r="L1877" s="39">
        <v>7136090</v>
      </c>
      <c r="M1877" s="39">
        <v>7136090</v>
      </c>
      <c r="N1877" s="39">
        <v>7136090</v>
      </c>
      <c r="O1877" s="39">
        <v>7136090</v>
      </c>
      <c r="P1877" s="39">
        <v>7136090</v>
      </c>
      <c r="Q1877" s="39">
        <v>7136090</v>
      </c>
      <c r="R1877" s="39">
        <v>7136090</v>
      </c>
    </row>
    <row r="1878" spans="1:30" hidden="1" outlineLevel="1">
      <c r="A1878" s="40" t="s">
        <v>227</v>
      </c>
      <c r="B1878" s="39">
        <v>3258</v>
      </c>
      <c r="C1878" s="39">
        <v>3258</v>
      </c>
      <c r="D1878" s="39">
        <v>3258</v>
      </c>
      <c r="E1878" s="39">
        <v>3258</v>
      </c>
      <c r="F1878" s="39">
        <v>3258</v>
      </c>
      <c r="G1878" s="39">
        <v>3258</v>
      </c>
      <c r="H1878" s="39">
        <v>3258</v>
      </c>
      <c r="I1878" s="39">
        <v>3258</v>
      </c>
      <c r="J1878" s="39">
        <v>3258</v>
      </c>
      <c r="K1878" s="39">
        <v>3258</v>
      </c>
      <c r="L1878" s="39">
        <v>3258</v>
      </c>
      <c r="M1878" s="39">
        <v>3258</v>
      </c>
      <c r="N1878" s="39">
        <v>3258</v>
      </c>
      <c r="O1878" s="39">
        <v>3258</v>
      </c>
      <c r="P1878" s="39">
        <v>3258</v>
      </c>
      <c r="Q1878" s="39">
        <v>3258</v>
      </c>
      <c r="R1878" s="39">
        <v>3258</v>
      </c>
    </row>
    <row r="1879" spans="1:30" collapsed="1">
      <c r="A1879" s="40" t="s">
        <v>907</v>
      </c>
      <c r="B1879" s="39">
        <v>7139348</v>
      </c>
      <c r="C1879" s="39">
        <v>7139348</v>
      </c>
      <c r="D1879" s="39">
        <v>7139348</v>
      </c>
      <c r="E1879" s="39">
        <v>7139348</v>
      </c>
      <c r="F1879" s="39">
        <v>7139348</v>
      </c>
      <c r="G1879" s="39">
        <v>7139348</v>
      </c>
      <c r="H1879" s="39">
        <v>7139348</v>
      </c>
      <c r="I1879" s="39">
        <v>7139348</v>
      </c>
      <c r="J1879" s="39">
        <v>7139348</v>
      </c>
      <c r="K1879" s="39">
        <v>7139348</v>
      </c>
      <c r="L1879" s="39">
        <v>7139348</v>
      </c>
      <c r="M1879" s="39">
        <v>7139348</v>
      </c>
      <c r="N1879" s="39">
        <v>7139348</v>
      </c>
      <c r="O1879" s="39">
        <v>7139348</v>
      </c>
      <c r="P1879" s="39">
        <v>7139348</v>
      </c>
      <c r="Q1879" s="39">
        <v>7139348</v>
      </c>
      <c r="R1879" s="39">
        <v>7139348</v>
      </c>
      <c r="S1879" s="39">
        <v>0</v>
      </c>
      <c r="T1879" s="39">
        <v>0</v>
      </c>
      <c r="U1879" s="39">
        <v>0</v>
      </c>
      <c r="V1879" s="39">
        <v>0</v>
      </c>
      <c r="W1879" s="39">
        <v>0</v>
      </c>
      <c r="X1879" s="39">
        <v>0</v>
      </c>
      <c r="Y1879" s="39">
        <v>0</v>
      </c>
      <c r="Z1879" s="39">
        <v>0</v>
      </c>
      <c r="AA1879" s="39">
        <v>0</v>
      </c>
      <c r="AB1879" s="39">
        <v>0</v>
      </c>
      <c r="AC1879" s="39">
        <v>0</v>
      </c>
      <c r="AD1879" s="39">
        <v>0</v>
      </c>
    </row>
    <row r="1880" spans="1:30">
      <c r="A1880" s="40" t="s">
        <v>908</v>
      </c>
    </row>
    <row r="1881" spans="1:30" s="45" customFormat="1">
      <c r="A1881" s="49" t="s">
        <v>909</v>
      </c>
      <c r="B1881" s="50">
        <v>0</v>
      </c>
      <c r="C1881" s="50">
        <v>0</v>
      </c>
      <c r="D1881" s="50">
        <v>0</v>
      </c>
      <c r="E1881" s="50">
        <v>0</v>
      </c>
      <c r="F1881" s="50">
        <v>0</v>
      </c>
      <c r="G1881" s="50">
        <v>0</v>
      </c>
      <c r="H1881" s="50">
        <v>0</v>
      </c>
      <c r="I1881" s="50">
        <v>0</v>
      </c>
      <c r="J1881" s="50">
        <v>0</v>
      </c>
      <c r="K1881" s="50">
        <v>0</v>
      </c>
      <c r="L1881" s="50">
        <v>0</v>
      </c>
      <c r="M1881" s="50">
        <v>0</v>
      </c>
      <c r="N1881" s="50">
        <v>0</v>
      </c>
      <c r="O1881" s="50">
        <v>0.99954365580722404</v>
      </c>
      <c r="P1881" s="50">
        <v>4.56344192775026E-4</v>
      </c>
      <c r="Q1881" s="50">
        <v>0</v>
      </c>
      <c r="R1881" s="50">
        <v>0</v>
      </c>
      <c r="S1881" s="50">
        <v>0</v>
      </c>
      <c r="T1881" s="50">
        <v>0</v>
      </c>
      <c r="U1881" s="50">
        <v>0</v>
      </c>
      <c r="V1881" s="50">
        <v>0</v>
      </c>
      <c r="W1881" s="50">
        <v>0</v>
      </c>
      <c r="X1881" s="50">
        <v>0</v>
      </c>
      <c r="Y1881" s="50">
        <v>0</v>
      </c>
      <c r="Z1881" s="50">
        <v>0</v>
      </c>
      <c r="AA1881" s="50">
        <v>0</v>
      </c>
      <c r="AB1881" s="50">
        <v>0</v>
      </c>
      <c r="AC1881" s="50">
        <v>0</v>
      </c>
      <c r="AD1881" s="50">
        <v>0</v>
      </c>
    </row>
    <row r="1882" spans="1:30">
      <c r="A1882" s="40" t="s">
        <v>910</v>
      </c>
      <c r="B1882" s="39">
        <v>0</v>
      </c>
      <c r="C1882" s="39">
        <v>0</v>
      </c>
      <c r="D1882" s="39">
        <v>0</v>
      </c>
      <c r="E1882" s="39">
        <v>0</v>
      </c>
      <c r="F1882" s="39">
        <v>0</v>
      </c>
      <c r="G1882" s="39">
        <v>0</v>
      </c>
      <c r="H1882" s="39">
        <v>0</v>
      </c>
      <c r="I1882" s="39">
        <v>0</v>
      </c>
      <c r="J1882" s="39">
        <v>0</v>
      </c>
      <c r="K1882" s="39">
        <v>0</v>
      </c>
      <c r="L1882" s="39">
        <v>0</v>
      </c>
      <c r="M1882" s="39">
        <v>0</v>
      </c>
      <c r="N1882" s="39">
        <v>0</v>
      </c>
      <c r="O1882" s="39">
        <v>0.99954365580722404</v>
      </c>
      <c r="P1882" s="39">
        <v>4.56344192775026E-4</v>
      </c>
      <c r="Q1882" s="39">
        <v>0</v>
      </c>
      <c r="R1882" s="39">
        <v>0</v>
      </c>
      <c r="S1882" s="39">
        <v>0</v>
      </c>
      <c r="T1882" s="39">
        <v>0</v>
      </c>
      <c r="U1882" s="39">
        <v>0</v>
      </c>
      <c r="V1882" s="39">
        <v>0</v>
      </c>
      <c r="W1882" s="39">
        <v>0</v>
      </c>
      <c r="X1882" s="39">
        <v>0</v>
      </c>
      <c r="Y1882" s="39">
        <v>0</v>
      </c>
      <c r="Z1882" s="39">
        <v>0</v>
      </c>
      <c r="AA1882" s="39">
        <v>0</v>
      </c>
      <c r="AB1882" s="39">
        <v>0</v>
      </c>
      <c r="AC1882" s="39">
        <v>0</v>
      </c>
      <c r="AD1882" s="39">
        <v>0</v>
      </c>
    </row>
    <row r="1883" spans="1:30">
      <c r="A1883" s="40" t="s">
        <v>911</v>
      </c>
    </row>
    <row r="1884" spans="1:30">
      <c r="A1884" s="43" t="s">
        <v>912</v>
      </c>
    </row>
    <row r="1885" spans="1:30">
      <c r="A1885" s="43" t="s">
        <v>913</v>
      </c>
      <c r="B1885" s="46">
        <v>0</v>
      </c>
      <c r="C1885" s="46">
        <v>0</v>
      </c>
      <c r="D1885" s="46">
        <v>0</v>
      </c>
      <c r="E1885" s="46">
        <v>0</v>
      </c>
      <c r="F1885" s="46">
        <v>0</v>
      </c>
      <c r="G1885" s="46">
        <v>0</v>
      </c>
      <c r="H1885" s="46">
        <v>0</v>
      </c>
      <c r="I1885" s="46">
        <v>0</v>
      </c>
      <c r="J1885" s="46">
        <v>0</v>
      </c>
      <c r="K1885" s="46">
        <v>0</v>
      </c>
      <c r="L1885" s="46">
        <v>2395776</v>
      </c>
      <c r="M1885" s="46">
        <v>0</v>
      </c>
      <c r="N1885" s="46">
        <v>0</v>
      </c>
      <c r="O1885" s="46">
        <v>0</v>
      </c>
      <c r="P1885" s="46">
        <v>0</v>
      </c>
      <c r="Q1885" s="46">
        <v>0</v>
      </c>
      <c r="R1885" s="46">
        <v>0</v>
      </c>
      <c r="S1885" s="46">
        <v>0</v>
      </c>
      <c r="T1885" s="46">
        <v>0</v>
      </c>
      <c r="U1885" s="46">
        <v>0</v>
      </c>
      <c r="V1885" s="46">
        <v>0</v>
      </c>
      <c r="W1885" s="46">
        <v>0</v>
      </c>
      <c r="X1885" s="46">
        <v>0</v>
      </c>
      <c r="Y1885" s="46">
        <v>0</v>
      </c>
      <c r="Z1885" s="46">
        <v>0</v>
      </c>
      <c r="AA1885" s="46">
        <v>0</v>
      </c>
      <c r="AB1885" s="46">
        <v>0</v>
      </c>
      <c r="AC1885" s="46">
        <v>0</v>
      </c>
      <c r="AD1885" s="46">
        <v>0</v>
      </c>
    </row>
    <row r="1886" spans="1:30" hidden="1" outlineLevel="1">
      <c r="A1886" s="40" t="s">
        <v>223</v>
      </c>
      <c r="B1886" s="39">
        <v>2395776</v>
      </c>
      <c r="C1886" s="39">
        <v>2395776</v>
      </c>
      <c r="D1886" s="39">
        <v>2395776</v>
      </c>
      <c r="E1886" s="39">
        <v>2395776</v>
      </c>
      <c r="F1886" s="39">
        <v>2395776</v>
      </c>
      <c r="G1886" s="39">
        <v>2395776</v>
      </c>
      <c r="H1886" s="39">
        <v>2395776</v>
      </c>
      <c r="I1886" s="39">
        <v>2395776</v>
      </c>
      <c r="J1886" s="39">
        <v>2395776</v>
      </c>
      <c r="K1886" s="39">
        <v>2395776</v>
      </c>
      <c r="L1886" s="39">
        <v>2395776</v>
      </c>
      <c r="M1886" s="39">
        <v>2395776</v>
      </c>
      <c r="N1886" s="39">
        <v>2395776</v>
      </c>
      <c r="O1886" s="39">
        <v>2395776</v>
      </c>
      <c r="P1886" s="39">
        <v>2395776</v>
      </c>
      <c r="Q1886" s="39">
        <v>2395776</v>
      </c>
      <c r="R1886" s="39">
        <v>2395776</v>
      </c>
    </row>
    <row r="1887" spans="1:30" collapsed="1">
      <c r="A1887" s="40" t="s">
        <v>914</v>
      </c>
      <c r="B1887" s="39">
        <v>2395776</v>
      </c>
      <c r="C1887" s="39">
        <v>2395776</v>
      </c>
      <c r="D1887" s="39">
        <v>2395776</v>
      </c>
      <c r="E1887" s="39">
        <v>2395776</v>
      </c>
      <c r="F1887" s="39">
        <v>2395776</v>
      </c>
      <c r="G1887" s="39">
        <v>2395776</v>
      </c>
      <c r="H1887" s="39">
        <v>2395776</v>
      </c>
      <c r="I1887" s="39">
        <v>2395776</v>
      </c>
      <c r="J1887" s="39">
        <v>2395776</v>
      </c>
      <c r="K1887" s="39">
        <v>2395776</v>
      </c>
      <c r="L1887" s="39">
        <v>2395776</v>
      </c>
      <c r="M1887" s="39">
        <v>2395776</v>
      </c>
      <c r="N1887" s="39">
        <v>2395776</v>
      </c>
      <c r="O1887" s="39">
        <v>2395776</v>
      </c>
      <c r="P1887" s="39">
        <v>2395776</v>
      </c>
      <c r="Q1887" s="39">
        <v>2395776</v>
      </c>
      <c r="R1887" s="39">
        <v>2395776</v>
      </c>
      <c r="S1887" s="39">
        <v>0</v>
      </c>
      <c r="T1887" s="39">
        <v>0</v>
      </c>
      <c r="U1887" s="39">
        <v>0</v>
      </c>
      <c r="V1887" s="39">
        <v>0</v>
      </c>
      <c r="W1887" s="39">
        <v>0</v>
      </c>
      <c r="X1887" s="39">
        <v>0</v>
      </c>
      <c r="Y1887" s="39">
        <v>0</v>
      </c>
      <c r="Z1887" s="39">
        <v>0</v>
      </c>
      <c r="AA1887" s="39">
        <v>0</v>
      </c>
      <c r="AB1887" s="39">
        <v>0</v>
      </c>
      <c r="AC1887" s="39">
        <v>0</v>
      </c>
      <c r="AD1887" s="39">
        <v>0</v>
      </c>
    </row>
    <row r="1888" spans="1:30">
      <c r="A1888" s="40" t="s">
        <v>915</v>
      </c>
    </row>
    <row r="1889" spans="1:30" s="45" customFormat="1">
      <c r="A1889" s="49" t="s">
        <v>916</v>
      </c>
      <c r="B1889" s="50">
        <v>0</v>
      </c>
      <c r="C1889" s="50">
        <v>0</v>
      </c>
      <c r="D1889" s="50">
        <v>0</v>
      </c>
      <c r="E1889" s="50">
        <v>0</v>
      </c>
      <c r="F1889" s="50">
        <v>0</v>
      </c>
      <c r="G1889" s="50">
        <v>0</v>
      </c>
      <c r="H1889" s="50">
        <v>0</v>
      </c>
      <c r="I1889" s="50">
        <v>0</v>
      </c>
      <c r="J1889" s="50">
        <v>0</v>
      </c>
      <c r="K1889" s="50">
        <v>0</v>
      </c>
      <c r="L1889" s="50">
        <v>1</v>
      </c>
      <c r="M1889" s="50">
        <v>0</v>
      </c>
      <c r="N1889" s="50">
        <v>0</v>
      </c>
      <c r="O1889" s="50">
        <v>0</v>
      </c>
      <c r="P1889" s="50">
        <v>0</v>
      </c>
      <c r="Q1889" s="50">
        <v>0</v>
      </c>
      <c r="R1889" s="50">
        <v>0</v>
      </c>
      <c r="S1889" s="50">
        <v>0</v>
      </c>
      <c r="T1889" s="50">
        <v>0</v>
      </c>
      <c r="U1889" s="50">
        <v>0</v>
      </c>
      <c r="V1889" s="50">
        <v>0</v>
      </c>
      <c r="W1889" s="50">
        <v>0</v>
      </c>
      <c r="X1889" s="50">
        <v>0</v>
      </c>
      <c r="Y1889" s="50">
        <v>0</v>
      </c>
      <c r="Z1889" s="50">
        <v>0</v>
      </c>
      <c r="AA1889" s="50">
        <v>0</v>
      </c>
      <c r="AB1889" s="50">
        <v>0</v>
      </c>
      <c r="AC1889" s="50">
        <v>0</v>
      </c>
      <c r="AD1889" s="50">
        <v>0</v>
      </c>
    </row>
    <row r="1890" spans="1:30">
      <c r="A1890" s="40" t="s">
        <v>917</v>
      </c>
      <c r="B1890" s="39">
        <v>0</v>
      </c>
      <c r="C1890" s="39">
        <v>0</v>
      </c>
      <c r="D1890" s="39">
        <v>0</v>
      </c>
      <c r="E1890" s="39">
        <v>0</v>
      </c>
      <c r="F1890" s="39">
        <v>0</v>
      </c>
      <c r="G1890" s="39">
        <v>0</v>
      </c>
      <c r="H1890" s="39">
        <v>0</v>
      </c>
      <c r="I1890" s="39">
        <v>0</v>
      </c>
      <c r="J1890" s="39">
        <v>0</v>
      </c>
      <c r="K1890" s="39">
        <v>0</v>
      </c>
      <c r="L1890" s="39">
        <v>1</v>
      </c>
      <c r="M1890" s="39">
        <v>0</v>
      </c>
      <c r="N1890" s="39">
        <v>0</v>
      </c>
      <c r="O1890" s="39">
        <v>0</v>
      </c>
      <c r="P1890" s="39">
        <v>0</v>
      </c>
      <c r="Q1890" s="39">
        <v>0</v>
      </c>
      <c r="R1890" s="39">
        <v>0</v>
      </c>
      <c r="S1890" s="39">
        <v>0</v>
      </c>
      <c r="T1890" s="39">
        <v>0</v>
      </c>
      <c r="U1890" s="39">
        <v>0</v>
      </c>
      <c r="V1890" s="39">
        <v>0</v>
      </c>
      <c r="W1890" s="39">
        <v>0</v>
      </c>
      <c r="X1890" s="39">
        <v>0</v>
      </c>
      <c r="Y1890" s="39">
        <v>0</v>
      </c>
      <c r="Z1890" s="39">
        <v>0</v>
      </c>
      <c r="AA1890" s="39">
        <v>0</v>
      </c>
      <c r="AB1890" s="39">
        <v>0</v>
      </c>
      <c r="AC1890" s="39">
        <v>0</v>
      </c>
      <c r="AD1890" s="39">
        <v>0</v>
      </c>
    </row>
    <row r="1891" spans="1:30">
      <c r="A1891" s="40" t="s">
        <v>918</v>
      </c>
    </row>
    <row r="1892" spans="1:30">
      <c r="A1892" s="43" t="s">
        <v>919</v>
      </c>
    </row>
    <row r="1893" spans="1:30" s="45" customFormat="1">
      <c r="A1893" s="49" t="s">
        <v>920</v>
      </c>
      <c r="B1893" s="45">
        <v>0</v>
      </c>
      <c r="C1893" s="45">
        <v>0</v>
      </c>
      <c r="D1893" s="45">
        <v>0</v>
      </c>
      <c r="E1893" s="45">
        <v>0</v>
      </c>
      <c r="F1893" s="45">
        <v>0</v>
      </c>
      <c r="G1893" s="45">
        <v>0</v>
      </c>
      <c r="H1893" s="45">
        <v>0</v>
      </c>
      <c r="I1893" s="45">
        <v>0</v>
      </c>
      <c r="J1893" s="45">
        <v>0</v>
      </c>
      <c r="K1893" s="45">
        <v>0</v>
      </c>
      <c r="L1893" s="45">
        <v>0</v>
      </c>
      <c r="M1893" s="45">
        <v>0</v>
      </c>
      <c r="N1893" s="45">
        <v>0</v>
      </c>
      <c r="O1893" s="45">
        <v>0</v>
      </c>
      <c r="P1893" s="45">
        <v>0</v>
      </c>
      <c r="Q1893" s="45">
        <v>0</v>
      </c>
      <c r="R1893" s="45">
        <v>0</v>
      </c>
      <c r="S1893" s="45">
        <v>0</v>
      </c>
      <c r="T1893" s="45">
        <v>0</v>
      </c>
      <c r="U1893" s="45">
        <v>0</v>
      </c>
      <c r="V1893" s="45">
        <v>0</v>
      </c>
      <c r="W1893" s="45">
        <v>0</v>
      </c>
      <c r="X1893" s="45">
        <v>0</v>
      </c>
      <c r="Y1893" s="45">
        <v>0</v>
      </c>
      <c r="Z1893" s="45">
        <v>0</v>
      </c>
      <c r="AA1893" s="45">
        <v>0</v>
      </c>
      <c r="AB1893" s="45">
        <v>0</v>
      </c>
      <c r="AC1893" s="45">
        <v>0</v>
      </c>
      <c r="AD1893" s="45">
        <v>0</v>
      </c>
    </row>
    <row r="1894" spans="1:30">
      <c r="A1894" s="40" t="s">
        <v>921</v>
      </c>
    </row>
    <row r="1895" spans="1:30">
      <c r="A1895" s="38" t="s">
        <v>922</v>
      </c>
    </row>
    <row r="1896" spans="1:30">
      <c r="A1896" s="40" t="s">
        <v>171</v>
      </c>
    </row>
    <row r="1897" spans="1:30" s="42" customFormat="1">
      <c r="A1897" s="41" t="s">
        <v>172</v>
      </c>
      <c r="B1897" s="42" t="s">
        <v>28</v>
      </c>
      <c r="C1897" s="42" t="s">
        <v>30</v>
      </c>
      <c r="D1897" s="42" t="s">
        <v>32</v>
      </c>
      <c r="E1897" s="42" t="s">
        <v>34</v>
      </c>
      <c r="F1897" s="42" t="s">
        <v>36</v>
      </c>
      <c r="G1897" s="42" t="s">
        <v>38</v>
      </c>
      <c r="H1897" s="42" t="s">
        <v>40</v>
      </c>
      <c r="I1897" s="42" t="s">
        <v>42</v>
      </c>
      <c r="J1897" s="42" t="s">
        <v>44</v>
      </c>
      <c r="K1897" s="42" t="s">
        <v>46</v>
      </c>
      <c r="L1897" s="42" t="s">
        <v>48</v>
      </c>
      <c r="M1897" s="42" t="s">
        <v>50</v>
      </c>
      <c r="N1897" s="42" t="s">
        <v>52</v>
      </c>
      <c r="O1897" s="42" t="s">
        <v>54</v>
      </c>
      <c r="P1897" s="42" t="s">
        <v>56</v>
      </c>
      <c r="Q1897" s="42" t="s">
        <v>58</v>
      </c>
      <c r="R1897" s="42" t="s">
        <v>60</v>
      </c>
      <c r="S1897" s="42" t="s">
        <v>163</v>
      </c>
      <c r="T1897" s="42" t="s">
        <v>99</v>
      </c>
      <c r="U1897" s="42" t="s">
        <v>98</v>
      </c>
      <c r="V1897" s="42" t="s">
        <v>97</v>
      </c>
      <c r="W1897" s="42" t="s">
        <v>164</v>
      </c>
      <c r="X1897" s="42" t="s">
        <v>96</v>
      </c>
      <c r="Y1897" s="42" t="s">
        <v>95</v>
      </c>
      <c r="Z1897" s="42" t="s">
        <v>165</v>
      </c>
      <c r="AA1897" s="42" t="s">
        <v>166</v>
      </c>
      <c r="AB1897" s="42" t="s">
        <v>167</v>
      </c>
      <c r="AC1897" s="42" t="s">
        <v>168</v>
      </c>
      <c r="AD1897" s="42" t="s">
        <v>169</v>
      </c>
    </row>
    <row r="1898" spans="1:30" s="42" customFormat="1">
      <c r="A1898" s="41" t="s">
        <v>173</v>
      </c>
      <c r="B1898" s="42" t="s">
        <v>99</v>
      </c>
      <c r="C1898" s="42" t="s">
        <v>99</v>
      </c>
      <c r="D1898" s="42" t="s">
        <v>99</v>
      </c>
      <c r="E1898" s="42" t="s">
        <v>99</v>
      </c>
      <c r="F1898" s="42" t="s">
        <v>99</v>
      </c>
      <c r="G1898" s="42" t="s">
        <v>99</v>
      </c>
      <c r="H1898" s="42" t="s">
        <v>99</v>
      </c>
      <c r="I1898" s="42" t="s">
        <v>99</v>
      </c>
      <c r="J1898" s="42" t="s">
        <v>99</v>
      </c>
      <c r="K1898" s="42" t="s">
        <v>99</v>
      </c>
      <c r="L1898" s="42" t="s">
        <v>99</v>
      </c>
      <c r="M1898" s="42" t="s">
        <v>99</v>
      </c>
      <c r="N1898" s="42" t="s">
        <v>99</v>
      </c>
      <c r="O1898" s="42" t="s">
        <v>99</v>
      </c>
      <c r="P1898" s="42" t="s">
        <v>99</v>
      </c>
      <c r="Q1898" s="42" t="s">
        <v>99</v>
      </c>
      <c r="R1898" s="42" t="s">
        <v>99</v>
      </c>
      <c r="S1898" s="42" t="s">
        <v>99</v>
      </c>
      <c r="T1898" s="42" t="s">
        <v>99</v>
      </c>
      <c r="U1898" s="42" t="s">
        <v>99</v>
      </c>
      <c r="V1898" s="42" t="s">
        <v>99</v>
      </c>
      <c r="W1898" s="42" t="s">
        <v>99</v>
      </c>
      <c r="X1898" s="42" t="s">
        <v>99</v>
      </c>
      <c r="Y1898" s="42" t="s">
        <v>99</v>
      </c>
      <c r="Z1898" s="42" t="s">
        <v>99</v>
      </c>
      <c r="AA1898" s="42" t="s">
        <v>99</v>
      </c>
      <c r="AB1898" s="42" t="s">
        <v>99</v>
      </c>
      <c r="AC1898" s="42" t="s">
        <v>99</v>
      </c>
      <c r="AD1898" s="42" t="s">
        <v>99</v>
      </c>
    </row>
    <row r="1899" spans="1:30" s="42" customFormat="1">
      <c r="A1899" s="41" t="s">
        <v>174</v>
      </c>
      <c r="B1899" s="42" t="s">
        <v>98</v>
      </c>
      <c r="C1899" s="42" t="s">
        <v>98</v>
      </c>
      <c r="D1899" s="42" t="s">
        <v>98</v>
      </c>
      <c r="E1899" s="42" t="s">
        <v>98</v>
      </c>
      <c r="F1899" s="42" t="s">
        <v>98</v>
      </c>
      <c r="G1899" s="42" t="s">
        <v>98</v>
      </c>
      <c r="H1899" s="42" t="s">
        <v>98</v>
      </c>
      <c r="I1899" s="42" t="s">
        <v>98</v>
      </c>
      <c r="J1899" s="42" t="s">
        <v>98</v>
      </c>
      <c r="K1899" s="42" t="s">
        <v>98</v>
      </c>
      <c r="L1899" s="42" t="s">
        <v>98</v>
      </c>
      <c r="M1899" s="42" t="s">
        <v>98</v>
      </c>
      <c r="N1899" s="42" t="s">
        <v>98</v>
      </c>
      <c r="O1899" s="42" t="s">
        <v>98</v>
      </c>
      <c r="P1899" s="42" t="s">
        <v>98</v>
      </c>
      <c r="Q1899" s="42" t="s">
        <v>98</v>
      </c>
      <c r="R1899" s="42" t="s">
        <v>98</v>
      </c>
      <c r="S1899" s="42" t="s">
        <v>98</v>
      </c>
      <c r="T1899" s="42" t="s">
        <v>98</v>
      </c>
      <c r="U1899" s="42" t="s">
        <v>98</v>
      </c>
      <c r="V1899" s="42" t="s">
        <v>98</v>
      </c>
      <c r="W1899" s="42" t="s">
        <v>98</v>
      </c>
      <c r="X1899" s="42" t="s">
        <v>98</v>
      </c>
      <c r="Y1899" s="42" t="s">
        <v>98</v>
      </c>
      <c r="Z1899" s="42" t="s">
        <v>98</v>
      </c>
      <c r="AA1899" s="42" t="s">
        <v>98</v>
      </c>
      <c r="AB1899" s="42" t="s">
        <v>98</v>
      </c>
      <c r="AC1899" s="42" t="s">
        <v>98</v>
      </c>
      <c r="AD1899" s="42" t="s">
        <v>98</v>
      </c>
    </row>
    <row r="1900" spans="1:30">
      <c r="A1900" s="40" t="s">
        <v>175</v>
      </c>
      <c r="B1900" s="39">
        <v>3936</v>
      </c>
      <c r="C1900" s="39">
        <v>3936</v>
      </c>
      <c r="D1900" s="39">
        <v>3936</v>
      </c>
      <c r="E1900" s="39">
        <v>3936</v>
      </c>
      <c r="F1900" s="39">
        <v>3936</v>
      </c>
      <c r="G1900" s="39">
        <v>3936</v>
      </c>
      <c r="H1900" s="39">
        <v>3936</v>
      </c>
      <c r="I1900" s="39">
        <v>3936</v>
      </c>
      <c r="J1900" s="39">
        <v>3936</v>
      </c>
      <c r="K1900" s="39">
        <v>3936</v>
      </c>
      <c r="L1900" s="39">
        <v>3936</v>
      </c>
      <c r="M1900" s="39">
        <v>3936</v>
      </c>
      <c r="N1900" s="39">
        <v>3936</v>
      </c>
      <c r="O1900" s="39">
        <v>3936</v>
      </c>
      <c r="P1900" s="39">
        <v>3936</v>
      </c>
      <c r="Q1900" s="39">
        <v>3936</v>
      </c>
      <c r="R1900" s="39">
        <v>3936</v>
      </c>
      <c r="S1900" s="39">
        <v>3936</v>
      </c>
      <c r="T1900" s="39">
        <v>3936</v>
      </c>
      <c r="U1900" s="39">
        <v>3936</v>
      </c>
      <c r="V1900" s="39">
        <v>3936</v>
      </c>
      <c r="W1900" s="39">
        <v>3936</v>
      </c>
      <c r="X1900" s="39">
        <v>3936</v>
      </c>
      <c r="Y1900" s="39">
        <v>3936</v>
      </c>
      <c r="Z1900" s="39">
        <v>3936</v>
      </c>
      <c r="AA1900" s="39">
        <v>3936</v>
      </c>
      <c r="AB1900" s="39">
        <v>3936</v>
      </c>
      <c r="AC1900" s="39">
        <v>3936</v>
      </c>
      <c r="AD1900" s="39">
        <v>3936</v>
      </c>
    </row>
    <row r="1901" spans="1:30" s="42" customFormat="1">
      <c r="A1901" s="41" t="s">
        <v>176</v>
      </c>
      <c r="B1901" s="42" t="s">
        <v>54</v>
      </c>
      <c r="C1901" s="42" t="s">
        <v>54</v>
      </c>
      <c r="D1901" s="42" t="s">
        <v>54</v>
      </c>
      <c r="E1901" s="42" t="s">
        <v>54</v>
      </c>
      <c r="F1901" s="42" t="s">
        <v>54</v>
      </c>
      <c r="G1901" s="42" t="s">
        <v>54</v>
      </c>
      <c r="H1901" s="42" t="s">
        <v>54</v>
      </c>
      <c r="I1901" s="42" t="s">
        <v>54</v>
      </c>
      <c r="J1901" s="42" t="s">
        <v>54</v>
      </c>
      <c r="K1901" s="42" t="s">
        <v>54</v>
      </c>
      <c r="L1901" s="42" t="s">
        <v>54</v>
      </c>
      <c r="M1901" s="42" t="s">
        <v>54</v>
      </c>
      <c r="N1901" s="42" t="s">
        <v>54</v>
      </c>
      <c r="O1901" s="42" t="s">
        <v>54</v>
      </c>
      <c r="P1901" s="42" t="s">
        <v>54</v>
      </c>
      <c r="Q1901" s="42" t="s">
        <v>54</v>
      </c>
      <c r="R1901" s="42" t="s">
        <v>54</v>
      </c>
      <c r="S1901" s="42" t="s">
        <v>54</v>
      </c>
      <c r="T1901" s="42" t="s">
        <v>54</v>
      </c>
      <c r="U1901" s="42" t="s">
        <v>54</v>
      </c>
      <c r="V1901" s="42" t="s">
        <v>54</v>
      </c>
      <c r="W1901" s="42" t="s">
        <v>54</v>
      </c>
      <c r="X1901" s="42" t="s">
        <v>54</v>
      </c>
      <c r="Y1901" s="42" t="s">
        <v>54</v>
      </c>
      <c r="Z1901" s="42" t="s">
        <v>54</v>
      </c>
      <c r="AA1901" s="42" t="s">
        <v>54</v>
      </c>
      <c r="AB1901" s="42" t="s">
        <v>54</v>
      </c>
      <c r="AC1901" s="42" t="s">
        <v>54</v>
      </c>
      <c r="AD1901" s="42" t="s">
        <v>54</v>
      </c>
    </row>
    <row r="1902" spans="1:30" s="42" customFormat="1">
      <c r="A1902" s="41" t="s">
        <v>177</v>
      </c>
      <c r="B1902" s="42" t="s">
        <v>56</v>
      </c>
      <c r="C1902" s="42" t="s">
        <v>56</v>
      </c>
      <c r="D1902" s="42" t="s">
        <v>56</v>
      </c>
      <c r="E1902" s="42" t="s">
        <v>56</v>
      </c>
      <c r="F1902" s="42" t="s">
        <v>56</v>
      </c>
      <c r="G1902" s="42" t="s">
        <v>56</v>
      </c>
      <c r="H1902" s="42" t="s">
        <v>56</v>
      </c>
      <c r="I1902" s="42" t="s">
        <v>56</v>
      </c>
      <c r="J1902" s="42" t="s">
        <v>56</v>
      </c>
      <c r="K1902" s="42" t="s">
        <v>56</v>
      </c>
      <c r="L1902" s="42" t="s">
        <v>56</v>
      </c>
      <c r="M1902" s="42" t="s">
        <v>56</v>
      </c>
      <c r="N1902" s="42" t="s">
        <v>56</v>
      </c>
      <c r="O1902" s="42" t="s">
        <v>56</v>
      </c>
      <c r="P1902" s="42" t="s">
        <v>56</v>
      </c>
      <c r="Q1902" s="42" t="s">
        <v>56</v>
      </c>
      <c r="R1902" s="42" t="s">
        <v>56</v>
      </c>
      <c r="S1902" s="42" t="s">
        <v>56</v>
      </c>
      <c r="T1902" s="42" t="s">
        <v>56</v>
      </c>
      <c r="U1902" s="42" t="s">
        <v>56</v>
      </c>
      <c r="V1902" s="42" t="s">
        <v>56</v>
      </c>
      <c r="W1902" s="42" t="s">
        <v>56</v>
      </c>
      <c r="X1902" s="42" t="s">
        <v>56</v>
      </c>
      <c r="Y1902" s="42" t="s">
        <v>56</v>
      </c>
      <c r="Z1902" s="42" t="s">
        <v>56</v>
      </c>
      <c r="AA1902" s="42" t="s">
        <v>56</v>
      </c>
      <c r="AB1902" s="42" t="s">
        <v>56</v>
      </c>
      <c r="AC1902" s="42" t="s">
        <v>56</v>
      </c>
      <c r="AD1902" s="42" t="s">
        <v>56</v>
      </c>
    </row>
    <row r="1903" spans="1:30" s="42" customFormat="1">
      <c r="A1903" s="41" t="s">
        <v>178</v>
      </c>
      <c r="B1903" s="42" t="s">
        <v>48</v>
      </c>
      <c r="C1903" s="42" t="s">
        <v>48</v>
      </c>
      <c r="D1903" s="42" t="s">
        <v>48</v>
      </c>
      <c r="E1903" s="42" t="s">
        <v>48</v>
      </c>
      <c r="F1903" s="42" t="s">
        <v>48</v>
      </c>
      <c r="G1903" s="42" t="s">
        <v>48</v>
      </c>
      <c r="H1903" s="42" t="s">
        <v>48</v>
      </c>
      <c r="I1903" s="42" t="s">
        <v>48</v>
      </c>
      <c r="J1903" s="42" t="s">
        <v>48</v>
      </c>
      <c r="K1903" s="42" t="s">
        <v>48</v>
      </c>
      <c r="L1903" s="42" t="s">
        <v>48</v>
      </c>
      <c r="M1903" s="42" t="s">
        <v>48</v>
      </c>
      <c r="N1903" s="42" t="s">
        <v>48</v>
      </c>
      <c r="O1903" s="42" t="s">
        <v>48</v>
      </c>
      <c r="P1903" s="42" t="s">
        <v>48</v>
      </c>
      <c r="Q1903" s="42" t="s">
        <v>48</v>
      </c>
      <c r="R1903" s="42" t="s">
        <v>48</v>
      </c>
      <c r="S1903" s="42" t="s">
        <v>48</v>
      </c>
      <c r="T1903" s="42" t="s">
        <v>48</v>
      </c>
      <c r="U1903" s="42" t="s">
        <v>48</v>
      </c>
      <c r="V1903" s="42" t="s">
        <v>48</v>
      </c>
      <c r="W1903" s="42" t="s">
        <v>48</v>
      </c>
      <c r="X1903" s="42" t="s">
        <v>48</v>
      </c>
      <c r="Y1903" s="42" t="s">
        <v>48</v>
      </c>
      <c r="Z1903" s="42" t="s">
        <v>48</v>
      </c>
      <c r="AA1903" s="42" t="s">
        <v>48</v>
      </c>
      <c r="AB1903" s="42" t="s">
        <v>48</v>
      </c>
      <c r="AC1903" s="42" t="s">
        <v>48</v>
      </c>
      <c r="AD1903" s="42" t="s">
        <v>48</v>
      </c>
    </row>
    <row r="1904" spans="1:30">
      <c r="A1904" s="40" t="s">
        <v>179</v>
      </c>
      <c r="B1904" s="39">
        <v>0</v>
      </c>
      <c r="C1904" s="39">
        <v>0</v>
      </c>
      <c r="D1904" s="39">
        <v>0</v>
      </c>
      <c r="E1904" s="39">
        <v>0</v>
      </c>
      <c r="F1904" s="39">
        <v>0</v>
      </c>
      <c r="G1904" s="39">
        <v>0</v>
      </c>
      <c r="H1904" s="39">
        <v>0</v>
      </c>
      <c r="I1904" s="39">
        <v>0</v>
      </c>
      <c r="J1904" s="39">
        <v>0</v>
      </c>
      <c r="K1904" s="39">
        <v>0</v>
      </c>
      <c r="L1904" s="39">
        <v>0</v>
      </c>
      <c r="M1904" s="39">
        <v>0</v>
      </c>
      <c r="N1904" s="39">
        <v>0</v>
      </c>
      <c r="O1904" s="39">
        <v>0</v>
      </c>
      <c r="P1904" s="39">
        <v>0</v>
      </c>
      <c r="Q1904" s="39">
        <v>0</v>
      </c>
      <c r="R1904" s="39">
        <v>0</v>
      </c>
      <c r="S1904" s="39">
        <v>0</v>
      </c>
      <c r="T1904" s="39">
        <v>0</v>
      </c>
      <c r="U1904" s="39">
        <v>0</v>
      </c>
      <c r="V1904" s="39">
        <v>0</v>
      </c>
      <c r="W1904" s="39">
        <v>0</v>
      </c>
      <c r="X1904" s="39">
        <v>0</v>
      </c>
      <c r="Y1904" s="39">
        <v>0</v>
      </c>
      <c r="Z1904" s="39">
        <v>0</v>
      </c>
      <c r="AA1904" s="39">
        <v>0</v>
      </c>
      <c r="AB1904" s="39">
        <v>0</v>
      </c>
      <c r="AC1904" s="39">
        <v>0</v>
      </c>
      <c r="AD1904" s="39">
        <v>0</v>
      </c>
    </row>
    <row r="1905" spans="1:30" s="42" customFormat="1">
      <c r="A1905" s="41" t="s">
        <v>180</v>
      </c>
      <c r="B1905" s="42" t="s">
        <v>26</v>
      </c>
      <c r="C1905" s="42" t="s">
        <v>26</v>
      </c>
      <c r="D1905" s="42" t="s">
        <v>26</v>
      </c>
      <c r="E1905" s="42" t="s">
        <v>26</v>
      </c>
      <c r="F1905" s="42" t="s">
        <v>26</v>
      </c>
      <c r="G1905" s="42" t="s">
        <v>26</v>
      </c>
      <c r="H1905" s="42" t="s">
        <v>26</v>
      </c>
      <c r="I1905" s="42" t="s">
        <v>26</v>
      </c>
      <c r="J1905" s="42" t="s">
        <v>26</v>
      </c>
      <c r="K1905" s="42" t="s">
        <v>26</v>
      </c>
      <c r="L1905" s="42" t="s">
        <v>26</v>
      </c>
      <c r="M1905" s="42" t="s">
        <v>26</v>
      </c>
      <c r="N1905" s="42" t="s">
        <v>26</v>
      </c>
      <c r="O1905" s="42" t="s">
        <v>26</v>
      </c>
      <c r="P1905" s="42" t="s">
        <v>26</v>
      </c>
      <c r="Q1905" s="42" t="s">
        <v>26</v>
      </c>
      <c r="R1905" s="42" t="s">
        <v>26</v>
      </c>
      <c r="S1905" s="42" t="s">
        <v>64</v>
      </c>
      <c r="T1905" s="42" t="s">
        <v>64</v>
      </c>
      <c r="U1905" s="42" t="s">
        <v>64</v>
      </c>
      <c r="V1905" s="42" t="s">
        <v>64</v>
      </c>
      <c r="W1905" s="42" t="s">
        <v>64</v>
      </c>
      <c r="X1905" s="42" t="s">
        <v>64</v>
      </c>
      <c r="Y1905" s="42" t="s">
        <v>64</v>
      </c>
      <c r="Z1905" s="42" t="s">
        <v>64</v>
      </c>
      <c r="AA1905" s="42" t="s">
        <v>64</v>
      </c>
      <c r="AB1905" s="42" t="s">
        <v>64</v>
      </c>
      <c r="AC1905" s="42" t="s">
        <v>64</v>
      </c>
      <c r="AD1905" s="42" t="s">
        <v>64</v>
      </c>
    </row>
    <row r="1906" spans="1:30" s="42" customFormat="1">
      <c r="A1906" s="41" t="s">
        <v>181</v>
      </c>
      <c r="B1906" s="42" t="s">
        <v>26</v>
      </c>
      <c r="C1906" s="42" t="s">
        <v>26</v>
      </c>
      <c r="D1906" s="42" t="s">
        <v>26</v>
      </c>
      <c r="E1906" s="42" t="s">
        <v>26</v>
      </c>
      <c r="F1906" s="42" t="s">
        <v>26</v>
      </c>
      <c r="G1906" s="42" t="s">
        <v>26</v>
      </c>
      <c r="H1906" s="42" t="s">
        <v>26</v>
      </c>
      <c r="I1906" s="42" t="s">
        <v>26</v>
      </c>
      <c r="J1906" s="42" t="s">
        <v>26</v>
      </c>
      <c r="K1906" s="42" t="s">
        <v>26</v>
      </c>
      <c r="L1906" s="42" t="s">
        <v>26</v>
      </c>
      <c r="M1906" s="42" t="s">
        <v>26</v>
      </c>
      <c r="N1906" s="42" t="s">
        <v>26</v>
      </c>
      <c r="O1906" s="42" t="s">
        <v>26</v>
      </c>
      <c r="P1906" s="42" t="s">
        <v>26</v>
      </c>
      <c r="Q1906" s="42" t="s">
        <v>26</v>
      </c>
      <c r="R1906" s="42" t="s">
        <v>26</v>
      </c>
      <c r="S1906" s="42" t="s">
        <v>26</v>
      </c>
      <c r="T1906" s="42" t="s">
        <v>26</v>
      </c>
      <c r="U1906" s="42" t="s">
        <v>26</v>
      </c>
      <c r="V1906" s="42" t="s">
        <v>26</v>
      </c>
      <c r="W1906" s="42" t="s">
        <v>26</v>
      </c>
      <c r="X1906" s="42" t="s">
        <v>26</v>
      </c>
      <c r="Y1906" s="42" t="s">
        <v>26</v>
      </c>
      <c r="Z1906" s="42" t="s">
        <v>26</v>
      </c>
      <c r="AA1906" s="42" t="s">
        <v>26</v>
      </c>
      <c r="AB1906" s="42" t="s">
        <v>26</v>
      </c>
      <c r="AC1906" s="42" t="s">
        <v>26</v>
      </c>
      <c r="AD1906" s="42" t="s">
        <v>26</v>
      </c>
    </row>
    <row r="1907" spans="1:30" s="42" customFormat="1">
      <c r="A1907" s="41" t="s">
        <v>182</v>
      </c>
      <c r="B1907" s="42" t="s">
        <v>64</v>
      </c>
      <c r="C1907" s="42" t="s">
        <v>64</v>
      </c>
      <c r="D1907" s="42" t="s">
        <v>64</v>
      </c>
      <c r="E1907" s="42" t="s">
        <v>64</v>
      </c>
      <c r="F1907" s="42" t="s">
        <v>64</v>
      </c>
      <c r="G1907" s="42" t="s">
        <v>64</v>
      </c>
      <c r="H1907" s="42" t="s">
        <v>64</v>
      </c>
      <c r="I1907" s="42" t="s">
        <v>64</v>
      </c>
      <c r="J1907" s="42" t="s">
        <v>64</v>
      </c>
      <c r="K1907" s="42" t="s">
        <v>64</v>
      </c>
      <c r="L1907" s="42" t="s">
        <v>64</v>
      </c>
      <c r="M1907" s="42" t="s">
        <v>64</v>
      </c>
      <c r="N1907" s="42" t="s">
        <v>64</v>
      </c>
      <c r="O1907" s="42" t="s">
        <v>64</v>
      </c>
      <c r="P1907" s="42" t="s">
        <v>64</v>
      </c>
      <c r="Q1907" s="42" t="s">
        <v>64</v>
      </c>
      <c r="R1907" s="42" t="s">
        <v>64</v>
      </c>
      <c r="S1907" s="42" t="s">
        <v>64</v>
      </c>
      <c r="T1907" s="42" t="s">
        <v>64</v>
      </c>
      <c r="U1907" s="42" t="s">
        <v>64</v>
      </c>
      <c r="V1907" s="42" t="s">
        <v>64</v>
      </c>
      <c r="W1907" s="42" t="s">
        <v>64</v>
      </c>
      <c r="X1907" s="42" t="s">
        <v>64</v>
      </c>
      <c r="Y1907" s="42" t="s">
        <v>64</v>
      </c>
      <c r="Z1907" s="42" t="s">
        <v>64</v>
      </c>
      <c r="AA1907" s="42" t="s">
        <v>64</v>
      </c>
      <c r="AB1907" s="42" t="s">
        <v>64</v>
      </c>
      <c r="AC1907" s="42" t="s">
        <v>64</v>
      </c>
      <c r="AD1907" s="42" t="s">
        <v>64</v>
      </c>
    </row>
    <row r="1908" spans="1:30">
      <c r="A1908" s="40" t="s">
        <v>183</v>
      </c>
      <c r="B1908" s="39">
        <v>0</v>
      </c>
      <c r="C1908" s="39">
        <v>0</v>
      </c>
      <c r="D1908" s="39">
        <v>0</v>
      </c>
      <c r="E1908" s="39">
        <v>0</v>
      </c>
      <c r="F1908" s="39">
        <v>0</v>
      </c>
      <c r="G1908" s="39">
        <v>0</v>
      </c>
      <c r="H1908" s="39">
        <v>0</v>
      </c>
      <c r="I1908" s="39">
        <v>0</v>
      </c>
      <c r="J1908" s="39">
        <v>0</v>
      </c>
      <c r="K1908" s="39">
        <v>0</v>
      </c>
      <c r="L1908" s="39">
        <v>0</v>
      </c>
      <c r="M1908" s="39">
        <v>0</v>
      </c>
      <c r="N1908" s="39">
        <v>0</v>
      </c>
      <c r="O1908" s="39">
        <v>0</v>
      </c>
      <c r="P1908" s="39">
        <v>0</v>
      </c>
      <c r="Q1908" s="39">
        <v>0</v>
      </c>
      <c r="R1908" s="39">
        <v>0</v>
      </c>
      <c r="S1908" s="39">
        <v>0</v>
      </c>
      <c r="T1908" s="39">
        <v>0</v>
      </c>
      <c r="U1908" s="39">
        <v>0</v>
      </c>
      <c r="V1908" s="39">
        <v>0</v>
      </c>
      <c r="W1908" s="39">
        <v>0</v>
      </c>
      <c r="X1908" s="39">
        <v>0</v>
      </c>
      <c r="Y1908" s="39">
        <v>0</v>
      </c>
      <c r="Z1908" s="39">
        <v>0</v>
      </c>
      <c r="AA1908" s="39">
        <v>0</v>
      </c>
      <c r="AB1908" s="39">
        <v>0</v>
      </c>
      <c r="AC1908" s="39">
        <v>0</v>
      </c>
      <c r="AD1908" s="39">
        <v>0</v>
      </c>
    </row>
    <row r="1909" spans="1:30">
      <c r="A1909" s="40" t="s">
        <v>184</v>
      </c>
      <c r="B1909" s="39">
        <v>1</v>
      </c>
      <c r="C1909" s="39">
        <v>1</v>
      </c>
      <c r="D1909" s="39">
        <v>1</v>
      </c>
      <c r="E1909" s="39">
        <v>1</v>
      </c>
      <c r="F1909" s="39">
        <v>1</v>
      </c>
      <c r="G1909" s="39">
        <v>1</v>
      </c>
      <c r="H1909" s="39">
        <v>1</v>
      </c>
      <c r="I1909" s="39">
        <v>1</v>
      </c>
      <c r="J1909" s="39">
        <v>1</v>
      </c>
      <c r="K1909" s="39">
        <v>1</v>
      </c>
      <c r="L1909" s="39">
        <v>1</v>
      </c>
      <c r="M1909" s="39">
        <v>1</v>
      </c>
      <c r="N1909" s="39">
        <v>1</v>
      </c>
      <c r="O1909" s="39">
        <v>1</v>
      </c>
      <c r="P1909" s="39">
        <v>1</v>
      </c>
      <c r="Q1909" s="39">
        <v>1</v>
      </c>
      <c r="R1909" s="39">
        <v>1</v>
      </c>
      <c r="S1909" s="39">
        <v>1</v>
      </c>
      <c r="T1909" s="39">
        <v>1</v>
      </c>
      <c r="U1909" s="39">
        <v>1</v>
      </c>
      <c r="V1909" s="39">
        <v>1</v>
      </c>
      <c r="W1909" s="39">
        <v>1</v>
      </c>
      <c r="X1909" s="39">
        <v>1</v>
      </c>
      <c r="Y1909" s="39">
        <v>1</v>
      </c>
      <c r="Z1909" s="39">
        <v>1</v>
      </c>
      <c r="AA1909" s="39">
        <v>1</v>
      </c>
      <c r="AB1909" s="39">
        <v>1</v>
      </c>
      <c r="AC1909" s="39">
        <v>1</v>
      </c>
      <c r="AD1909" s="39">
        <v>1</v>
      </c>
    </row>
    <row r="1910" spans="1:30">
      <c r="A1910" s="40" t="s">
        <v>185</v>
      </c>
      <c r="B1910" s="39">
        <v>-1</v>
      </c>
      <c r="C1910" s="39">
        <v>-1</v>
      </c>
      <c r="D1910" s="39">
        <v>-1</v>
      </c>
      <c r="E1910" s="39">
        <v>-1</v>
      </c>
      <c r="F1910" s="39">
        <v>-1</v>
      </c>
      <c r="G1910" s="39">
        <v>-1</v>
      </c>
      <c r="H1910" s="39">
        <v>-1</v>
      </c>
      <c r="I1910" s="39">
        <v>-1</v>
      </c>
      <c r="J1910" s="39">
        <v>-1</v>
      </c>
      <c r="K1910" s="39">
        <v>-1</v>
      </c>
      <c r="L1910" s="39">
        <v>-1</v>
      </c>
      <c r="M1910" s="39">
        <v>-1</v>
      </c>
      <c r="N1910" s="39">
        <v>-1</v>
      </c>
      <c r="O1910" s="39">
        <v>-1</v>
      </c>
      <c r="P1910" s="39">
        <v>-1</v>
      </c>
      <c r="Q1910" s="39">
        <v>-1</v>
      </c>
      <c r="R1910" s="39">
        <v>-1</v>
      </c>
      <c r="S1910" s="39">
        <v>-1</v>
      </c>
      <c r="T1910" s="39">
        <v>-1</v>
      </c>
      <c r="U1910" s="39">
        <v>-1</v>
      </c>
      <c r="V1910" s="39">
        <v>-1</v>
      </c>
      <c r="W1910" s="39">
        <v>-1</v>
      </c>
      <c r="X1910" s="39">
        <v>-1</v>
      </c>
      <c r="Y1910" s="39">
        <v>-1</v>
      </c>
      <c r="Z1910" s="39">
        <v>-1</v>
      </c>
      <c r="AA1910" s="39">
        <v>-1</v>
      </c>
      <c r="AB1910" s="39">
        <v>-1</v>
      </c>
      <c r="AC1910" s="39">
        <v>-1</v>
      </c>
      <c r="AD1910" s="39">
        <v>-1</v>
      </c>
    </row>
    <row r="1911" spans="1:30">
      <c r="A1911" s="40" t="s">
        <v>186</v>
      </c>
    </row>
    <row r="1912" spans="1:30">
      <c r="A1912" s="43" t="s">
        <v>187</v>
      </c>
    </row>
    <row r="1913" spans="1:30">
      <c r="A1913" s="40" t="s">
        <v>188</v>
      </c>
      <c r="B1913" s="39">
        <v>355703.80895008199</v>
      </c>
      <c r="C1913" s="39">
        <v>13749.958853210301</v>
      </c>
      <c r="D1913" s="39">
        <v>193768.529716063</v>
      </c>
      <c r="E1913" s="39">
        <v>1031051.81798867</v>
      </c>
      <c r="F1913" s="39">
        <v>8666.0921389324994</v>
      </c>
      <c r="G1913" s="39">
        <v>4096795.0810777298</v>
      </c>
      <c r="H1913" s="39">
        <v>1663228.2159885799</v>
      </c>
      <c r="I1913" s="39">
        <v>332064.74955433601</v>
      </c>
      <c r="J1913" s="39">
        <v>22637.588026121899</v>
      </c>
      <c r="K1913" s="39">
        <v>14611.336829698599</v>
      </c>
      <c r="L1913" s="39">
        <v>3060.5632821870199</v>
      </c>
      <c r="M1913" s="39">
        <v>1665.9685302123901</v>
      </c>
      <c r="N1913" s="39">
        <v>11205216.518272201</v>
      </c>
      <c r="O1913" s="39">
        <v>18367.831694931501</v>
      </c>
      <c r="P1913" s="39">
        <v>4069.04395448788</v>
      </c>
      <c r="Q1913" s="39">
        <v>1916.52055898002</v>
      </c>
      <c r="R1913" s="39">
        <v>10946.0220931887</v>
      </c>
      <c r="S1913" s="39">
        <v>0</v>
      </c>
      <c r="T1913" s="39">
        <v>132190.259151871</v>
      </c>
      <c r="U1913" s="39">
        <v>0</v>
      </c>
      <c r="V1913" s="39">
        <v>0</v>
      </c>
      <c r="W1913" s="39">
        <v>195715.787246694</v>
      </c>
      <c r="X1913" s="39">
        <v>666744.668506113</v>
      </c>
      <c r="Y1913" s="39">
        <v>0</v>
      </c>
      <c r="Z1913" s="39">
        <v>9785.78936233477</v>
      </c>
      <c r="AA1913" s="39">
        <v>0</v>
      </c>
      <c r="AB1913" s="39">
        <v>3914.3157449339001</v>
      </c>
      <c r="AC1913" s="39">
        <v>3098.83329807267</v>
      </c>
      <c r="AD1913" s="39">
        <v>0</v>
      </c>
    </row>
    <row r="1914" spans="1:30">
      <c r="A1914" s="40" t="s">
        <v>189</v>
      </c>
      <c r="B1914" s="39">
        <v>0</v>
      </c>
      <c r="C1914" s="39">
        <v>0</v>
      </c>
      <c r="D1914" s="39">
        <v>0</v>
      </c>
      <c r="E1914" s="39">
        <v>0</v>
      </c>
      <c r="F1914" s="39">
        <v>0</v>
      </c>
      <c r="G1914" s="39">
        <v>0</v>
      </c>
      <c r="H1914" s="39">
        <v>0</v>
      </c>
      <c r="I1914" s="39">
        <v>0</v>
      </c>
      <c r="J1914" s="39">
        <v>0</v>
      </c>
      <c r="K1914" s="39">
        <v>0</v>
      </c>
      <c r="L1914" s="39">
        <v>0</v>
      </c>
      <c r="M1914" s="39">
        <v>0</v>
      </c>
      <c r="N1914" s="39">
        <v>0</v>
      </c>
      <c r="O1914" s="39">
        <v>0</v>
      </c>
      <c r="P1914" s="39">
        <v>0</v>
      </c>
      <c r="Q1914" s="39">
        <v>0</v>
      </c>
      <c r="R1914" s="39">
        <v>0</v>
      </c>
      <c r="S1914" s="39">
        <v>0</v>
      </c>
      <c r="T1914" s="39">
        <v>0</v>
      </c>
      <c r="U1914" s="39">
        <v>0</v>
      </c>
      <c r="V1914" s="39">
        <v>0</v>
      </c>
      <c r="W1914" s="39">
        <v>0</v>
      </c>
      <c r="X1914" s="39">
        <v>0</v>
      </c>
      <c r="Y1914" s="39">
        <v>0</v>
      </c>
      <c r="Z1914" s="39">
        <v>0</v>
      </c>
      <c r="AA1914" s="39">
        <v>0</v>
      </c>
      <c r="AB1914" s="39">
        <v>0</v>
      </c>
      <c r="AC1914" s="39">
        <v>0</v>
      </c>
      <c r="AD1914" s="39">
        <v>0</v>
      </c>
    </row>
    <row r="1915" spans="1:30">
      <c r="A1915" s="40" t="s">
        <v>190</v>
      </c>
      <c r="B1915" s="39">
        <v>0</v>
      </c>
      <c r="C1915" s="39">
        <v>0</v>
      </c>
      <c r="D1915" s="39">
        <v>0</v>
      </c>
      <c r="E1915" s="39">
        <v>0</v>
      </c>
      <c r="F1915" s="39">
        <v>0</v>
      </c>
      <c r="G1915" s="39">
        <v>0</v>
      </c>
      <c r="H1915" s="39">
        <v>0</v>
      </c>
      <c r="I1915" s="39">
        <v>0</v>
      </c>
      <c r="J1915" s="39">
        <v>0</v>
      </c>
      <c r="K1915" s="39">
        <v>0</v>
      </c>
      <c r="L1915" s="39">
        <v>0</v>
      </c>
      <c r="M1915" s="39">
        <v>0</v>
      </c>
      <c r="N1915" s="39">
        <v>0</v>
      </c>
      <c r="O1915" s="39">
        <v>0</v>
      </c>
      <c r="P1915" s="39">
        <v>0</v>
      </c>
      <c r="Q1915" s="39">
        <v>0</v>
      </c>
      <c r="R1915" s="39">
        <v>0</v>
      </c>
      <c r="S1915" s="39">
        <v>0</v>
      </c>
      <c r="T1915" s="39">
        <v>0</v>
      </c>
      <c r="U1915" s="39">
        <v>0</v>
      </c>
      <c r="V1915" s="39">
        <v>0</v>
      </c>
      <c r="W1915" s="39">
        <v>0</v>
      </c>
      <c r="X1915" s="39">
        <v>0</v>
      </c>
      <c r="Y1915" s="39">
        <v>0</v>
      </c>
      <c r="Z1915" s="39">
        <v>0</v>
      </c>
      <c r="AA1915" s="39">
        <v>0</v>
      </c>
      <c r="AB1915" s="39">
        <v>0</v>
      </c>
      <c r="AC1915" s="39">
        <v>0</v>
      </c>
      <c r="AD1915" s="39">
        <v>0</v>
      </c>
    </row>
    <row r="1916" spans="1:30">
      <c r="A1916" s="40" t="s">
        <v>191</v>
      </c>
      <c r="B1916" s="39">
        <v>0</v>
      </c>
      <c r="C1916" s="39">
        <v>0</v>
      </c>
      <c r="D1916" s="39">
        <v>0</v>
      </c>
      <c r="E1916" s="39">
        <v>0</v>
      </c>
      <c r="F1916" s="39">
        <v>0</v>
      </c>
      <c r="G1916" s="39">
        <v>0</v>
      </c>
      <c r="H1916" s="39">
        <v>0</v>
      </c>
      <c r="I1916" s="39">
        <v>0</v>
      </c>
      <c r="J1916" s="39">
        <v>0</v>
      </c>
      <c r="K1916" s="39">
        <v>0</v>
      </c>
      <c r="L1916" s="39">
        <v>0</v>
      </c>
      <c r="M1916" s="39">
        <v>0</v>
      </c>
      <c r="N1916" s="39">
        <v>0</v>
      </c>
      <c r="O1916" s="39">
        <v>0</v>
      </c>
      <c r="P1916" s="39">
        <v>0</v>
      </c>
      <c r="Q1916" s="39">
        <v>0</v>
      </c>
      <c r="R1916" s="39">
        <v>0</v>
      </c>
      <c r="S1916" s="39">
        <v>0</v>
      </c>
      <c r="T1916" s="39">
        <v>0</v>
      </c>
      <c r="U1916" s="39">
        <v>0</v>
      </c>
      <c r="V1916" s="39">
        <v>0</v>
      </c>
      <c r="W1916" s="39">
        <v>0</v>
      </c>
      <c r="X1916" s="39">
        <v>0</v>
      </c>
      <c r="Y1916" s="39">
        <v>0</v>
      </c>
      <c r="Z1916" s="39">
        <v>0</v>
      </c>
      <c r="AA1916" s="39">
        <v>0</v>
      </c>
      <c r="AB1916" s="39">
        <v>0</v>
      </c>
      <c r="AC1916" s="39">
        <v>0</v>
      </c>
      <c r="AD1916" s="39">
        <v>1212906.06668067</v>
      </c>
    </row>
    <row r="1917" spans="1:30">
      <c r="A1917" s="40" t="s">
        <v>192</v>
      </c>
      <c r="B1917" s="39">
        <v>355703.80895008199</v>
      </c>
      <c r="C1917" s="39">
        <v>13749.958853210301</v>
      </c>
      <c r="D1917" s="39">
        <v>193768.529716063</v>
      </c>
      <c r="E1917" s="39">
        <v>1031051.81798867</v>
      </c>
      <c r="F1917" s="39">
        <v>8666.0921389324994</v>
      </c>
      <c r="G1917" s="39">
        <v>4096795.0810777298</v>
      </c>
      <c r="H1917" s="39">
        <v>1663228.2159885799</v>
      </c>
      <c r="I1917" s="39">
        <v>332064.74955433601</v>
      </c>
      <c r="J1917" s="39">
        <v>22637.588026121899</v>
      </c>
      <c r="K1917" s="39">
        <v>14611.336829698599</v>
      </c>
      <c r="L1917" s="39">
        <v>3060.5632821870199</v>
      </c>
      <c r="M1917" s="39">
        <v>1665.9685302123901</v>
      </c>
      <c r="N1917" s="39">
        <v>11205216.518272201</v>
      </c>
      <c r="O1917" s="39">
        <v>18367.831694931501</v>
      </c>
      <c r="P1917" s="39">
        <v>4069.04395448788</v>
      </c>
      <c r="Q1917" s="39">
        <v>1916.52055898002</v>
      </c>
      <c r="R1917" s="39">
        <v>10946.0220931887</v>
      </c>
      <c r="S1917" s="39">
        <v>0</v>
      </c>
      <c r="T1917" s="39">
        <v>132190.259151871</v>
      </c>
      <c r="U1917" s="39">
        <v>0</v>
      </c>
      <c r="V1917" s="39">
        <v>0</v>
      </c>
      <c r="W1917" s="39">
        <v>195715.787246694</v>
      </c>
      <c r="X1917" s="39">
        <v>666744.668506113</v>
      </c>
      <c r="Y1917" s="39">
        <v>0</v>
      </c>
      <c r="Z1917" s="39">
        <v>9785.78936233477</v>
      </c>
      <c r="AA1917" s="39">
        <v>0</v>
      </c>
      <c r="AB1917" s="39">
        <v>3914.3157449339001</v>
      </c>
      <c r="AC1917" s="39">
        <v>3098.83329807267</v>
      </c>
      <c r="AD1917" s="39">
        <v>1212906.06668067</v>
      </c>
    </row>
    <row r="1918" spans="1:30" s="45" customFormat="1">
      <c r="A1918" s="44" t="s">
        <v>193</v>
      </c>
      <c r="B1918" s="45">
        <v>0</v>
      </c>
      <c r="C1918" s="45">
        <v>0</v>
      </c>
      <c r="D1918" s="45">
        <v>1</v>
      </c>
      <c r="E1918" s="45">
        <v>0</v>
      </c>
      <c r="F1918" s="45">
        <v>0</v>
      </c>
      <c r="G1918" s="45">
        <v>0</v>
      </c>
      <c r="H1918" s="45">
        <v>0</v>
      </c>
      <c r="I1918" s="45">
        <v>0</v>
      </c>
      <c r="J1918" s="45">
        <v>1</v>
      </c>
      <c r="K1918" s="45">
        <v>0</v>
      </c>
      <c r="L1918" s="45">
        <v>0</v>
      </c>
      <c r="M1918" s="45">
        <v>0</v>
      </c>
      <c r="N1918" s="45">
        <v>0</v>
      </c>
      <c r="O1918" s="45">
        <v>0</v>
      </c>
      <c r="P1918" s="45">
        <v>0</v>
      </c>
      <c r="Q1918" s="45">
        <v>0</v>
      </c>
      <c r="R1918" s="45">
        <v>1</v>
      </c>
      <c r="S1918" s="45">
        <v>1</v>
      </c>
      <c r="T1918" s="45">
        <v>1</v>
      </c>
      <c r="U1918" s="45">
        <v>1</v>
      </c>
      <c r="V1918" s="45">
        <v>1</v>
      </c>
      <c r="W1918" s="45">
        <v>1</v>
      </c>
      <c r="X1918" s="45">
        <v>1</v>
      </c>
      <c r="Y1918" s="45">
        <v>1</v>
      </c>
      <c r="Z1918" s="45">
        <v>1</v>
      </c>
      <c r="AA1918" s="45">
        <v>1</v>
      </c>
      <c r="AB1918" s="45">
        <v>1</v>
      </c>
      <c r="AC1918" s="45">
        <v>1</v>
      </c>
      <c r="AD1918" s="45">
        <v>1</v>
      </c>
    </row>
    <row r="1919" spans="1:30" s="45" customFormat="1">
      <c r="A1919" s="44" t="s">
        <v>194</v>
      </c>
      <c r="B1919" s="45">
        <v>1.02189</v>
      </c>
      <c r="C1919" s="45">
        <v>1.02189</v>
      </c>
      <c r="D1919" s="45">
        <v>1.02189</v>
      </c>
      <c r="E1919" s="45">
        <v>1.02189</v>
      </c>
      <c r="F1919" s="45">
        <v>1.02189</v>
      </c>
      <c r="G1919" s="45">
        <v>1.02189</v>
      </c>
      <c r="H1919" s="45">
        <v>1.02189</v>
      </c>
      <c r="I1919" s="45">
        <v>1.02189</v>
      </c>
      <c r="J1919" s="45">
        <v>1.02189</v>
      </c>
      <c r="K1919" s="45">
        <v>1.02189</v>
      </c>
      <c r="L1919" s="45">
        <v>1.02189</v>
      </c>
      <c r="M1919" s="45">
        <v>1.02189</v>
      </c>
      <c r="N1919" s="45">
        <v>1.02189</v>
      </c>
      <c r="O1919" s="45">
        <v>1.02189</v>
      </c>
      <c r="P1919" s="45">
        <v>1.02189</v>
      </c>
      <c r="Q1919" s="45">
        <v>1.02189</v>
      </c>
      <c r="R1919" s="45">
        <v>1.02189</v>
      </c>
      <c r="S1919" s="45">
        <v>1.02189</v>
      </c>
      <c r="T1919" s="45">
        <v>1.02189</v>
      </c>
      <c r="U1919" s="45">
        <v>1.02189</v>
      </c>
      <c r="V1919" s="45">
        <v>1.02189</v>
      </c>
      <c r="W1919" s="45">
        <v>1.02189</v>
      </c>
      <c r="X1919" s="45">
        <v>1.02189</v>
      </c>
      <c r="Y1919" s="45">
        <v>1.02189</v>
      </c>
      <c r="Z1919" s="45">
        <v>1.02189</v>
      </c>
      <c r="AA1919" s="45">
        <v>1.02189</v>
      </c>
      <c r="AB1919" s="45">
        <v>1.02189</v>
      </c>
      <c r="AC1919" s="45">
        <v>1.02189</v>
      </c>
      <c r="AD1919" s="45">
        <v>1.02189</v>
      </c>
    </row>
    <row r="1920" spans="1:30">
      <c r="A1920" s="40" t="s">
        <v>195</v>
      </c>
      <c r="B1920" s="39">
        <v>0</v>
      </c>
      <c r="C1920" s="39">
        <v>0</v>
      </c>
      <c r="D1920" s="39">
        <v>198010.12283154801</v>
      </c>
      <c r="E1920" s="39">
        <v>0</v>
      </c>
      <c r="F1920" s="39">
        <v>0</v>
      </c>
      <c r="G1920" s="39">
        <v>0</v>
      </c>
      <c r="H1920" s="39">
        <v>0</v>
      </c>
      <c r="I1920" s="39">
        <v>0</v>
      </c>
      <c r="J1920" s="39">
        <v>23133.124828013701</v>
      </c>
      <c r="K1920" s="39">
        <v>0</v>
      </c>
      <c r="L1920" s="39">
        <v>0</v>
      </c>
      <c r="M1920" s="39">
        <v>0</v>
      </c>
      <c r="N1920" s="39">
        <v>0</v>
      </c>
      <c r="O1920" s="39">
        <v>0</v>
      </c>
      <c r="P1920" s="39">
        <v>0</v>
      </c>
      <c r="Q1920" s="39">
        <v>0</v>
      </c>
      <c r="R1920" s="39">
        <v>11185.6305168086</v>
      </c>
      <c r="S1920" s="39">
        <v>0</v>
      </c>
      <c r="T1920" s="39">
        <v>135083.903924705</v>
      </c>
      <c r="U1920" s="39">
        <v>0</v>
      </c>
      <c r="V1920" s="39">
        <v>0</v>
      </c>
      <c r="W1920" s="39">
        <v>200000.00582952501</v>
      </c>
      <c r="X1920" s="39">
        <v>681339.70929971104</v>
      </c>
      <c r="Y1920" s="39">
        <v>0</v>
      </c>
      <c r="Z1920" s="39">
        <v>10000.000291476201</v>
      </c>
      <c r="AA1920" s="39">
        <v>0</v>
      </c>
      <c r="AB1920" s="39">
        <v>4000.0001165905101</v>
      </c>
      <c r="AC1920" s="39">
        <v>3166.6667589674798</v>
      </c>
      <c r="AD1920" s="39">
        <v>1239456.5804803099</v>
      </c>
    </row>
    <row r="1921" spans="1:30">
      <c r="A1921" s="40" t="s">
        <v>196</v>
      </c>
    </row>
    <row r="1922" spans="1:30">
      <c r="A1922" s="40" t="s">
        <v>197</v>
      </c>
      <c r="B1922" s="39">
        <v>355703.80895008199</v>
      </c>
      <c r="C1922" s="39">
        <v>13749.958853210301</v>
      </c>
      <c r="D1922" s="39">
        <v>193768.529716063</v>
      </c>
      <c r="E1922" s="39">
        <v>1031051.81798867</v>
      </c>
      <c r="F1922" s="39">
        <v>8666.0921389324994</v>
      </c>
      <c r="G1922" s="39">
        <v>4096795.0810777298</v>
      </c>
      <c r="H1922" s="39">
        <v>1663228.2159885799</v>
      </c>
      <c r="I1922" s="39">
        <v>332064.74955433601</v>
      </c>
      <c r="J1922" s="39">
        <v>22637.588026121899</v>
      </c>
      <c r="K1922" s="39">
        <v>14611.336829698599</v>
      </c>
      <c r="L1922" s="39">
        <v>3060.5632821870199</v>
      </c>
      <c r="M1922" s="39">
        <v>1665.9685302123901</v>
      </c>
      <c r="N1922" s="39">
        <v>11205216.518272201</v>
      </c>
      <c r="O1922" s="39">
        <v>18367.831694931501</v>
      </c>
      <c r="P1922" s="39">
        <v>4069.04395448788</v>
      </c>
      <c r="Q1922" s="39">
        <v>1916.52055898002</v>
      </c>
      <c r="R1922" s="39">
        <v>10946.0220931887</v>
      </c>
      <c r="S1922" s="39">
        <v>0</v>
      </c>
      <c r="T1922" s="39">
        <v>132190.259151871</v>
      </c>
      <c r="U1922" s="39">
        <v>0</v>
      </c>
      <c r="V1922" s="39">
        <v>0</v>
      </c>
      <c r="W1922" s="39">
        <v>195715.787246694</v>
      </c>
      <c r="X1922" s="39">
        <v>666744.668506113</v>
      </c>
      <c r="Y1922" s="39">
        <v>0</v>
      </c>
      <c r="Z1922" s="39">
        <v>9785.78936233477</v>
      </c>
      <c r="AA1922" s="39">
        <v>0</v>
      </c>
      <c r="AB1922" s="39">
        <v>3914.3157449339001</v>
      </c>
      <c r="AC1922" s="39">
        <v>3098.83329807267</v>
      </c>
      <c r="AD1922" s="39">
        <v>0</v>
      </c>
    </row>
    <row r="1923" spans="1:30">
      <c r="A1923" s="40" t="s">
        <v>198</v>
      </c>
      <c r="B1923" s="39">
        <v>0</v>
      </c>
      <c r="C1923" s="39">
        <v>0</v>
      </c>
      <c r="D1923" s="39">
        <v>0</v>
      </c>
      <c r="E1923" s="39">
        <v>0</v>
      </c>
      <c r="F1923" s="39">
        <v>0</v>
      </c>
      <c r="G1923" s="39">
        <v>0</v>
      </c>
      <c r="H1923" s="39">
        <v>0</v>
      </c>
      <c r="I1923" s="39">
        <v>0</v>
      </c>
      <c r="J1923" s="39">
        <v>0</v>
      </c>
      <c r="K1923" s="39">
        <v>0</v>
      </c>
      <c r="L1923" s="39">
        <v>0</v>
      </c>
      <c r="M1923" s="39">
        <v>0</v>
      </c>
      <c r="N1923" s="39">
        <v>0</v>
      </c>
      <c r="O1923" s="39">
        <v>0</v>
      </c>
      <c r="P1923" s="39">
        <v>0</v>
      </c>
      <c r="Q1923" s="39">
        <v>0</v>
      </c>
      <c r="R1923" s="39">
        <v>0</v>
      </c>
      <c r="S1923" s="39">
        <v>0</v>
      </c>
      <c r="T1923" s="39">
        <v>0</v>
      </c>
      <c r="U1923" s="39">
        <v>0</v>
      </c>
      <c r="V1923" s="39">
        <v>0</v>
      </c>
      <c r="W1923" s="39">
        <v>0</v>
      </c>
      <c r="X1923" s="39">
        <v>0</v>
      </c>
      <c r="Y1923" s="39">
        <v>0</v>
      </c>
      <c r="Z1923" s="39">
        <v>0</v>
      </c>
      <c r="AA1923" s="39">
        <v>0</v>
      </c>
      <c r="AB1923" s="39">
        <v>0</v>
      </c>
      <c r="AC1923" s="39">
        <v>0</v>
      </c>
      <c r="AD1923" s="39">
        <v>0</v>
      </c>
    </row>
    <row r="1924" spans="1:30" s="45" customFormat="1">
      <c r="A1924" s="44" t="s">
        <v>199</v>
      </c>
      <c r="B1924" s="45">
        <v>0.39212000000000002</v>
      </c>
      <c r="C1924" s="45">
        <v>1.4279999999999999E-2</v>
      </c>
      <c r="D1924" s="45">
        <v>0</v>
      </c>
      <c r="E1924" s="45">
        <v>0</v>
      </c>
      <c r="F1924" s="45">
        <v>0</v>
      </c>
      <c r="G1924" s="45">
        <v>2.8800000000000002E-3</v>
      </c>
      <c r="H1924" s="45">
        <v>3.9350000000000003E-2</v>
      </c>
      <c r="I1924" s="45">
        <v>0.32521</v>
      </c>
      <c r="J1924" s="45">
        <v>0</v>
      </c>
      <c r="K1924" s="45">
        <v>1</v>
      </c>
      <c r="L1924" s="45">
        <v>0</v>
      </c>
      <c r="M1924" s="45">
        <v>1</v>
      </c>
      <c r="N1924" s="45">
        <v>0</v>
      </c>
      <c r="O1924" s="45">
        <v>0</v>
      </c>
      <c r="P1924" s="45">
        <v>0</v>
      </c>
      <c r="Q1924" s="45">
        <v>1</v>
      </c>
      <c r="R1924" s="45">
        <v>0</v>
      </c>
      <c r="S1924" s="45">
        <v>0</v>
      </c>
      <c r="T1924" s="45">
        <v>0</v>
      </c>
      <c r="U1924" s="45">
        <v>0</v>
      </c>
      <c r="V1924" s="45">
        <v>0</v>
      </c>
      <c r="W1924" s="45">
        <v>0</v>
      </c>
      <c r="X1924" s="45">
        <v>0</v>
      </c>
      <c r="Y1924" s="45">
        <v>0</v>
      </c>
      <c r="Z1924" s="45">
        <v>0</v>
      </c>
      <c r="AA1924" s="45">
        <v>0</v>
      </c>
      <c r="AB1924" s="45">
        <v>0</v>
      </c>
      <c r="AC1924" s="45">
        <v>0</v>
      </c>
      <c r="AD1924" s="45">
        <v>0</v>
      </c>
    </row>
    <row r="1925" spans="1:30" s="45" customFormat="1">
      <c r="A1925" s="44" t="s">
        <v>200</v>
      </c>
      <c r="B1925" s="45">
        <v>1.0348299999999999</v>
      </c>
      <c r="C1925" s="45">
        <v>1.0348299999999999</v>
      </c>
      <c r="D1925" s="45">
        <v>1.0348299999999999</v>
      </c>
      <c r="E1925" s="45">
        <v>1.0348299999999999</v>
      </c>
      <c r="F1925" s="45">
        <v>1.0348299999999999</v>
      </c>
      <c r="G1925" s="45">
        <v>1.0348299999999999</v>
      </c>
      <c r="H1925" s="45">
        <v>1.0348299999999999</v>
      </c>
      <c r="I1925" s="45">
        <v>1.0348299999999999</v>
      </c>
      <c r="J1925" s="45">
        <v>1.0348299999999999</v>
      </c>
      <c r="K1925" s="45">
        <v>1.0348299999999999</v>
      </c>
      <c r="L1925" s="45">
        <v>1.0348299999999999</v>
      </c>
      <c r="M1925" s="45">
        <v>1.0348299999999999</v>
      </c>
      <c r="N1925" s="45">
        <v>1.0348299999999999</v>
      </c>
      <c r="O1925" s="45">
        <v>1.0348299999999999</v>
      </c>
      <c r="P1925" s="45">
        <v>1.0348299999999999</v>
      </c>
      <c r="Q1925" s="45">
        <v>1.0348299999999999</v>
      </c>
      <c r="R1925" s="45">
        <v>1.0348299999999999</v>
      </c>
      <c r="S1925" s="45">
        <v>1.0348299999999999</v>
      </c>
      <c r="T1925" s="45">
        <v>1.0348299999999999</v>
      </c>
      <c r="U1925" s="45">
        <v>1.0348299999999999</v>
      </c>
      <c r="V1925" s="45">
        <v>1.0348299999999999</v>
      </c>
      <c r="W1925" s="45">
        <v>1.0348299999999999</v>
      </c>
      <c r="X1925" s="45">
        <v>1.0348299999999999</v>
      </c>
      <c r="Y1925" s="45">
        <v>1.0348299999999999</v>
      </c>
      <c r="Z1925" s="45">
        <v>1.0348299999999999</v>
      </c>
      <c r="AA1925" s="45">
        <v>1.0348299999999999</v>
      </c>
      <c r="AB1925" s="45">
        <v>1.0348299999999999</v>
      </c>
      <c r="AC1925" s="45">
        <v>1.0348299999999999</v>
      </c>
      <c r="AD1925" s="45">
        <v>1.0348299999999999</v>
      </c>
    </row>
    <row r="1926" spans="1:30">
      <c r="A1926" s="40" t="s">
        <v>201</v>
      </c>
      <c r="B1926" s="39">
        <v>144336.616422113</v>
      </c>
      <c r="C1926" s="39">
        <v>203.18826245856599</v>
      </c>
      <c r="D1926" s="39">
        <v>0</v>
      </c>
      <c r="E1926" s="39">
        <v>0</v>
      </c>
      <c r="F1926" s="39">
        <v>0</v>
      </c>
      <c r="G1926" s="39">
        <v>12209.720986804799</v>
      </c>
      <c r="H1926" s="39">
        <v>67727.585194470405</v>
      </c>
      <c r="I1926" s="39">
        <v>111752.09597253099</v>
      </c>
      <c r="J1926" s="39">
        <v>0</v>
      </c>
      <c r="K1926" s="39">
        <v>15120.249691477</v>
      </c>
      <c r="L1926" s="39">
        <v>0</v>
      </c>
      <c r="M1926" s="39">
        <v>1723.99421411968</v>
      </c>
      <c r="N1926" s="39">
        <v>0</v>
      </c>
      <c r="O1926" s="39">
        <v>0</v>
      </c>
      <c r="P1926" s="39">
        <v>0</v>
      </c>
      <c r="Q1926" s="39">
        <v>1983.2729700493001</v>
      </c>
      <c r="R1926" s="39">
        <v>0</v>
      </c>
      <c r="S1926" s="39">
        <v>0</v>
      </c>
      <c r="T1926" s="39">
        <v>0</v>
      </c>
      <c r="U1926" s="39">
        <v>0</v>
      </c>
      <c r="V1926" s="39">
        <v>0</v>
      </c>
      <c r="W1926" s="39">
        <v>0</v>
      </c>
      <c r="X1926" s="39">
        <v>0</v>
      </c>
      <c r="Y1926" s="39">
        <v>0</v>
      </c>
      <c r="Z1926" s="39">
        <v>0</v>
      </c>
      <c r="AA1926" s="39">
        <v>0</v>
      </c>
      <c r="AB1926" s="39">
        <v>0</v>
      </c>
      <c r="AC1926" s="39">
        <v>0</v>
      </c>
      <c r="AD1926" s="39">
        <v>0</v>
      </c>
    </row>
    <row r="1927" spans="1:30">
      <c r="A1927" s="40" t="s">
        <v>202</v>
      </c>
    </row>
    <row r="1928" spans="1:30">
      <c r="A1928" s="40" t="s">
        <v>203</v>
      </c>
      <c r="B1928" s="39">
        <v>355703.80895008199</v>
      </c>
      <c r="C1928" s="39">
        <v>13749.958853210301</v>
      </c>
      <c r="D1928" s="39">
        <v>193768.529716063</v>
      </c>
      <c r="E1928" s="39">
        <v>1031051.81798867</v>
      </c>
      <c r="F1928" s="39">
        <v>8666.0921389324994</v>
      </c>
      <c r="G1928" s="39">
        <v>4096795.0810777298</v>
      </c>
      <c r="H1928" s="39">
        <v>1663228.2159885799</v>
      </c>
      <c r="I1928" s="39">
        <v>332064.74955433601</v>
      </c>
      <c r="J1928" s="39">
        <v>22637.588026121899</v>
      </c>
      <c r="K1928" s="39">
        <v>14611.336829698599</v>
      </c>
      <c r="L1928" s="39">
        <v>3060.5632821870199</v>
      </c>
      <c r="M1928" s="39">
        <v>1665.9685302123901</v>
      </c>
      <c r="N1928" s="39">
        <v>11205216.518272201</v>
      </c>
      <c r="O1928" s="39">
        <v>18367.831694931501</v>
      </c>
      <c r="P1928" s="39">
        <v>4069.04395448788</v>
      </c>
      <c r="Q1928" s="39">
        <v>1916.52055898002</v>
      </c>
      <c r="R1928" s="39">
        <v>10946.0220931887</v>
      </c>
      <c r="S1928" s="39">
        <v>0</v>
      </c>
      <c r="T1928" s="39">
        <v>132190.259151871</v>
      </c>
      <c r="U1928" s="39">
        <v>0</v>
      </c>
      <c r="V1928" s="39">
        <v>0</v>
      </c>
      <c r="W1928" s="39">
        <v>195715.787246694</v>
      </c>
      <c r="X1928" s="39">
        <v>666744.668506113</v>
      </c>
      <c r="Y1928" s="39">
        <v>0</v>
      </c>
      <c r="Z1928" s="39">
        <v>9785.78936233477</v>
      </c>
      <c r="AA1928" s="39">
        <v>0</v>
      </c>
      <c r="AB1928" s="39">
        <v>3914.3157449339001</v>
      </c>
      <c r="AC1928" s="39">
        <v>3098.83329807267</v>
      </c>
      <c r="AD1928" s="39">
        <v>0</v>
      </c>
    </row>
    <row r="1929" spans="1:30">
      <c r="A1929" s="40" t="s">
        <v>204</v>
      </c>
      <c r="B1929" s="39">
        <v>0</v>
      </c>
      <c r="C1929" s="39">
        <v>0</v>
      </c>
      <c r="D1929" s="39">
        <v>0</v>
      </c>
      <c r="E1929" s="39">
        <v>0</v>
      </c>
      <c r="F1929" s="39">
        <v>0</v>
      </c>
      <c r="G1929" s="39">
        <v>0</v>
      </c>
      <c r="H1929" s="39">
        <v>0</v>
      </c>
      <c r="I1929" s="39">
        <v>0</v>
      </c>
      <c r="J1929" s="39">
        <v>0</v>
      </c>
      <c r="K1929" s="39">
        <v>0</v>
      </c>
      <c r="L1929" s="39">
        <v>0</v>
      </c>
      <c r="M1929" s="39">
        <v>0</v>
      </c>
      <c r="N1929" s="39">
        <v>0</v>
      </c>
      <c r="O1929" s="39">
        <v>0</v>
      </c>
      <c r="P1929" s="39">
        <v>0</v>
      </c>
      <c r="Q1929" s="39">
        <v>0</v>
      </c>
      <c r="R1929" s="39">
        <v>0</v>
      </c>
      <c r="S1929" s="39">
        <v>0</v>
      </c>
      <c r="T1929" s="39">
        <v>0</v>
      </c>
      <c r="U1929" s="39">
        <v>0</v>
      </c>
      <c r="V1929" s="39">
        <v>0</v>
      </c>
      <c r="W1929" s="39">
        <v>0</v>
      </c>
      <c r="X1929" s="39">
        <v>0</v>
      </c>
      <c r="Y1929" s="39">
        <v>0</v>
      </c>
      <c r="Z1929" s="39">
        <v>0</v>
      </c>
      <c r="AA1929" s="39">
        <v>0</v>
      </c>
      <c r="AB1929" s="39">
        <v>0</v>
      </c>
      <c r="AC1929" s="39">
        <v>0</v>
      </c>
      <c r="AD1929" s="39">
        <v>0</v>
      </c>
    </row>
    <row r="1930" spans="1:30" s="45" customFormat="1">
      <c r="A1930" s="44" t="s">
        <v>205</v>
      </c>
      <c r="B1930" s="45">
        <v>0.60787999999999998</v>
      </c>
      <c r="C1930" s="45">
        <v>0.98572000000000004</v>
      </c>
      <c r="D1930" s="45">
        <v>0</v>
      </c>
      <c r="E1930" s="45">
        <v>1</v>
      </c>
      <c r="F1930" s="45">
        <v>1</v>
      </c>
      <c r="G1930" s="45">
        <v>0.99712000000000001</v>
      </c>
      <c r="H1930" s="45">
        <v>0.96065</v>
      </c>
      <c r="I1930" s="45">
        <v>0.67479</v>
      </c>
      <c r="J1930" s="45">
        <v>0</v>
      </c>
      <c r="K1930" s="45">
        <v>0</v>
      </c>
      <c r="L1930" s="45">
        <v>1</v>
      </c>
      <c r="M1930" s="45">
        <v>0</v>
      </c>
      <c r="N1930" s="45">
        <v>1</v>
      </c>
      <c r="O1930" s="45">
        <v>1</v>
      </c>
      <c r="P1930" s="45">
        <v>1</v>
      </c>
      <c r="Q1930" s="45">
        <v>0</v>
      </c>
      <c r="R1930" s="45">
        <v>0</v>
      </c>
      <c r="S1930" s="45">
        <v>0</v>
      </c>
      <c r="T1930" s="45">
        <v>0</v>
      </c>
      <c r="U1930" s="45">
        <v>0</v>
      </c>
      <c r="V1930" s="45">
        <v>0</v>
      </c>
      <c r="W1930" s="45">
        <v>0</v>
      </c>
      <c r="X1930" s="45">
        <v>0</v>
      </c>
      <c r="Y1930" s="45">
        <v>0</v>
      </c>
      <c r="Z1930" s="45">
        <v>0</v>
      </c>
      <c r="AA1930" s="45">
        <v>0</v>
      </c>
      <c r="AB1930" s="45">
        <v>0</v>
      </c>
      <c r="AC1930" s="45">
        <v>0</v>
      </c>
      <c r="AD1930" s="45">
        <v>0</v>
      </c>
    </row>
    <row r="1931" spans="1:30" s="45" customFormat="1">
      <c r="A1931" s="44" t="s">
        <v>206</v>
      </c>
      <c r="B1931" s="45">
        <v>1.06457</v>
      </c>
      <c r="C1931" s="45">
        <v>1.06457</v>
      </c>
      <c r="D1931" s="45">
        <v>1.06457</v>
      </c>
      <c r="E1931" s="45">
        <v>1.06457</v>
      </c>
      <c r="F1931" s="45">
        <v>1.06457</v>
      </c>
      <c r="G1931" s="45">
        <v>1.06457</v>
      </c>
      <c r="H1931" s="45">
        <v>1.06457</v>
      </c>
      <c r="I1931" s="45">
        <v>1.06457</v>
      </c>
      <c r="J1931" s="45">
        <v>1.06457</v>
      </c>
      <c r="K1931" s="45">
        <v>1.06457</v>
      </c>
      <c r="L1931" s="45">
        <v>1.06457</v>
      </c>
      <c r="M1931" s="45">
        <v>1.06457</v>
      </c>
      <c r="N1931" s="45">
        <v>1.06457</v>
      </c>
      <c r="O1931" s="45">
        <v>1.06457</v>
      </c>
      <c r="P1931" s="45">
        <v>1.06457</v>
      </c>
      <c r="Q1931" s="45">
        <v>1.06457</v>
      </c>
      <c r="R1931" s="45">
        <v>1.06457</v>
      </c>
      <c r="S1931" s="45">
        <v>1.06457</v>
      </c>
      <c r="T1931" s="45">
        <v>1.06457</v>
      </c>
      <c r="U1931" s="45">
        <v>1.06457</v>
      </c>
      <c r="V1931" s="45">
        <v>1.06457</v>
      </c>
      <c r="W1931" s="45">
        <v>1.06457</v>
      </c>
      <c r="X1931" s="45">
        <v>1.06457</v>
      </c>
      <c r="Y1931" s="45">
        <v>1.06457</v>
      </c>
      <c r="Z1931" s="45">
        <v>1.06457</v>
      </c>
      <c r="AA1931" s="45">
        <v>1.06457</v>
      </c>
      <c r="AB1931" s="45">
        <v>1.06457</v>
      </c>
      <c r="AC1931" s="45">
        <v>1.06457</v>
      </c>
      <c r="AD1931" s="45">
        <v>1.06457</v>
      </c>
    </row>
    <row r="1932" spans="1:30">
      <c r="A1932" s="40" t="s">
        <v>207</v>
      </c>
      <c r="B1932" s="39">
        <v>230186.89457507801</v>
      </c>
      <c r="C1932" s="39">
        <v>14428.766002378101</v>
      </c>
      <c r="D1932" s="39">
        <v>0</v>
      </c>
      <c r="E1932" s="39">
        <v>1097626.8338762</v>
      </c>
      <c r="F1932" s="39">
        <v>9225.6617083433794</v>
      </c>
      <c r="G1932" s="39">
        <v>4348764.5230612699</v>
      </c>
      <c r="H1932" s="39">
        <v>1700948.8522794</v>
      </c>
      <c r="I1932" s="39">
        <v>238542.428746524</v>
      </c>
      <c r="J1932" s="39">
        <v>0</v>
      </c>
      <c r="K1932" s="39">
        <v>0</v>
      </c>
      <c r="L1932" s="39">
        <v>3258.1838533178302</v>
      </c>
      <c r="M1932" s="39">
        <v>0</v>
      </c>
      <c r="N1932" s="39">
        <v>11928737.348857</v>
      </c>
      <c r="O1932" s="39">
        <v>19553.842587473198</v>
      </c>
      <c r="P1932" s="39">
        <v>4331.7821226291599</v>
      </c>
      <c r="Q1932" s="39">
        <v>0</v>
      </c>
      <c r="R1932" s="39">
        <v>0</v>
      </c>
      <c r="S1932" s="39">
        <v>0</v>
      </c>
      <c r="T1932" s="39">
        <v>0</v>
      </c>
      <c r="U1932" s="39">
        <v>0</v>
      </c>
      <c r="V1932" s="39">
        <v>0</v>
      </c>
      <c r="W1932" s="39">
        <v>0</v>
      </c>
      <c r="X1932" s="39">
        <v>0</v>
      </c>
      <c r="Y1932" s="39">
        <v>0</v>
      </c>
      <c r="Z1932" s="39">
        <v>0</v>
      </c>
      <c r="AA1932" s="39">
        <v>0</v>
      </c>
      <c r="AB1932" s="39">
        <v>0</v>
      </c>
      <c r="AC1932" s="39">
        <v>0</v>
      </c>
      <c r="AD1932" s="39">
        <v>0</v>
      </c>
    </row>
    <row r="1933" spans="1:30">
      <c r="A1933" s="40" t="s">
        <v>208</v>
      </c>
    </row>
    <row r="1934" spans="1:30">
      <c r="A1934" s="40" t="s">
        <v>209</v>
      </c>
      <c r="B1934" s="39">
        <v>0</v>
      </c>
      <c r="C1934" s="39">
        <v>0</v>
      </c>
      <c r="D1934" s="39">
        <v>198010.12283154801</v>
      </c>
      <c r="E1934" s="39">
        <v>0</v>
      </c>
      <c r="F1934" s="39">
        <v>0</v>
      </c>
      <c r="G1934" s="39">
        <v>0</v>
      </c>
      <c r="H1934" s="39">
        <v>0</v>
      </c>
      <c r="I1934" s="39">
        <v>0</v>
      </c>
      <c r="J1934" s="39">
        <v>23133.124828013701</v>
      </c>
      <c r="K1934" s="39">
        <v>0</v>
      </c>
      <c r="L1934" s="39">
        <v>0</v>
      </c>
      <c r="M1934" s="39">
        <v>0</v>
      </c>
      <c r="N1934" s="39">
        <v>0</v>
      </c>
      <c r="O1934" s="39">
        <v>0</v>
      </c>
      <c r="P1934" s="39">
        <v>0</v>
      </c>
      <c r="Q1934" s="39">
        <v>0</v>
      </c>
      <c r="R1934" s="39">
        <v>11185.6305168086</v>
      </c>
      <c r="S1934" s="39">
        <v>0</v>
      </c>
      <c r="T1934" s="39">
        <v>135083.903924705</v>
      </c>
      <c r="U1934" s="39">
        <v>0</v>
      </c>
      <c r="V1934" s="39">
        <v>0</v>
      </c>
      <c r="W1934" s="39">
        <v>200000.00582952501</v>
      </c>
      <c r="X1934" s="39">
        <v>681339.70929971104</v>
      </c>
      <c r="Y1934" s="39">
        <v>0</v>
      </c>
      <c r="Z1934" s="39">
        <v>10000.000291476201</v>
      </c>
      <c r="AA1934" s="39">
        <v>0</v>
      </c>
      <c r="AB1934" s="39">
        <v>4000.0001165905101</v>
      </c>
      <c r="AC1934" s="39">
        <v>3166.6667589674798</v>
      </c>
      <c r="AD1934" s="39">
        <v>1239456.5804803099</v>
      </c>
    </row>
    <row r="1935" spans="1:30">
      <c r="A1935" s="40" t="s">
        <v>210</v>
      </c>
      <c r="B1935" s="39">
        <v>144336.616422113</v>
      </c>
      <c r="C1935" s="39">
        <v>203.18826245856599</v>
      </c>
      <c r="D1935" s="39">
        <v>0</v>
      </c>
      <c r="E1935" s="39">
        <v>0</v>
      </c>
      <c r="F1935" s="39">
        <v>0</v>
      </c>
      <c r="G1935" s="39">
        <v>12209.720986804799</v>
      </c>
      <c r="H1935" s="39">
        <v>67727.585194470405</v>
      </c>
      <c r="I1935" s="39">
        <v>111752.09597253099</v>
      </c>
      <c r="J1935" s="39">
        <v>0</v>
      </c>
      <c r="K1935" s="39">
        <v>15120.249691477</v>
      </c>
      <c r="L1935" s="39">
        <v>0</v>
      </c>
      <c r="M1935" s="39">
        <v>1723.99421411968</v>
      </c>
      <c r="N1935" s="39">
        <v>0</v>
      </c>
      <c r="O1935" s="39">
        <v>0</v>
      </c>
      <c r="P1935" s="39">
        <v>0</v>
      </c>
      <c r="Q1935" s="39">
        <v>1983.2729700493001</v>
      </c>
      <c r="R1935" s="39">
        <v>0</v>
      </c>
      <c r="S1935" s="39">
        <v>0</v>
      </c>
      <c r="T1935" s="39">
        <v>0</v>
      </c>
      <c r="U1935" s="39">
        <v>0</v>
      </c>
      <c r="V1935" s="39">
        <v>0</v>
      </c>
      <c r="W1935" s="39">
        <v>0</v>
      </c>
      <c r="X1935" s="39">
        <v>0</v>
      </c>
      <c r="Y1935" s="39">
        <v>0</v>
      </c>
      <c r="Z1935" s="39">
        <v>0</v>
      </c>
      <c r="AA1935" s="39">
        <v>0</v>
      </c>
      <c r="AB1935" s="39">
        <v>0</v>
      </c>
      <c r="AC1935" s="39">
        <v>0</v>
      </c>
      <c r="AD1935" s="39">
        <v>0</v>
      </c>
    </row>
    <row r="1936" spans="1:30">
      <c r="A1936" s="40" t="s">
        <v>211</v>
      </c>
      <c r="B1936" s="39">
        <v>230186.89457507801</v>
      </c>
      <c r="C1936" s="39">
        <v>14428.766002378101</v>
      </c>
      <c r="D1936" s="39">
        <v>0</v>
      </c>
      <c r="E1936" s="39">
        <v>1097626.8338762</v>
      </c>
      <c r="F1936" s="39">
        <v>9225.6617083433794</v>
      </c>
      <c r="G1936" s="39">
        <v>4348764.5230612699</v>
      </c>
      <c r="H1936" s="39">
        <v>1700948.8522794</v>
      </c>
      <c r="I1936" s="39">
        <v>238542.428746524</v>
      </c>
      <c r="J1936" s="39">
        <v>0</v>
      </c>
      <c r="K1936" s="39">
        <v>0</v>
      </c>
      <c r="L1936" s="39">
        <v>3258.1838533178302</v>
      </c>
      <c r="M1936" s="39">
        <v>0</v>
      </c>
      <c r="N1936" s="39">
        <v>11928737.348857</v>
      </c>
      <c r="O1936" s="39">
        <v>19553.842587473198</v>
      </c>
      <c r="P1936" s="39">
        <v>4331.7821226291599</v>
      </c>
      <c r="Q1936" s="39">
        <v>0</v>
      </c>
      <c r="R1936" s="39">
        <v>0</v>
      </c>
      <c r="S1936" s="39">
        <v>0</v>
      </c>
      <c r="T1936" s="39">
        <v>0</v>
      </c>
      <c r="U1936" s="39">
        <v>0</v>
      </c>
      <c r="V1936" s="39">
        <v>0</v>
      </c>
      <c r="W1936" s="39">
        <v>0</v>
      </c>
      <c r="X1936" s="39">
        <v>0</v>
      </c>
      <c r="Y1936" s="39">
        <v>0</v>
      </c>
      <c r="Z1936" s="39">
        <v>0</v>
      </c>
      <c r="AA1936" s="39">
        <v>0</v>
      </c>
      <c r="AB1936" s="39">
        <v>0</v>
      </c>
      <c r="AC1936" s="39">
        <v>0</v>
      </c>
      <c r="AD1936" s="39">
        <v>0</v>
      </c>
    </row>
    <row r="1937" spans="1:30">
      <c r="A1937" s="43" t="s">
        <v>212</v>
      </c>
      <c r="B1937" s="46">
        <v>374523.51099719101</v>
      </c>
      <c r="C1937" s="46">
        <v>14631.9542648366</v>
      </c>
      <c r="D1937" s="46">
        <v>198010.12283154801</v>
      </c>
      <c r="E1937" s="46">
        <v>1097626.8338762</v>
      </c>
      <c r="F1937" s="46">
        <v>9225.6617083433794</v>
      </c>
      <c r="G1937" s="46">
        <v>4360974.2440480702</v>
      </c>
      <c r="H1937" s="46">
        <v>1768676.4374738701</v>
      </c>
      <c r="I1937" s="46">
        <v>350294.52471905499</v>
      </c>
      <c r="J1937" s="46">
        <v>23133.124828013701</v>
      </c>
      <c r="K1937" s="46">
        <v>15120.249691477</v>
      </c>
      <c r="L1937" s="46">
        <v>3258.1838533178302</v>
      </c>
      <c r="M1937" s="46">
        <v>1723.99421411968</v>
      </c>
      <c r="N1937" s="46">
        <v>11928737.348857</v>
      </c>
      <c r="O1937" s="46">
        <v>19553.842587473198</v>
      </c>
      <c r="P1937" s="46">
        <v>4331.7821226291599</v>
      </c>
      <c r="Q1937" s="46">
        <v>1983.2729700493001</v>
      </c>
      <c r="R1937" s="46">
        <v>11185.6305168086</v>
      </c>
      <c r="S1937" s="46">
        <v>0</v>
      </c>
      <c r="T1937" s="46">
        <v>135083.903924705</v>
      </c>
      <c r="U1937" s="46">
        <v>0</v>
      </c>
      <c r="V1937" s="46">
        <v>0</v>
      </c>
      <c r="W1937" s="46">
        <v>200000.00582952501</v>
      </c>
      <c r="X1937" s="46">
        <v>681339.70929971104</v>
      </c>
      <c r="Y1937" s="46">
        <v>0</v>
      </c>
      <c r="Z1937" s="46">
        <v>10000.000291476201</v>
      </c>
      <c r="AA1937" s="46">
        <v>0</v>
      </c>
      <c r="AB1937" s="46">
        <v>4000.0001165905101</v>
      </c>
      <c r="AC1937" s="46">
        <v>3166.6667589674798</v>
      </c>
      <c r="AD1937" s="46">
        <v>1239456.5804803099</v>
      </c>
    </row>
    <row r="1938" spans="1:30" hidden="1" outlineLevel="1">
      <c r="A1938" s="40" t="s">
        <v>213</v>
      </c>
      <c r="B1938" s="39">
        <v>374523.51099719101</v>
      </c>
      <c r="C1938" s="39">
        <v>374523.51099719101</v>
      </c>
      <c r="D1938" s="39">
        <v>374523.51099719101</v>
      </c>
      <c r="E1938" s="39">
        <v>374523.51099719101</v>
      </c>
      <c r="F1938" s="39">
        <v>374523.51099719101</v>
      </c>
      <c r="G1938" s="39">
        <v>374523.51099719101</v>
      </c>
      <c r="H1938" s="39">
        <v>374523.51099719101</v>
      </c>
      <c r="I1938" s="39">
        <v>374523.51099719101</v>
      </c>
      <c r="J1938" s="39">
        <v>374523.51099719101</v>
      </c>
      <c r="K1938" s="39">
        <v>374523.51099719101</v>
      </c>
      <c r="L1938" s="39">
        <v>374523.51099719101</v>
      </c>
      <c r="M1938" s="39">
        <v>374523.51099719101</v>
      </c>
      <c r="N1938" s="39">
        <v>374523.51099719101</v>
      </c>
      <c r="O1938" s="39">
        <v>374523.51099719101</v>
      </c>
      <c r="P1938" s="39">
        <v>374523.51099719101</v>
      </c>
      <c r="Q1938" s="39">
        <v>374523.51099719101</v>
      </c>
      <c r="R1938" s="39">
        <v>374523.51099719101</v>
      </c>
    </row>
    <row r="1939" spans="1:30" hidden="1" outlineLevel="1">
      <c r="A1939" s="40" t="s">
        <v>214</v>
      </c>
      <c r="B1939" s="39">
        <v>14631.9542648366</v>
      </c>
      <c r="C1939" s="39">
        <v>14631.9542648366</v>
      </c>
      <c r="D1939" s="39">
        <v>14631.9542648366</v>
      </c>
      <c r="E1939" s="39">
        <v>14631.9542648366</v>
      </c>
      <c r="F1939" s="39">
        <v>14631.9542648366</v>
      </c>
      <c r="G1939" s="39">
        <v>14631.9542648366</v>
      </c>
      <c r="H1939" s="39">
        <v>14631.9542648366</v>
      </c>
      <c r="I1939" s="39">
        <v>14631.9542648366</v>
      </c>
      <c r="J1939" s="39">
        <v>14631.9542648366</v>
      </c>
      <c r="K1939" s="39">
        <v>14631.9542648366</v>
      </c>
      <c r="L1939" s="39">
        <v>14631.9542648366</v>
      </c>
      <c r="M1939" s="39">
        <v>14631.9542648366</v>
      </c>
      <c r="N1939" s="39">
        <v>14631.9542648366</v>
      </c>
      <c r="O1939" s="39">
        <v>14631.9542648366</v>
      </c>
      <c r="P1939" s="39">
        <v>14631.9542648366</v>
      </c>
      <c r="Q1939" s="39">
        <v>14631.9542648366</v>
      </c>
      <c r="R1939" s="39">
        <v>14631.9542648366</v>
      </c>
    </row>
    <row r="1940" spans="1:30" hidden="1" outlineLevel="1">
      <c r="A1940" s="40" t="s">
        <v>215</v>
      </c>
      <c r="B1940" s="39">
        <v>198010.12283154801</v>
      </c>
      <c r="C1940" s="39">
        <v>198010.12283154801</v>
      </c>
      <c r="D1940" s="39">
        <v>198010.12283154801</v>
      </c>
      <c r="E1940" s="39">
        <v>198010.12283154801</v>
      </c>
      <c r="F1940" s="39">
        <v>198010.12283154801</v>
      </c>
      <c r="G1940" s="39">
        <v>198010.12283154801</v>
      </c>
      <c r="H1940" s="39">
        <v>198010.12283154801</v>
      </c>
      <c r="I1940" s="39">
        <v>198010.12283154801</v>
      </c>
      <c r="J1940" s="39">
        <v>198010.12283154801</v>
      </c>
      <c r="K1940" s="39">
        <v>198010.12283154801</v>
      </c>
      <c r="L1940" s="39">
        <v>198010.12283154801</v>
      </c>
      <c r="M1940" s="39">
        <v>198010.12283154801</v>
      </c>
      <c r="N1940" s="39">
        <v>198010.12283154801</v>
      </c>
      <c r="O1940" s="39">
        <v>198010.12283154801</v>
      </c>
      <c r="P1940" s="39">
        <v>198010.12283154801</v>
      </c>
      <c r="Q1940" s="39">
        <v>198010.12283154801</v>
      </c>
      <c r="R1940" s="39">
        <v>198010.12283154801</v>
      </c>
    </row>
    <row r="1941" spans="1:30" hidden="1" outlineLevel="1">
      <c r="A1941" s="40" t="s">
        <v>216</v>
      </c>
      <c r="B1941" s="39">
        <v>1097626.8338762</v>
      </c>
      <c r="C1941" s="39">
        <v>1097626.8338762</v>
      </c>
      <c r="D1941" s="39">
        <v>1097626.8338762</v>
      </c>
      <c r="E1941" s="39">
        <v>1097626.8338762</v>
      </c>
      <c r="F1941" s="39">
        <v>1097626.8338762</v>
      </c>
      <c r="G1941" s="39">
        <v>1097626.8338762</v>
      </c>
      <c r="H1941" s="39">
        <v>1097626.8338762</v>
      </c>
      <c r="I1941" s="39">
        <v>1097626.8338762</v>
      </c>
      <c r="J1941" s="39">
        <v>1097626.8338762</v>
      </c>
      <c r="K1941" s="39">
        <v>1097626.8338762</v>
      </c>
      <c r="L1941" s="39">
        <v>1097626.8338762</v>
      </c>
      <c r="M1941" s="39">
        <v>1097626.8338762</v>
      </c>
      <c r="N1941" s="39">
        <v>1097626.8338762</v>
      </c>
      <c r="O1941" s="39">
        <v>1097626.8338762</v>
      </c>
      <c r="P1941" s="39">
        <v>1097626.8338762</v>
      </c>
      <c r="Q1941" s="39">
        <v>1097626.8338762</v>
      </c>
      <c r="R1941" s="39">
        <v>1097626.8338762</v>
      </c>
    </row>
    <row r="1942" spans="1:30" hidden="1" outlineLevel="1">
      <c r="A1942" s="40" t="s">
        <v>217</v>
      </c>
      <c r="B1942" s="39">
        <v>9225.6617083433794</v>
      </c>
      <c r="C1942" s="39">
        <v>9225.6617083433794</v>
      </c>
      <c r="D1942" s="39">
        <v>9225.6617083433794</v>
      </c>
      <c r="E1942" s="39">
        <v>9225.6617083433794</v>
      </c>
      <c r="F1942" s="39">
        <v>9225.6617083433794</v>
      </c>
      <c r="G1942" s="39">
        <v>9225.6617083433794</v>
      </c>
      <c r="H1942" s="39">
        <v>9225.6617083433794</v>
      </c>
      <c r="I1942" s="39">
        <v>9225.6617083433794</v>
      </c>
      <c r="J1942" s="39">
        <v>9225.6617083433794</v>
      </c>
      <c r="K1942" s="39">
        <v>9225.6617083433794</v>
      </c>
      <c r="L1942" s="39">
        <v>9225.6617083433794</v>
      </c>
      <c r="M1942" s="39">
        <v>9225.6617083433794</v>
      </c>
      <c r="N1942" s="39">
        <v>9225.6617083433794</v>
      </c>
      <c r="O1942" s="39">
        <v>9225.6617083433794</v>
      </c>
      <c r="P1942" s="39">
        <v>9225.6617083433794</v>
      </c>
      <c r="Q1942" s="39">
        <v>9225.6617083433794</v>
      </c>
      <c r="R1942" s="39">
        <v>9225.6617083433794</v>
      </c>
    </row>
    <row r="1943" spans="1:30" hidden="1" outlineLevel="1">
      <c r="A1943" s="40" t="s">
        <v>218</v>
      </c>
      <c r="B1943" s="39">
        <v>4360974.2440480702</v>
      </c>
      <c r="C1943" s="39">
        <v>4360974.2440480702</v>
      </c>
      <c r="D1943" s="39">
        <v>4360974.2440480702</v>
      </c>
      <c r="E1943" s="39">
        <v>4360974.2440480702</v>
      </c>
      <c r="F1943" s="39">
        <v>4360974.2440480702</v>
      </c>
      <c r="G1943" s="39">
        <v>4360974.2440480702</v>
      </c>
      <c r="H1943" s="39">
        <v>4360974.2440480702</v>
      </c>
      <c r="I1943" s="39">
        <v>4360974.2440480702</v>
      </c>
      <c r="J1943" s="39">
        <v>4360974.2440480702</v>
      </c>
      <c r="K1943" s="39">
        <v>4360974.2440480702</v>
      </c>
      <c r="L1943" s="39">
        <v>4360974.2440480702</v>
      </c>
      <c r="M1943" s="39">
        <v>4360974.2440480702</v>
      </c>
      <c r="N1943" s="39">
        <v>4360974.2440480702</v>
      </c>
      <c r="O1943" s="39">
        <v>4360974.2440480702</v>
      </c>
      <c r="P1943" s="39">
        <v>4360974.2440480702</v>
      </c>
      <c r="Q1943" s="39">
        <v>4360974.2440480702</v>
      </c>
      <c r="R1943" s="39">
        <v>4360974.2440480702</v>
      </c>
    </row>
    <row r="1944" spans="1:30" hidden="1" outlineLevel="1">
      <c r="A1944" s="40" t="s">
        <v>219</v>
      </c>
      <c r="B1944" s="39">
        <v>1768676.4374738701</v>
      </c>
      <c r="C1944" s="39">
        <v>1768676.4374738701</v>
      </c>
      <c r="D1944" s="39">
        <v>1768676.4374738701</v>
      </c>
      <c r="E1944" s="39">
        <v>1768676.4374738701</v>
      </c>
      <c r="F1944" s="39">
        <v>1768676.4374738701</v>
      </c>
      <c r="G1944" s="39">
        <v>1768676.4374738701</v>
      </c>
      <c r="H1944" s="39">
        <v>1768676.4374738701</v>
      </c>
      <c r="I1944" s="39">
        <v>1768676.4374738701</v>
      </c>
      <c r="J1944" s="39">
        <v>1768676.4374738701</v>
      </c>
      <c r="K1944" s="39">
        <v>1768676.4374738701</v>
      </c>
      <c r="L1944" s="39">
        <v>1768676.4374738701</v>
      </c>
      <c r="M1944" s="39">
        <v>1768676.4374738701</v>
      </c>
      <c r="N1944" s="39">
        <v>1768676.4374738701</v>
      </c>
      <c r="O1944" s="39">
        <v>1768676.4374738701</v>
      </c>
      <c r="P1944" s="39">
        <v>1768676.4374738701</v>
      </c>
      <c r="Q1944" s="39">
        <v>1768676.4374738701</v>
      </c>
      <c r="R1944" s="39">
        <v>1768676.4374738701</v>
      </c>
    </row>
    <row r="1945" spans="1:30" hidden="1" outlineLevel="1">
      <c r="A1945" s="40" t="s">
        <v>220</v>
      </c>
      <c r="B1945" s="39">
        <v>350294.52471905499</v>
      </c>
      <c r="C1945" s="39">
        <v>350294.52471905499</v>
      </c>
      <c r="D1945" s="39">
        <v>350294.52471905499</v>
      </c>
      <c r="E1945" s="39">
        <v>350294.52471905499</v>
      </c>
      <c r="F1945" s="39">
        <v>350294.52471905499</v>
      </c>
      <c r="G1945" s="39">
        <v>350294.52471905499</v>
      </c>
      <c r="H1945" s="39">
        <v>350294.52471905499</v>
      </c>
      <c r="I1945" s="39">
        <v>350294.52471905499</v>
      </c>
      <c r="J1945" s="39">
        <v>350294.52471905499</v>
      </c>
      <c r="K1945" s="39">
        <v>350294.52471905499</v>
      </c>
      <c r="L1945" s="39">
        <v>350294.52471905499</v>
      </c>
      <c r="M1945" s="39">
        <v>350294.52471905499</v>
      </c>
      <c r="N1945" s="39">
        <v>350294.52471905499</v>
      </c>
      <c r="O1945" s="39">
        <v>350294.52471905499</v>
      </c>
      <c r="P1945" s="39">
        <v>350294.52471905499</v>
      </c>
      <c r="Q1945" s="39">
        <v>350294.52471905499</v>
      </c>
      <c r="R1945" s="39">
        <v>350294.52471905499</v>
      </c>
    </row>
    <row r="1946" spans="1:30" hidden="1" outlineLevel="1">
      <c r="A1946" s="40" t="s">
        <v>221</v>
      </c>
      <c r="B1946" s="39">
        <v>23133.124828013701</v>
      </c>
      <c r="C1946" s="39">
        <v>23133.124828013701</v>
      </c>
      <c r="D1946" s="39">
        <v>23133.124828013701</v>
      </c>
      <c r="E1946" s="39">
        <v>23133.124828013701</v>
      </c>
      <c r="F1946" s="39">
        <v>23133.124828013701</v>
      </c>
      <c r="G1946" s="39">
        <v>23133.124828013701</v>
      </c>
      <c r="H1946" s="39">
        <v>23133.124828013701</v>
      </c>
      <c r="I1946" s="39">
        <v>23133.124828013701</v>
      </c>
      <c r="J1946" s="39">
        <v>23133.124828013701</v>
      </c>
      <c r="K1946" s="39">
        <v>23133.124828013701</v>
      </c>
      <c r="L1946" s="39">
        <v>23133.124828013701</v>
      </c>
      <c r="M1946" s="39">
        <v>23133.124828013701</v>
      </c>
      <c r="N1946" s="39">
        <v>23133.124828013701</v>
      </c>
      <c r="O1946" s="39">
        <v>23133.124828013701</v>
      </c>
      <c r="P1946" s="39">
        <v>23133.124828013701</v>
      </c>
      <c r="Q1946" s="39">
        <v>23133.124828013701</v>
      </c>
      <c r="R1946" s="39">
        <v>23133.124828013701</v>
      </c>
    </row>
    <row r="1947" spans="1:30" hidden="1" outlineLevel="1">
      <c r="A1947" s="40" t="s">
        <v>222</v>
      </c>
      <c r="B1947" s="39">
        <v>15120.249691477</v>
      </c>
      <c r="C1947" s="39">
        <v>15120.249691477</v>
      </c>
      <c r="D1947" s="39">
        <v>15120.249691477</v>
      </c>
      <c r="E1947" s="39">
        <v>15120.249691477</v>
      </c>
      <c r="F1947" s="39">
        <v>15120.249691477</v>
      </c>
      <c r="G1947" s="39">
        <v>15120.249691477</v>
      </c>
      <c r="H1947" s="39">
        <v>15120.249691477</v>
      </c>
      <c r="I1947" s="39">
        <v>15120.249691477</v>
      </c>
      <c r="J1947" s="39">
        <v>15120.249691477</v>
      </c>
      <c r="K1947" s="39">
        <v>15120.249691477</v>
      </c>
      <c r="L1947" s="39">
        <v>15120.249691477</v>
      </c>
      <c r="M1947" s="39">
        <v>15120.249691477</v>
      </c>
      <c r="N1947" s="39">
        <v>15120.249691477</v>
      </c>
      <c r="O1947" s="39">
        <v>15120.249691477</v>
      </c>
      <c r="P1947" s="39">
        <v>15120.249691477</v>
      </c>
      <c r="Q1947" s="39">
        <v>15120.249691477</v>
      </c>
      <c r="R1947" s="39">
        <v>15120.249691477</v>
      </c>
    </row>
    <row r="1948" spans="1:30" hidden="1" outlineLevel="1">
      <c r="A1948" s="40" t="s">
        <v>223</v>
      </c>
      <c r="B1948" s="39">
        <v>3258.1838533178302</v>
      </c>
      <c r="C1948" s="39">
        <v>3258.1838533178302</v>
      </c>
      <c r="D1948" s="39">
        <v>3258.1838533178302</v>
      </c>
      <c r="E1948" s="39">
        <v>3258.1838533178302</v>
      </c>
      <c r="F1948" s="39">
        <v>3258.1838533178302</v>
      </c>
      <c r="G1948" s="39">
        <v>3258.1838533178302</v>
      </c>
      <c r="H1948" s="39">
        <v>3258.1838533178302</v>
      </c>
      <c r="I1948" s="39">
        <v>3258.1838533178302</v>
      </c>
      <c r="J1948" s="39">
        <v>3258.1838533178302</v>
      </c>
      <c r="K1948" s="39">
        <v>3258.1838533178302</v>
      </c>
      <c r="L1948" s="39">
        <v>3258.1838533178302</v>
      </c>
      <c r="M1948" s="39">
        <v>3258.1838533178302</v>
      </c>
      <c r="N1948" s="39">
        <v>3258.1838533178302</v>
      </c>
      <c r="O1948" s="39">
        <v>3258.1838533178302</v>
      </c>
      <c r="P1948" s="39">
        <v>3258.1838533178302</v>
      </c>
      <c r="Q1948" s="39">
        <v>3258.1838533178302</v>
      </c>
      <c r="R1948" s="39">
        <v>3258.1838533178302</v>
      </c>
    </row>
    <row r="1949" spans="1:30" hidden="1" outlineLevel="1">
      <c r="A1949" s="40" t="s">
        <v>224</v>
      </c>
      <c r="B1949" s="39">
        <v>1723.99421411968</v>
      </c>
      <c r="C1949" s="39">
        <v>1723.99421411968</v>
      </c>
      <c r="D1949" s="39">
        <v>1723.99421411968</v>
      </c>
      <c r="E1949" s="39">
        <v>1723.99421411968</v>
      </c>
      <c r="F1949" s="39">
        <v>1723.99421411968</v>
      </c>
      <c r="G1949" s="39">
        <v>1723.99421411968</v>
      </c>
      <c r="H1949" s="39">
        <v>1723.99421411968</v>
      </c>
      <c r="I1949" s="39">
        <v>1723.99421411968</v>
      </c>
      <c r="J1949" s="39">
        <v>1723.99421411968</v>
      </c>
      <c r="K1949" s="39">
        <v>1723.99421411968</v>
      </c>
      <c r="L1949" s="39">
        <v>1723.99421411968</v>
      </c>
      <c r="M1949" s="39">
        <v>1723.99421411968</v>
      </c>
      <c r="N1949" s="39">
        <v>1723.99421411968</v>
      </c>
      <c r="O1949" s="39">
        <v>1723.99421411968</v>
      </c>
      <c r="P1949" s="39">
        <v>1723.99421411968</v>
      </c>
      <c r="Q1949" s="39">
        <v>1723.99421411968</v>
      </c>
      <c r="R1949" s="39">
        <v>1723.99421411968</v>
      </c>
    </row>
    <row r="1950" spans="1:30" hidden="1" outlineLevel="1">
      <c r="A1950" s="40" t="s">
        <v>225</v>
      </c>
      <c r="B1950" s="39">
        <v>11928737.348857</v>
      </c>
      <c r="C1950" s="39">
        <v>11928737.348857</v>
      </c>
      <c r="D1950" s="39">
        <v>11928737.348857</v>
      </c>
      <c r="E1950" s="39">
        <v>11928737.348857</v>
      </c>
      <c r="F1950" s="39">
        <v>11928737.348857</v>
      </c>
      <c r="G1950" s="39">
        <v>11928737.348857</v>
      </c>
      <c r="H1950" s="39">
        <v>11928737.348857</v>
      </c>
      <c r="I1950" s="39">
        <v>11928737.348857</v>
      </c>
      <c r="J1950" s="39">
        <v>11928737.348857</v>
      </c>
      <c r="K1950" s="39">
        <v>11928737.348857</v>
      </c>
      <c r="L1950" s="39">
        <v>11928737.348857</v>
      </c>
      <c r="M1950" s="39">
        <v>11928737.348857</v>
      </c>
      <c r="N1950" s="39">
        <v>11928737.348857</v>
      </c>
      <c r="O1950" s="39">
        <v>11928737.348857</v>
      </c>
      <c r="P1950" s="39">
        <v>11928737.348857</v>
      </c>
      <c r="Q1950" s="39">
        <v>11928737.348857</v>
      </c>
      <c r="R1950" s="39">
        <v>11928737.348857</v>
      </c>
    </row>
    <row r="1951" spans="1:30" hidden="1" outlineLevel="1">
      <c r="A1951" s="40" t="s">
        <v>226</v>
      </c>
      <c r="B1951" s="39">
        <v>19553.842587473198</v>
      </c>
      <c r="C1951" s="39">
        <v>19553.842587473198</v>
      </c>
      <c r="D1951" s="39">
        <v>19553.842587473198</v>
      </c>
      <c r="E1951" s="39">
        <v>19553.842587473198</v>
      </c>
      <c r="F1951" s="39">
        <v>19553.842587473198</v>
      </c>
      <c r="G1951" s="39">
        <v>19553.842587473198</v>
      </c>
      <c r="H1951" s="39">
        <v>19553.842587473198</v>
      </c>
      <c r="I1951" s="39">
        <v>19553.842587473198</v>
      </c>
      <c r="J1951" s="39">
        <v>19553.842587473198</v>
      </c>
      <c r="K1951" s="39">
        <v>19553.842587473198</v>
      </c>
      <c r="L1951" s="39">
        <v>19553.842587473198</v>
      </c>
      <c r="M1951" s="39">
        <v>19553.842587473198</v>
      </c>
      <c r="N1951" s="39">
        <v>19553.842587473198</v>
      </c>
      <c r="O1951" s="39">
        <v>19553.842587473198</v>
      </c>
      <c r="P1951" s="39">
        <v>19553.842587473198</v>
      </c>
      <c r="Q1951" s="39">
        <v>19553.842587473198</v>
      </c>
      <c r="R1951" s="39">
        <v>19553.842587473198</v>
      </c>
    </row>
    <row r="1952" spans="1:30" hidden="1" outlineLevel="1">
      <c r="A1952" s="40" t="s">
        <v>227</v>
      </c>
      <c r="B1952" s="39">
        <v>4331.7821226291599</v>
      </c>
      <c r="C1952" s="39">
        <v>4331.7821226291599</v>
      </c>
      <c r="D1952" s="39">
        <v>4331.7821226291599</v>
      </c>
      <c r="E1952" s="39">
        <v>4331.7821226291599</v>
      </c>
      <c r="F1952" s="39">
        <v>4331.7821226291599</v>
      </c>
      <c r="G1952" s="39">
        <v>4331.7821226291599</v>
      </c>
      <c r="H1952" s="39">
        <v>4331.7821226291599</v>
      </c>
      <c r="I1952" s="39">
        <v>4331.7821226291599</v>
      </c>
      <c r="J1952" s="39">
        <v>4331.7821226291599</v>
      </c>
      <c r="K1952" s="39">
        <v>4331.7821226291599</v>
      </c>
      <c r="L1952" s="39">
        <v>4331.7821226291599</v>
      </c>
      <c r="M1952" s="39">
        <v>4331.7821226291599</v>
      </c>
      <c r="N1952" s="39">
        <v>4331.7821226291599</v>
      </c>
      <c r="O1952" s="39">
        <v>4331.7821226291599</v>
      </c>
      <c r="P1952" s="39">
        <v>4331.7821226291599</v>
      </c>
      <c r="Q1952" s="39">
        <v>4331.7821226291599</v>
      </c>
      <c r="R1952" s="39">
        <v>4331.7821226291599</v>
      </c>
    </row>
    <row r="1953" spans="1:30" hidden="1" outlineLevel="1">
      <c r="A1953" s="40" t="s">
        <v>228</v>
      </c>
      <c r="B1953" s="39">
        <v>1983.2729700493001</v>
      </c>
      <c r="C1953" s="39">
        <v>1983.2729700493001</v>
      </c>
      <c r="D1953" s="39">
        <v>1983.2729700493001</v>
      </c>
      <c r="E1953" s="39">
        <v>1983.2729700493001</v>
      </c>
      <c r="F1953" s="39">
        <v>1983.2729700493001</v>
      </c>
      <c r="G1953" s="39">
        <v>1983.2729700493001</v>
      </c>
      <c r="H1953" s="39">
        <v>1983.2729700493001</v>
      </c>
      <c r="I1953" s="39">
        <v>1983.2729700493001</v>
      </c>
      <c r="J1953" s="39">
        <v>1983.2729700493001</v>
      </c>
      <c r="K1953" s="39">
        <v>1983.2729700493001</v>
      </c>
      <c r="L1953" s="39">
        <v>1983.2729700493001</v>
      </c>
      <c r="M1953" s="39">
        <v>1983.2729700493001</v>
      </c>
      <c r="N1953" s="39">
        <v>1983.2729700493001</v>
      </c>
      <c r="O1953" s="39">
        <v>1983.2729700493001</v>
      </c>
      <c r="P1953" s="39">
        <v>1983.2729700493001</v>
      </c>
      <c r="Q1953" s="39">
        <v>1983.2729700493001</v>
      </c>
      <c r="R1953" s="39">
        <v>1983.2729700493001</v>
      </c>
    </row>
    <row r="1954" spans="1:30" hidden="1" outlineLevel="1">
      <c r="A1954" s="40" t="s">
        <v>229</v>
      </c>
      <c r="B1954" s="39">
        <v>11185.6305168086</v>
      </c>
      <c r="C1954" s="39">
        <v>11185.6305168086</v>
      </c>
      <c r="D1954" s="39">
        <v>11185.6305168086</v>
      </c>
      <c r="E1954" s="39">
        <v>11185.6305168086</v>
      </c>
      <c r="F1954" s="39">
        <v>11185.6305168086</v>
      </c>
      <c r="G1954" s="39">
        <v>11185.6305168086</v>
      </c>
      <c r="H1954" s="39">
        <v>11185.6305168086</v>
      </c>
      <c r="I1954" s="39">
        <v>11185.6305168086</v>
      </c>
      <c r="J1954" s="39">
        <v>11185.6305168086</v>
      </c>
      <c r="K1954" s="39">
        <v>11185.6305168086</v>
      </c>
      <c r="L1954" s="39">
        <v>11185.6305168086</v>
      </c>
      <c r="M1954" s="39">
        <v>11185.6305168086</v>
      </c>
      <c r="N1954" s="39">
        <v>11185.6305168086</v>
      </c>
      <c r="O1954" s="39">
        <v>11185.6305168086</v>
      </c>
      <c r="P1954" s="39">
        <v>11185.6305168086</v>
      </c>
      <c r="Q1954" s="39">
        <v>11185.6305168086</v>
      </c>
      <c r="R1954" s="39">
        <v>11185.6305168086</v>
      </c>
    </row>
    <row r="1955" spans="1:30" hidden="1" outlineLevel="1">
      <c r="A1955" s="40" t="s">
        <v>230</v>
      </c>
      <c r="S1955" s="39">
        <v>135083.903924705</v>
      </c>
      <c r="T1955" s="39">
        <v>135083.903924705</v>
      </c>
      <c r="U1955" s="39">
        <v>135083.903924705</v>
      </c>
      <c r="V1955" s="39">
        <v>135083.903924705</v>
      </c>
      <c r="W1955" s="39">
        <v>135083.903924705</v>
      </c>
      <c r="X1955" s="39">
        <v>135083.903924705</v>
      </c>
      <c r="Y1955" s="39">
        <v>135083.903924705</v>
      </c>
      <c r="Z1955" s="39">
        <v>135083.903924705</v>
      </c>
      <c r="AA1955" s="39">
        <v>135083.903924705</v>
      </c>
      <c r="AB1955" s="39">
        <v>135083.903924705</v>
      </c>
      <c r="AC1955" s="39">
        <v>135083.903924705</v>
      </c>
      <c r="AD1955" s="39">
        <v>135083.903924705</v>
      </c>
    </row>
    <row r="1956" spans="1:30" hidden="1" outlineLevel="1">
      <c r="A1956" s="40" t="s">
        <v>231</v>
      </c>
      <c r="S1956" s="39">
        <v>200000.00582952501</v>
      </c>
      <c r="T1956" s="39">
        <v>200000.00582952501</v>
      </c>
      <c r="U1956" s="39">
        <v>200000.00582952501</v>
      </c>
      <c r="V1956" s="39">
        <v>200000.00582952501</v>
      </c>
      <c r="W1956" s="39">
        <v>200000.00582952501</v>
      </c>
      <c r="X1956" s="39">
        <v>200000.00582952501</v>
      </c>
      <c r="Y1956" s="39">
        <v>200000.00582952501</v>
      </c>
      <c r="Z1956" s="39">
        <v>200000.00582952501</v>
      </c>
      <c r="AA1956" s="39">
        <v>200000.00582952501</v>
      </c>
      <c r="AB1956" s="39">
        <v>200000.00582952501</v>
      </c>
      <c r="AC1956" s="39">
        <v>200000.00582952501</v>
      </c>
      <c r="AD1956" s="39">
        <v>200000.00582952501</v>
      </c>
    </row>
    <row r="1957" spans="1:30" hidden="1" outlineLevel="1">
      <c r="A1957" s="40" t="s">
        <v>232</v>
      </c>
      <c r="S1957" s="39">
        <v>681339.70929971104</v>
      </c>
      <c r="T1957" s="39">
        <v>681339.70929971104</v>
      </c>
      <c r="U1957" s="39">
        <v>681339.70929971104</v>
      </c>
      <c r="V1957" s="39">
        <v>681339.70929971104</v>
      </c>
      <c r="W1957" s="39">
        <v>681339.70929971104</v>
      </c>
      <c r="X1957" s="39">
        <v>681339.70929971104</v>
      </c>
      <c r="Y1957" s="39">
        <v>681339.70929971104</v>
      </c>
      <c r="Z1957" s="39">
        <v>681339.70929971104</v>
      </c>
      <c r="AA1957" s="39">
        <v>681339.70929971104</v>
      </c>
      <c r="AB1957" s="39">
        <v>681339.70929971104</v>
      </c>
      <c r="AC1957" s="39">
        <v>681339.70929971104</v>
      </c>
      <c r="AD1957" s="39">
        <v>681339.70929971104</v>
      </c>
    </row>
    <row r="1958" spans="1:30" hidden="1" outlineLevel="1">
      <c r="A1958" s="40" t="s">
        <v>233</v>
      </c>
      <c r="S1958" s="39">
        <v>10000.000291476201</v>
      </c>
      <c r="T1958" s="39">
        <v>10000.000291476201</v>
      </c>
      <c r="U1958" s="39">
        <v>10000.000291476201</v>
      </c>
      <c r="V1958" s="39">
        <v>10000.000291476201</v>
      </c>
      <c r="W1958" s="39">
        <v>10000.000291476201</v>
      </c>
      <c r="X1958" s="39">
        <v>10000.000291476201</v>
      </c>
      <c r="Y1958" s="39">
        <v>10000.000291476201</v>
      </c>
      <c r="Z1958" s="39">
        <v>10000.000291476201</v>
      </c>
      <c r="AA1958" s="39">
        <v>10000.000291476201</v>
      </c>
      <c r="AB1958" s="39">
        <v>10000.000291476201</v>
      </c>
      <c r="AC1958" s="39">
        <v>10000.000291476201</v>
      </c>
      <c r="AD1958" s="39">
        <v>10000.000291476201</v>
      </c>
    </row>
    <row r="1959" spans="1:30" hidden="1" outlineLevel="1">
      <c r="A1959" s="40" t="s">
        <v>235</v>
      </c>
      <c r="S1959" s="39">
        <v>4000.0001165905101</v>
      </c>
      <c r="T1959" s="39">
        <v>4000.0001165905101</v>
      </c>
      <c r="U1959" s="39">
        <v>4000.0001165905101</v>
      </c>
      <c r="V1959" s="39">
        <v>4000.0001165905101</v>
      </c>
      <c r="W1959" s="39">
        <v>4000.0001165905101</v>
      </c>
      <c r="X1959" s="39">
        <v>4000.0001165905101</v>
      </c>
      <c r="Y1959" s="39">
        <v>4000.0001165905101</v>
      </c>
      <c r="Z1959" s="39">
        <v>4000.0001165905101</v>
      </c>
      <c r="AA1959" s="39">
        <v>4000.0001165905101</v>
      </c>
      <c r="AB1959" s="39">
        <v>4000.0001165905101</v>
      </c>
      <c r="AC1959" s="39">
        <v>4000.0001165905101</v>
      </c>
      <c r="AD1959" s="39">
        <v>4000.0001165905101</v>
      </c>
    </row>
    <row r="1960" spans="1:30" hidden="1" outlineLevel="1">
      <c r="A1960" s="40" t="s">
        <v>236</v>
      </c>
      <c r="S1960" s="39">
        <v>3166.6667589674798</v>
      </c>
      <c r="T1960" s="39">
        <v>3166.6667589674798</v>
      </c>
      <c r="U1960" s="39">
        <v>3166.6667589674798</v>
      </c>
      <c r="V1960" s="39">
        <v>3166.6667589674798</v>
      </c>
      <c r="W1960" s="39">
        <v>3166.6667589674798</v>
      </c>
      <c r="X1960" s="39">
        <v>3166.6667589674798</v>
      </c>
      <c r="Y1960" s="39">
        <v>3166.6667589674798</v>
      </c>
      <c r="Z1960" s="39">
        <v>3166.6667589674798</v>
      </c>
      <c r="AA1960" s="39">
        <v>3166.6667589674798</v>
      </c>
      <c r="AB1960" s="39">
        <v>3166.6667589674798</v>
      </c>
      <c r="AC1960" s="39">
        <v>3166.6667589674798</v>
      </c>
      <c r="AD1960" s="39">
        <v>3166.6667589674798</v>
      </c>
    </row>
    <row r="1961" spans="1:30" hidden="1" outlineLevel="1">
      <c r="A1961" s="40" t="s">
        <v>237</v>
      </c>
      <c r="S1961" s="39">
        <v>1239456.5804803099</v>
      </c>
      <c r="T1961" s="39">
        <v>1239456.5804803099</v>
      </c>
      <c r="U1961" s="39">
        <v>1239456.5804803099</v>
      </c>
      <c r="V1961" s="39">
        <v>1239456.5804803099</v>
      </c>
      <c r="W1961" s="39">
        <v>1239456.5804803099</v>
      </c>
      <c r="X1961" s="39">
        <v>1239456.5804803099</v>
      </c>
      <c r="Y1961" s="39">
        <v>1239456.5804803099</v>
      </c>
      <c r="Z1961" s="39">
        <v>1239456.5804803099</v>
      </c>
      <c r="AA1961" s="39">
        <v>1239456.5804803099</v>
      </c>
      <c r="AB1961" s="39">
        <v>1239456.5804803099</v>
      </c>
      <c r="AC1961" s="39">
        <v>1239456.5804803099</v>
      </c>
      <c r="AD1961" s="39">
        <v>1239456.5804803099</v>
      </c>
    </row>
    <row r="1962" spans="1:30" collapsed="1">
      <c r="A1962" s="40" t="s">
        <v>238</v>
      </c>
      <c r="B1962" s="39">
        <v>20182990.719560102</v>
      </c>
      <c r="C1962" s="39">
        <v>20182990.719560102</v>
      </c>
      <c r="D1962" s="39">
        <v>20182990.719560102</v>
      </c>
      <c r="E1962" s="39">
        <v>20182990.719560102</v>
      </c>
      <c r="F1962" s="39">
        <v>20182990.719560102</v>
      </c>
      <c r="G1962" s="39">
        <v>20182990.719560102</v>
      </c>
      <c r="H1962" s="39">
        <v>20182990.719560102</v>
      </c>
      <c r="I1962" s="39">
        <v>20182990.719560102</v>
      </c>
      <c r="J1962" s="39">
        <v>20182990.719560102</v>
      </c>
      <c r="K1962" s="39">
        <v>20182990.719560102</v>
      </c>
      <c r="L1962" s="39">
        <v>20182990.719560102</v>
      </c>
      <c r="M1962" s="39">
        <v>20182990.719560102</v>
      </c>
      <c r="N1962" s="39">
        <v>20182990.719560102</v>
      </c>
      <c r="O1962" s="39">
        <v>20182990.719560102</v>
      </c>
      <c r="P1962" s="39">
        <v>20182990.719560102</v>
      </c>
      <c r="Q1962" s="39">
        <v>20182990.719560102</v>
      </c>
      <c r="R1962" s="39">
        <v>20182990.719560102</v>
      </c>
      <c r="S1962" s="39">
        <v>2273046.8667012802</v>
      </c>
      <c r="T1962" s="39">
        <v>2273046.8667012802</v>
      </c>
      <c r="U1962" s="39">
        <v>2273046.8667012802</v>
      </c>
      <c r="V1962" s="39">
        <v>2273046.8667012802</v>
      </c>
      <c r="W1962" s="39">
        <v>2273046.8667012802</v>
      </c>
      <c r="X1962" s="39">
        <v>2273046.8667012802</v>
      </c>
      <c r="Y1962" s="39">
        <v>2273046.8667012802</v>
      </c>
      <c r="Z1962" s="39">
        <v>2273046.8667012802</v>
      </c>
      <c r="AA1962" s="39">
        <v>2273046.8667012802</v>
      </c>
      <c r="AB1962" s="39">
        <v>2273046.8667012802</v>
      </c>
      <c r="AC1962" s="39">
        <v>2273046.8667012802</v>
      </c>
      <c r="AD1962" s="39">
        <v>2273046.8667012802</v>
      </c>
    </row>
    <row r="1963" spans="1:30" hidden="1" outlineLevel="1">
      <c r="A1963" s="40" t="s">
        <v>213</v>
      </c>
      <c r="B1963" s="39">
        <v>374523.51099719101</v>
      </c>
      <c r="C1963" s="39">
        <v>374523.51099719101</v>
      </c>
      <c r="D1963" s="39">
        <v>374523.51099719101</v>
      </c>
      <c r="E1963" s="39">
        <v>374523.51099719101</v>
      </c>
      <c r="F1963" s="39">
        <v>374523.51099719101</v>
      </c>
      <c r="G1963" s="39">
        <v>374523.51099719101</v>
      </c>
      <c r="H1963" s="39">
        <v>374523.51099719101</v>
      </c>
      <c r="I1963" s="39">
        <v>374523.51099719101</v>
      </c>
      <c r="J1963" s="39">
        <v>374523.51099719101</v>
      </c>
      <c r="K1963" s="39">
        <v>374523.51099719101</v>
      </c>
      <c r="L1963" s="39">
        <v>374523.51099719101</v>
      </c>
      <c r="M1963" s="39">
        <v>374523.51099719101</v>
      </c>
      <c r="N1963" s="39">
        <v>374523.51099719101</v>
      </c>
      <c r="O1963" s="39">
        <v>374523.51099719101</v>
      </c>
      <c r="P1963" s="39">
        <v>374523.51099719101</v>
      </c>
      <c r="Q1963" s="39">
        <v>374523.51099719101</v>
      </c>
      <c r="R1963" s="39">
        <v>374523.51099719101</v>
      </c>
    </row>
    <row r="1964" spans="1:30" hidden="1" outlineLevel="1">
      <c r="A1964" s="40" t="s">
        <v>214</v>
      </c>
      <c r="B1964" s="39">
        <v>14631.9542648366</v>
      </c>
      <c r="C1964" s="39">
        <v>14631.9542648366</v>
      </c>
      <c r="D1964" s="39">
        <v>14631.9542648366</v>
      </c>
      <c r="E1964" s="39">
        <v>14631.9542648366</v>
      </c>
      <c r="F1964" s="39">
        <v>14631.9542648366</v>
      </c>
      <c r="G1964" s="39">
        <v>14631.9542648366</v>
      </c>
      <c r="H1964" s="39">
        <v>14631.9542648366</v>
      </c>
      <c r="I1964" s="39">
        <v>14631.9542648366</v>
      </c>
      <c r="J1964" s="39">
        <v>14631.9542648366</v>
      </c>
      <c r="K1964" s="39">
        <v>14631.9542648366</v>
      </c>
      <c r="L1964" s="39">
        <v>14631.9542648366</v>
      </c>
      <c r="M1964" s="39">
        <v>14631.9542648366</v>
      </c>
      <c r="N1964" s="39">
        <v>14631.9542648366</v>
      </c>
      <c r="O1964" s="39">
        <v>14631.9542648366</v>
      </c>
      <c r="P1964" s="39">
        <v>14631.9542648366</v>
      </c>
      <c r="Q1964" s="39">
        <v>14631.9542648366</v>
      </c>
      <c r="R1964" s="39">
        <v>14631.9542648366</v>
      </c>
    </row>
    <row r="1965" spans="1:30" hidden="1" outlineLevel="1">
      <c r="A1965" s="40" t="s">
        <v>215</v>
      </c>
      <c r="B1965" s="39">
        <v>198010.12283154801</v>
      </c>
      <c r="C1965" s="39">
        <v>198010.12283154801</v>
      </c>
      <c r="D1965" s="39">
        <v>198010.12283154801</v>
      </c>
      <c r="E1965" s="39">
        <v>198010.12283154801</v>
      </c>
      <c r="F1965" s="39">
        <v>198010.12283154801</v>
      </c>
      <c r="G1965" s="39">
        <v>198010.12283154801</v>
      </c>
      <c r="H1965" s="39">
        <v>198010.12283154801</v>
      </c>
      <c r="I1965" s="39">
        <v>198010.12283154801</v>
      </c>
      <c r="J1965" s="39">
        <v>198010.12283154801</v>
      </c>
      <c r="K1965" s="39">
        <v>198010.12283154801</v>
      </c>
      <c r="L1965" s="39">
        <v>198010.12283154801</v>
      </c>
      <c r="M1965" s="39">
        <v>198010.12283154801</v>
      </c>
      <c r="N1965" s="39">
        <v>198010.12283154801</v>
      </c>
      <c r="O1965" s="39">
        <v>198010.12283154801</v>
      </c>
      <c r="P1965" s="39">
        <v>198010.12283154801</v>
      </c>
      <c r="Q1965" s="39">
        <v>198010.12283154801</v>
      </c>
      <c r="R1965" s="39">
        <v>198010.12283154801</v>
      </c>
    </row>
    <row r="1966" spans="1:30" hidden="1" outlineLevel="1">
      <c r="A1966" s="40" t="s">
        <v>216</v>
      </c>
      <c r="B1966" s="39">
        <v>1097626.8338762</v>
      </c>
      <c r="C1966" s="39">
        <v>1097626.8338762</v>
      </c>
      <c r="D1966" s="39">
        <v>1097626.8338762</v>
      </c>
      <c r="E1966" s="39">
        <v>1097626.8338762</v>
      </c>
      <c r="F1966" s="39">
        <v>1097626.8338762</v>
      </c>
      <c r="G1966" s="39">
        <v>1097626.8338762</v>
      </c>
      <c r="H1966" s="39">
        <v>1097626.8338762</v>
      </c>
      <c r="I1966" s="39">
        <v>1097626.8338762</v>
      </c>
      <c r="J1966" s="39">
        <v>1097626.8338762</v>
      </c>
      <c r="K1966" s="39">
        <v>1097626.8338762</v>
      </c>
      <c r="L1966" s="39">
        <v>1097626.8338762</v>
      </c>
      <c r="M1966" s="39">
        <v>1097626.8338762</v>
      </c>
      <c r="N1966" s="39">
        <v>1097626.8338762</v>
      </c>
      <c r="O1966" s="39">
        <v>1097626.8338762</v>
      </c>
      <c r="P1966" s="39">
        <v>1097626.8338762</v>
      </c>
      <c r="Q1966" s="39">
        <v>1097626.8338762</v>
      </c>
      <c r="R1966" s="39">
        <v>1097626.8338762</v>
      </c>
    </row>
    <row r="1967" spans="1:30" hidden="1" outlineLevel="1">
      <c r="A1967" s="40" t="s">
        <v>217</v>
      </c>
      <c r="B1967" s="39">
        <v>9225.6617083433794</v>
      </c>
      <c r="C1967" s="39">
        <v>9225.6617083433794</v>
      </c>
      <c r="D1967" s="39">
        <v>9225.6617083433794</v>
      </c>
      <c r="E1967" s="39">
        <v>9225.6617083433794</v>
      </c>
      <c r="F1967" s="39">
        <v>9225.6617083433794</v>
      </c>
      <c r="G1967" s="39">
        <v>9225.6617083433794</v>
      </c>
      <c r="H1967" s="39">
        <v>9225.6617083433794</v>
      </c>
      <c r="I1967" s="39">
        <v>9225.6617083433794</v>
      </c>
      <c r="J1967" s="39">
        <v>9225.6617083433794</v>
      </c>
      <c r="K1967" s="39">
        <v>9225.6617083433794</v>
      </c>
      <c r="L1967" s="39">
        <v>9225.6617083433794</v>
      </c>
      <c r="M1967" s="39">
        <v>9225.6617083433794</v>
      </c>
      <c r="N1967" s="39">
        <v>9225.6617083433794</v>
      </c>
      <c r="O1967" s="39">
        <v>9225.6617083433794</v>
      </c>
      <c r="P1967" s="39">
        <v>9225.6617083433794</v>
      </c>
      <c r="Q1967" s="39">
        <v>9225.6617083433794</v>
      </c>
      <c r="R1967" s="39">
        <v>9225.6617083433794</v>
      </c>
    </row>
    <row r="1968" spans="1:30" hidden="1" outlineLevel="1">
      <c r="A1968" s="40" t="s">
        <v>218</v>
      </c>
      <c r="B1968" s="39">
        <v>4360974.2440480702</v>
      </c>
      <c r="C1968" s="39">
        <v>4360974.2440480702</v>
      </c>
      <c r="D1968" s="39">
        <v>4360974.2440480702</v>
      </c>
      <c r="E1968" s="39">
        <v>4360974.2440480702</v>
      </c>
      <c r="F1968" s="39">
        <v>4360974.2440480702</v>
      </c>
      <c r="G1968" s="39">
        <v>4360974.2440480702</v>
      </c>
      <c r="H1968" s="39">
        <v>4360974.2440480702</v>
      </c>
      <c r="I1968" s="39">
        <v>4360974.2440480702</v>
      </c>
      <c r="J1968" s="39">
        <v>4360974.2440480702</v>
      </c>
      <c r="K1968" s="39">
        <v>4360974.2440480702</v>
      </c>
      <c r="L1968" s="39">
        <v>4360974.2440480702</v>
      </c>
      <c r="M1968" s="39">
        <v>4360974.2440480702</v>
      </c>
      <c r="N1968" s="39">
        <v>4360974.2440480702</v>
      </c>
      <c r="O1968" s="39">
        <v>4360974.2440480702</v>
      </c>
      <c r="P1968" s="39">
        <v>4360974.2440480702</v>
      </c>
      <c r="Q1968" s="39">
        <v>4360974.2440480702</v>
      </c>
      <c r="R1968" s="39">
        <v>4360974.2440480702</v>
      </c>
    </row>
    <row r="1969" spans="1:30" hidden="1" outlineLevel="1">
      <c r="A1969" s="40" t="s">
        <v>219</v>
      </c>
      <c r="B1969" s="39">
        <v>1768676.4374738701</v>
      </c>
      <c r="C1969" s="39">
        <v>1768676.4374738701</v>
      </c>
      <c r="D1969" s="39">
        <v>1768676.4374738701</v>
      </c>
      <c r="E1969" s="39">
        <v>1768676.4374738701</v>
      </c>
      <c r="F1969" s="39">
        <v>1768676.4374738701</v>
      </c>
      <c r="G1969" s="39">
        <v>1768676.4374738701</v>
      </c>
      <c r="H1969" s="39">
        <v>1768676.4374738701</v>
      </c>
      <c r="I1969" s="39">
        <v>1768676.4374738701</v>
      </c>
      <c r="J1969" s="39">
        <v>1768676.4374738701</v>
      </c>
      <c r="K1969" s="39">
        <v>1768676.4374738701</v>
      </c>
      <c r="L1969" s="39">
        <v>1768676.4374738701</v>
      </c>
      <c r="M1969" s="39">
        <v>1768676.4374738701</v>
      </c>
      <c r="N1969" s="39">
        <v>1768676.4374738701</v>
      </c>
      <c r="O1969" s="39">
        <v>1768676.4374738701</v>
      </c>
      <c r="P1969" s="39">
        <v>1768676.4374738701</v>
      </c>
      <c r="Q1969" s="39">
        <v>1768676.4374738701</v>
      </c>
      <c r="R1969" s="39">
        <v>1768676.4374738701</v>
      </c>
    </row>
    <row r="1970" spans="1:30" hidden="1" outlineLevel="1">
      <c r="A1970" s="40" t="s">
        <v>220</v>
      </c>
      <c r="B1970" s="39">
        <v>350294.52471905499</v>
      </c>
      <c r="C1970" s="39">
        <v>350294.52471905499</v>
      </c>
      <c r="D1970" s="39">
        <v>350294.52471905499</v>
      </c>
      <c r="E1970" s="39">
        <v>350294.52471905499</v>
      </c>
      <c r="F1970" s="39">
        <v>350294.52471905499</v>
      </c>
      <c r="G1970" s="39">
        <v>350294.52471905499</v>
      </c>
      <c r="H1970" s="39">
        <v>350294.52471905499</v>
      </c>
      <c r="I1970" s="39">
        <v>350294.52471905499</v>
      </c>
      <c r="J1970" s="39">
        <v>350294.52471905499</v>
      </c>
      <c r="K1970" s="39">
        <v>350294.52471905499</v>
      </c>
      <c r="L1970" s="39">
        <v>350294.52471905499</v>
      </c>
      <c r="M1970" s="39">
        <v>350294.52471905499</v>
      </c>
      <c r="N1970" s="39">
        <v>350294.52471905499</v>
      </c>
      <c r="O1970" s="39">
        <v>350294.52471905499</v>
      </c>
      <c r="P1970" s="39">
        <v>350294.52471905499</v>
      </c>
      <c r="Q1970" s="39">
        <v>350294.52471905499</v>
      </c>
      <c r="R1970" s="39">
        <v>350294.52471905499</v>
      </c>
    </row>
    <row r="1971" spans="1:30" hidden="1" outlineLevel="1">
      <c r="A1971" s="40" t="s">
        <v>221</v>
      </c>
      <c r="B1971" s="39">
        <v>23133.124828013701</v>
      </c>
      <c r="C1971" s="39">
        <v>23133.124828013701</v>
      </c>
      <c r="D1971" s="39">
        <v>23133.124828013701</v>
      </c>
      <c r="E1971" s="39">
        <v>23133.124828013701</v>
      </c>
      <c r="F1971" s="39">
        <v>23133.124828013701</v>
      </c>
      <c r="G1971" s="39">
        <v>23133.124828013701</v>
      </c>
      <c r="H1971" s="39">
        <v>23133.124828013701</v>
      </c>
      <c r="I1971" s="39">
        <v>23133.124828013701</v>
      </c>
      <c r="J1971" s="39">
        <v>23133.124828013701</v>
      </c>
      <c r="K1971" s="39">
        <v>23133.124828013701</v>
      </c>
      <c r="L1971" s="39">
        <v>23133.124828013701</v>
      </c>
      <c r="M1971" s="39">
        <v>23133.124828013701</v>
      </c>
      <c r="N1971" s="39">
        <v>23133.124828013701</v>
      </c>
      <c r="O1971" s="39">
        <v>23133.124828013701</v>
      </c>
      <c r="P1971" s="39">
        <v>23133.124828013701</v>
      </c>
      <c r="Q1971" s="39">
        <v>23133.124828013701</v>
      </c>
      <c r="R1971" s="39">
        <v>23133.124828013701</v>
      </c>
    </row>
    <row r="1972" spans="1:30" hidden="1" outlineLevel="1">
      <c r="A1972" s="40" t="s">
        <v>222</v>
      </c>
      <c r="B1972" s="39">
        <v>15120.249691477</v>
      </c>
      <c r="C1972" s="39">
        <v>15120.249691477</v>
      </c>
      <c r="D1972" s="39">
        <v>15120.249691477</v>
      </c>
      <c r="E1972" s="39">
        <v>15120.249691477</v>
      </c>
      <c r="F1972" s="39">
        <v>15120.249691477</v>
      </c>
      <c r="G1972" s="39">
        <v>15120.249691477</v>
      </c>
      <c r="H1972" s="39">
        <v>15120.249691477</v>
      </c>
      <c r="I1972" s="39">
        <v>15120.249691477</v>
      </c>
      <c r="J1972" s="39">
        <v>15120.249691477</v>
      </c>
      <c r="K1972" s="39">
        <v>15120.249691477</v>
      </c>
      <c r="L1972" s="39">
        <v>15120.249691477</v>
      </c>
      <c r="M1972" s="39">
        <v>15120.249691477</v>
      </c>
      <c r="N1972" s="39">
        <v>15120.249691477</v>
      </c>
      <c r="O1972" s="39">
        <v>15120.249691477</v>
      </c>
      <c r="P1972" s="39">
        <v>15120.249691477</v>
      </c>
      <c r="Q1972" s="39">
        <v>15120.249691477</v>
      </c>
      <c r="R1972" s="39">
        <v>15120.249691477</v>
      </c>
    </row>
    <row r="1973" spans="1:30" hidden="1" outlineLevel="1">
      <c r="A1973" s="40" t="s">
        <v>223</v>
      </c>
      <c r="B1973" s="39">
        <v>3258.1838533178302</v>
      </c>
      <c r="C1973" s="39">
        <v>3258.1838533178302</v>
      </c>
      <c r="D1973" s="39">
        <v>3258.1838533178302</v>
      </c>
      <c r="E1973" s="39">
        <v>3258.1838533178302</v>
      </c>
      <c r="F1973" s="39">
        <v>3258.1838533178302</v>
      </c>
      <c r="G1973" s="39">
        <v>3258.1838533178302</v>
      </c>
      <c r="H1973" s="39">
        <v>3258.1838533178302</v>
      </c>
      <c r="I1973" s="39">
        <v>3258.1838533178302</v>
      </c>
      <c r="J1973" s="39">
        <v>3258.1838533178302</v>
      </c>
      <c r="K1973" s="39">
        <v>3258.1838533178302</v>
      </c>
      <c r="L1973" s="39">
        <v>3258.1838533178302</v>
      </c>
      <c r="M1973" s="39">
        <v>3258.1838533178302</v>
      </c>
      <c r="N1973" s="39">
        <v>3258.1838533178302</v>
      </c>
      <c r="O1973" s="39">
        <v>3258.1838533178302</v>
      </c>
      <c r="P1973" s="39">
        <v>3258.1838533178302</v>
      </c>
      <c r="Q1973" s="39">
        <v>3258.1838533178302</v>
      </c>
      <c r="R1973" s="39">
        <v>3258.1838533178302</v>
      </c>
    </row>
    <row r="1974" spans="1:30" hidden="1" outlineLevel="1">
      <c r="A1974" s="40" t="s">
        <v>224</v>
      </c>
      <c r="B1974" s="39">
        <v>1723.99421411968</v>
      </c>
      <c r="C1974" s="39">
        <v>1723.99421411968</v>
      </c>
      <c r="D1974" s="39">
        <v>1723.99421411968</v>
      </c>
      <c r="E1974" s="39">
        <v>1723.99421411968</v>
      </c>
      <c r="F1974" s="39">
        <v>1723.99421411968</v>
      </c>
      <c r="G1974" s="39">
        <v>1723.99421411968</v>
      </c>
      <c r="H1974" s="39">
        <v>1723.99421411968</v>
      </c>
      <c r="I1974" s="39">
        <v>1723.99421411968</v>
      </c>
      <c r="J1974" s="39">
        <v>1723.99421411968</v>
      </c>
      <c r="K1974" s="39">
        <v>1723.99421411968</v>
      </c>
      <c r="L1974" s="39">
        <v>1723.99421411968</v>
      </c>
      <c r="M1974" s="39">
        <v>1723.99421411968</v>
      </c>
      <c r="N1974" s="39">
        <v>1723.99421411968</v>
      </c>
      <c r="O1974" s="39">
        <v>1723.99421411968</v>
      </c>
      <c r="P1974" s="39">
        <v>1723.99421411968</v>
      </c>
      <c r="Q1974" s="39">
        <v>1723.99421411968</v>
      </c>
      <c r="R1974" s="39">
        <v>1723.99421411968</v>
      </c>
    </row>
    <row r="1975" spans="1:30" hidden="1" outlineLevel="1">
      <c r="A1975" s="40" t="s">
        <v>225</v>
      </c>
      <c r="B1975" s="39">
        <v>11928737.348857</v>
      </c>
      <c r="C1975" s="39">
        <v>11928737.348857</v>
      </c>
      <c r="D1975" s="39">
        <v>11928737.348857</v>
      </c>
      <c r="E1975" s="39">
        <v>11928737.348857</v>
      </c>
      <c r="F1975" s="39">
        <v>11928737.348857</v>
      </c>
      <c r="G1975" s="39">
        <v>11928737.348857</v>
      </c>
      <c r="H1975" s="39">
        <v>11928737.348857</v>
      </c>
      <c r="I1975" s="39">
        <v>11928737.348857</v>
      </c>
      <c r="J1975" s="39">
        <v>11928737.348857</v>
      </c>
      <c r="K1975" s="39">
        <v>11928737.348857</v>
      </c>
      <c r="L1975" s="39">
        <v>11928737.348857</v>
      </c>
      <c r="M1975" s="39">
        <v>11928737.348857</v>
      </c>
      <c r="N1975" s="39">
        <v>11928737.348857</v>
      </c>
      <c r="O1975" s="39">
        <v>11928737.348857</v>
      </c>
      <c r="P1975" s="39">
        <v>11928737.348857</v>
      </c>
      <c r="Q1975" s="39">
        <v>11928737.348857</v>
      </c>
      <c r="R1975" s="39">
        <v>11928737.348857</v>
      </c>
    </row>
    <row r="1976" spans="1:30" hidden="1" outlineLevel="1">
      <c r="A1976" s="40" t="s">
        <v>226</v>
      </c>
      <c r="B1976" s="39">
        <v>19553.842587473198</v>
      </c>
      <c r="C1976" s="39">
        <v>19553.842587473198</v>
      </c>
      <c r="D1976" s="39">
        <v>19553.842587473198</v>
      </c>
      <c r="E1976" s="39">
        <v>19553.842587473198</v>
      </c>
      <c r="F1976" s="39">
        <v>19553.842587473198</v>
      </c>
      <c r="G1976" s="39">
        <v>19553.842587473198</v>
      </c>
      <c r="H1976" s="39">
        <v>19553.842587473198</v>
      </c>
      <c r="I1976" s="39">
        <v>19553.842587473198</v>
      </c>
      <c r="J1976" s="39">
        <v>19553.842587473198</v>
      </c>
      <c r="K1976" s="39">
        <v>19553.842587473198</v>
      </c>
      <c r="L1976" s="39">
        <v>19553.842587473198</v>
      </c>
      <c r="M1976" s="39">
        <v>19553.842587473198</v>
      </c>
      <c r="N1976" s="39">
        <v>19553.842587473198</v>
      </c>
      <c r="O1976" s="39">
        <v>19553.842587473198</v>
      </c>
      <c r="P1976" s="39">
        <v>19553.842587473198</v>
      </c>
      <c r="Q1976" s="39">
        <v>19553.842587473198</v>
      </c>
      <c r="R1976" s="39">
        <v>19553.842587473198</v>
      </c>
    </row>
    <row r="1977" spans="1:30" hidden="1" outlineLevel="1">
      <c r="A1977" s="40" t="s">
        <v>227</v>
      </c>
      <c r="B1977" s="39">
        <v>4331.7821226291599</v>
      </c>
      <c r="C1977" s="39">
        <v>4331.7821226291599</v>
      </c>
      <c r="D1977" s="39">
        <v>4331.7821226291599</v>
      </c>
      <c r="E1977" s="39">
        <v>4331.7821226291599</v>
      </c>
      <c r="F1977" s="39">
        <v>4331.7821226291599</v>
      </c>
      <c r="G1977" s="39">
        <v>4331.7821226291599</v>
      </c>
      <c r="H1977" s="39">
        <v>4331.7821226291599</v>
      </c>
      <c r="I1977" s="39">
        <v>4331.7821226291599</v>
      </c>
      <c r="J1977" s="39">
        <v>4331.7821226291599</v>
      </c>
      <c r="K1977" s="39">
        <v>4331.7821226291599</v>
      </c>
      <c r="L1977" s="39">
        <v>4331.7821226291599</v>
      </c>
      <c r="M1977" s="39">
        <v>4331.7821226291599</v>
      </c>
      <c r="N1977" s="39">
        <v>4331.7821226291599</v>
      </c>
      <c r="O1977" s="39">
        <v>4331.7821226291599</v>
      </c>
      <c r="P1977" s="39">
        <v>4331.7821226291599</v>
      </c>
      <c r="Q1977" s="39">
        <v>4331.7821226291599</v>
      </c>
      <c r="R1977" s="39">
        <v>4331.7821226291599</v>
      </c>
    </row>
    <row r="1978" spans="1:30" hidden="1" outlineLevel="1">
      <c r="A1978" s="40" t="s">
        <v>228</v>
      </c>
      <c r="B1978" s="39">
        <v>1983.2729700493001</v>
      </c>
      <c r="C1978" s="39">
        <v>1983.2729700493001</v>
      </c>
      <c r="D1978" s="39">
        <v>1983.2729700493001</v>
      </c>
      <c r="E1978" s="39">
        <v>1983.2729700493001</v>
      </c>
      <c r="F1978" s="39">
        <v>1983.2729700493001</v>
      </c>
      <c r="G1978" s="39">
        <v>1983.2729700493001</v>
      </c>
      <c r="H1978" s="39">
        <v>1983.2729700493001</v>
      </c>
      <c r="I1978" s="39">
        <v>1983.2729700493001</v>
      </c>
      <c r="J1978" s="39">
        <v>1983.2729700493001</v>
      </c>
      <c r="K1978" s="39">
        <v>1983.2729700493001</v>
      </c>
      <c r="L1978" s="39">
        <v>1983.2729700493001</v>
      </c>
      <c r="M1978" s="39">
        <v>1983.2729700493001</v>
      </c>
      <c r="N1978" s="39">
        <v>1983.2729700493001</v>
      </c>
      <c r="O1978" s="39">
        <v>1983.2729700493001</v>
      </c>
      <c r="P1978" s="39">
        <v>1983.2729700493001</v>
      </c>
      <c r="Q1978" s="39">
        <v>1983.2729700493001</v>
      </c>
      <c r="R1978" s="39">
        <v>1983.2729700493001</v>
      </c>
    </row>
    <row r="1979" spans="1:30" hidden="1" outlineLevel="1">
      <c r="A1979" s="40" t="s">
        <v>229</v>
      </c>
      <c r="B1979" s="39">
        <v>11185.6305168086</v>
      </c>
      <c r="C1979" s="39">
        <v>11185.6305168086</v>
      </c>
      <c r="D1979" s="39">
        <v>11185.6305168086</v>
      </c>
      <c r="E1979" s="39">
        <v>11185.6305168086</v>
      </c>
      <c r="F1979" s="39">
        <v>11185.6305168086</v>
      </c>
      <c r="G1979" s="39">
        <v>11185.6305168086</v>
      </c>
      <c r="H1979" s="39">
        <v>11185.6305168086</v>
      </c>
      <c r="I1979" s="39">
        <v>11185.6305168086</v>
      </c>
      <c r="J1979" s="39">
        <v>11185.6305168086</v>
      </c>
      <c r="K1979" s="39">
        <v>11185.6305168086</v>
      </c>
      <c r="L1979" s="39">
        <v>11185.6305168086</v>
      </c>
      <c r="M1979" s="39">
        <v>11185.6305168086</v>
      </c>
      <c r="N1979" s="39">
        <v>11185.6305168086</v>
      </c>
      <c r="O1979" s="39">
        <v>11185.6305168086</v>
      </c>
      <c r="P1979" s="39">
        <v>11185.6305168086</v>
      </c>
      <c r="Q1979" s="39">
        <v>11185.6305168086</v>
      </c>
      <c r="R1979" s="39">
        <v>11185.6305168086</v>
      </c>
    </row>
    <row r="1980" spans="1:30" hidden="1" outlineLevel="1">
      <c r="A1980" s="40" t="s">
        <v>230</v>
      </c>
      <c r="S1980" s="39">
        <v>135083.903924705</v>
      </c>
      <c r="T1980" s="39">
        <v>135083.903924705</v>
      </c>
      <c r="U1980" s="39">
        <v>135083.903924705</v>
      </c>
      <c r="V1980" s="39">
        <v>135083.903924705</v>
      </c>
      <c r="W1980" s="39">
        <v>135083.903924705</v>
      </c>
      <c r="X1980" s="39">
        <v>135083.903924705</v>
      </c>
      <c r="Y1980" s="39">
        <v>135083.903924705</v>
      </c>
      <c r="Z1980" s="39">
        <v>135083.903924705</v>
      </c>
      <c r="AA1980" s="39">
        <v>135083.903924705</v>
      </c>
      <c r="AB1980" s="39">
        <v>135083.903924705</v>
      </c>
      <c r="AC1980" s="39">
        <v>135083.903924705</v>
      </c>
      <c r="AD1980" s="39">
        <v>135083.903924705</v>
      </c>
    </row>
    <row r="1981" spans="1:30" hidden="1" outlineLevel="1">
      <c r="A1981" s="40" t="s">
        <v>231</v>
      </c>
      <c r="S1981" s="39">
        <v>200000.00582952501</v>
      </c>
      <c r="T1981" s="39">
        <v>200000.00582952501</v>
      </c>
      <c r="U1981" s="39">
        <v>200000.00582952501</v>
      </c>
      <c r="V1981" s="39">
        <v>200000.00582952501</v>
      </c>
      <c r="W1981" s="39">
        <v>200000.00582952501</v>
      </c>
      <c r="X1981" s="39">
        <v>200000.00582952501</v>
      </c>
      <c r="Y1981" s="39">
        <v>200000.00582952501</v>
      </c>
      <c r="Z1981" s="39">
        <v>200000.00582952501</v>
      </c>
      <c r="AA1981" s="39">
        <v>200000.00582952501</v>
      </c>
      <c r="AB1981" s="39">
        <v>200000.00582952501</v>
      </c>
      <c r="AC1981" s="39">
        <v>200000.00582952501</v>
      </c>
      <c r="AD1981" s="39">
        <v>200000.00582952501</v>
      </c>
    </row>
    <row r="1982" spans="1:30" hidden="1" outlineLevel="1">
      <c r="A1982" s="40" t="s">
        <v>232</v>
      </c>
      <c r="S1982" s="39">
        <v>681339.70929971104</v>
      </c>
      <c r="T1982" s="39">
        <v>681339.70929971104</v>
      </c>
      <c r="U1982" s="39">
        <v>681339.70929971104</v>
      </c>
      <c r="V1982" s="39">
        <v>681339.70929971104</v>
      </c>
      <c r="W1982" s="39">
        <v>681339.70929971104</v>
      </c>
      <c r="X1982" s="39">
        <v>681339.70929971104</v>
      </c>
      <c r="Y1982" s="39">
        <v>681339.70929971104</v>
      </c>
      <c r="Z1982" s="39">
        <v>681339.70929971104</v>
      </c>
      <c r="AA1982" s="39">
        <v>681339.70929971104</v>
      </c>
      <c r="AB1982" s="39">
        <v>681339.70929971104</v>
      </c>
      <c r="AC1982" s="39">
        <v>681339.70929971104</v>
      </c>
      <c r="AD1982" s="39">
        <v>681339.70929971104</v>
      </c>
    </row>
    <row r="1983" spans="1:30" hidden="1" outlineLevel="1">
      <c r="A1983" s="40" t="s">
        <v>233</v>
      </c>
      <c r="S1983" s="39">
        <v>10000.000291476201</v>
      </c>
      <c r="T1983" s="39">
        <v>10000.000291476201</v>
      </c>
      <c r="U1983" s="39">
        <v>10000.000291476201</v>
      </c>
      <c r="V1983" s="39">
        <v>10000.000291476201</v>
      </c>
      <c r="W1983" s="39">
        <v>10000.000291476201</v>
      </c>
      <c r="X1983" s="39">
        <v>10000.000291476201</v>
      </c>
      <c r="Y1983" s="39">
        <v>10000.000291476201</v>
      </c>
      <c r="Z1983" s="39">
        <v>10000.000291476201</v>
      </c>
      <c r="AA1983" s="39">
        <v>10000.000291476201</v>
      </c>
      <c r="AB1983" s="39">
        <v>10000.000291476201</v>
      </c>
      <c r="AC1983" s="39">
        <v>10000.000291476201</v>
      </c>
      <c r="AD1983" s="39">
        <v>10000.000291476201</v>
      </c>
    </row>
    <row r="1984" spans="1:30" hidden="1" outlineLevel="1">
      <c r="A1984" s="40" t="s">
        <v>235</v>
      </c>
      <c r="S1984" s="39">
        <v>4000.0001165905101</v>
      </c>
      <c r="T1984" s="39">
        <v>4000.0001165905101</v>
      </c>
      <c r="U1984" s="39">
        <v>4000.0001165905101</v>
      </c>
      <c r="V1984" s="39">
        <v>4000.0001165905101</v>
      </c>
      <c r="W1984" s="39">
        <v>4000.0001165905101</v>
      </c>
      <c r="X1984" s="39">
        <v>4000.0001165905101</v>
      </c>
      <c r="Y1984" s="39">
        <v>4000.0001165905101</v>
      </c>
      <c r="Z1984" s="39">
        <v>4000.0001165905101</v>
      </c>
      <c r="AA1984" s="39">
        <v>4000.0001165905101</v>
      </c>
      <c r="AB1984" s="39">
        <v>4000.0001165905101</v>
      </c>
      <c r="AC1984" s="39">
        <v>4000.0001165905101</v>
      </c>
      <c r="AD1984" s="39">
        <v>4000.0001165905101</v>
      </c>
    </row>
    <row r="1985" spans="1:30" hidden="1" outlineLevel="1">
      <c r="A1985" s="40" t="s">
        <v>236</v>
      </c>
      <c r="S1985" s="39">
        <v>3166.6667589674798</v>
      </c>
      <c r="T1985" s="39">
        <v>3166.6667589674798</v>
      </c>
      <c r="U1985" s="39">
        <v>3166.6667589674798</v>
      </c>
      <c r="V1985" s="39">
        <v>3166.6667589674798</v>
      </c>
      <c r="W1985" s="39">
        <v>3166.6667589674798</v>
      </c>
      <c r="X1985" s="39">
        <v>3166.6667589674798</v>
      </c>
      <c r="Y1985" s="39">
        <v>3166.6667589674798</v>
      </c>
      <c r="Z1985" s="39">
        <v>3166.6667589674798</v>
      </c>
      <c r="AA1985" s="39">
        <v>3166.6667589674798</v>
      </c>
      <c r="AB1985" s="39">
        <v>3166.6667589674798</v>
      </c>
      <c r="AC1985" s="39">
        <v>3166.6667589674798</v>
      </c>
      <c r="AD1985" s="39">
        <v>3166.6667589674798</v>
      </c>
    </row>
    <row r="1986" spans="1:30" hidden="1" outlineLevel="1">
      <c r="A1986" s="40" t="s">
        <v>237</v>
      </c>
      <c r="S1986" s="39">
        <v>1239456.5804803099</v>
      </c>
      <c r="T1986" s="39">
        <v>1239456.5804803099</v>
      </c>
      <c r="U1986" s="39">
        <v>1239456.5804803099</v>
      </c>
      <c r="V1986" s="39">
        <v>1239456.5804803099</v>
      </c>
      <c r="W1986" s="39">
        <v>1239456.5804803099</v>
      </c>
      <c r="X1986" s="39">
        <v>1239456.5804803099</v>
      </c>
      <c r="Y1986" s="39">
        <v>1239456.5804803099</v>
      </c>
      <c r="Z1986" s="39">
        <v>1239456.5804803099</v>
      </c>
      <c r="AA1986" s="39">
        <v>1239456.5804803099</v>
      </c>
      <c r="AB1986" s="39">
        <v>1239456.5804803099</v>
      </c>
      <c r="AC1986" s="39">
        <v>1239456.5804803099</v>
      </c>
      <c r="AD1986" s="39">
        <v>1239456.5804803099</v>
      </c>
    </row>
    <row r="1987" spans="1:30" collapsed="1">
      <c r="A1987" s="40" t="s">
        <v>239</v>
      </c>
      <c r="B1987" s="39">
        <v>20182990.719560102</v>
      </c>
      <c r="C1987" s="39">
        <v>20182990.719560102</v>
      </c>
      <c r="D1987" s="39">
        <v>20182990.719560102</v>
      </c>
      <c r="E1987" s="39">
        <v>20182990.719560102</v>
      </c>
      <c r="F1987" s="39">
        <v>20182990.719560102</v>
      </c>
      <c r="G1987" s="39">
        <v>20182990.719560102</v>
      </c>
      <c r="H1987" s="39">
        <v>20182990.719560102</v>
      </c>
      <c r="I1987" s="39">
        <v>20182990.719560102</v>
      </c>
      <c r="J1987" s="39">
        <v>20182990.719560102</v>
      </c>
      <c r="K1987" s="39">
        <v>20182990.719560102</v>
      </c>
      <c r="L1987" s="39">
        <v>20182990.719560102</v>
      </c>
      <c r="M1987" s="39">
        <v>20182990.719560102</v>
      </c>
      <c r="N1987" s="39">
        <v>20182990.719560102</v>
      </c>
      <c r="O1987" s="39">
        <v>20182990.719560102</v>
      </c>
      <c r="P1987" s="39">
        <v>20182990.719560102</v>
      </c>
      <c r="Q1987" s="39">
        <v>20182990.719560102</v>
      </c>
      <c r="R1987" s="39">
        <v>20182990.719560102</v>
      </c>
      <c r="S1987" s="39">
        <v>2273046.8667012802</v>
      </c>
      <c r="T1987" s="39">
        <v>2273046.8667012802</v>
      </c>
      <c r="U1987" s="39">
        <v>2273046.8667012802</v>
      </c>
      <c r="V1987" s="39">
        <v>2273046.8667012802</v>
      </c>
      <c r="W1987" s="39">
        <v>2273046.8667012802</v>
      </c>
      <c r="X1987" s="39">
        <v>2273046.8667012802</v>
      </c>
      <c r="Y1987" s="39">
        <v>2273046.8667012802</v>
      </c>
      <c r="Z1987" s="39">
        <v>2273046.8667012802</v>
      </c>
      <c r="AA1987" s="39">
        <v>2273046.8667012802</v>
      </c>
      <c r="AB1987" s="39">
        <v>2273046.8667012802</v>
      </c>
      <c r="AC1987" s="39">
        <v>2273046.8667012802</v>
      </c>
      <c r="AD1987" s="39">
        <v>2273046.8667012802</v>
      </c>
    </row>
    <row r="1988" spans="1:30" hidden="1" outlineLevel="1">
      <c r="A1988" s="40" t="s">
        <v>213</v>
      </c>
      <c r="B1988" s="39">
        <v>374523.51099719101</v>
      </c>
      <c r="C1988" s="39">
        <v>374523.51099719101</v>
      </c>
      <c r="D1988" s="39">
        <v>374523.51099719101</v>
      </c>
      <c r="E1988" s="39">
        <v>374523.51099719101</v>
      </c>
      <c r="F1988" s="39">
        <v>374523.51099719101</v>
      </c>
      <c r="G1988" s="39">
        <v>374523.51099719101</v>
      </c>
      <c r="H1988" s="39">
        <v>374523.51099719101</v>
      </c>
      <c r="I1988" s="39">
        <v>374523.51099719101</v>
      </c>
      <c r="J1988" s="39">
        <v>374523.51099719101</v>
      </c>
      <c r="K1988" s="39">
        <v>374523.51099719101</v>
      </c>
      <c r="L1988" s="39">
        <v>374523.51099719101</v>
      </c>
      <c r="M1988" s="39">
        <v>374523.51099719101</v>
      </c>
      <c r="N1988" s="39">
        <v>374523.51099719101</v>
      </c>
      <c r="O1988" s="39">
        <v>374523.51099719101</v>
      </c>
      <c r="P1988" s="39">
        <v>374523.51099719101</v>
      </c>
      <c r="Q1988" s="39">
        <v>374523.51099719101</v>
      </c>
      <c r="R1988" s="39">
        <v>374523.51099719101</v>
      </c>
      <c r="S1988" s="39">
        <v>374523.51099719101</v>
      </c>
      <c r="T1988" s="39">
        <v>374523.51099719101</v>
      </c>
      <c r="U1988" s="39">
        <v>374523.51099719101</v>
      </c>
      <c r="V1988" s="39">
        <v>374523.51099719101</v>
      </c>
      <c r="W1988" s="39">
        <v>374523.51099719101</v>
      </c>
      <c r="X1988" s="39">
        <v>374523.51099719101</v>
      </c>
      <c r="Y1988" s="39">
        <v>374523.51099719101</v>
      </c>
      <c r="Z1988" s="39">
        <v>374523.51099719101</v>
      </c>
      <c r="AA1988" s="39">
        <v>374523.51099719101</v>
      </c>
      <c r="AB1988" s="39">
        <v>374523.51099719101</v>
      </c>
      <c r="AC1988" s="39">
        <v>374523.51099719101</v>
      </c>
      <c r="AD1988" s="39">
        <v>374523.51099719101</v>
      </c>
    </row>
    <row r="1989" spans="1:30" hidden="1" outlineLevel="1">
      <c r="A1989" s="40" t="s">
        <v>214</v>
      </c>
      <c r="B1989" s="39">
        <v>14631.9542648366</v>
      </c>
      <c r="C1989" s="39">
        <v>14631.9542648366</v>
      </c>
      <c r="D1989" s="39">
        <v>14631.9542648366</v>
      </c>
      <c r="E1989" s="39">
        <v>14631.9542648366</v>
      </c>
      <c r="F1989" s="39">
        <v>14631.9542648366</v>
      </c>
      <c r="G1989" s="39">
        <v>14631.9542648366</v>
      </c>
      <c r="H1989" s="39">
        <v>14631.9542648366</v>
      </c>
      <c r="I1989" s="39">
        <v>14631.9542648366</v>
      </c>
      <c r="J1989" s="39">
        <v>14631.9542648366</v>
      </c>
      <c r="K1989" s="39">
        <v>14631.9542648366</v>
      </c>
      <c r="L1989" s="39">
        <v>14631.9542648366</v>
      </c>
      <c r="M1989" s="39">
        <v>14631.9542648366</v>
      </c>
      <c r="N1989" s="39">
        <v>14631.9542648366</v>
      </c>
      <c r="O1989" s="39">
        <v>14631.9542648366</v>
      </c>
      <c r="P1989" s="39">
        <v>14631.9542648366</v>
      </c>
      <c r="Q1989" s="39">
        <v>14631.9542648366</v>
      </c>
      <c r="R1989" s="39">
        <v>14631.9542648366</v>
      </c>
      <c r="S1989" s="39">
        <v>14631.9542648366</v>
      </c>
      <c r="T1989" s="39">
        <v>14631.9542648366</v>
      </c>
      <c r="U1989" s="39">
        <v>14631.9542648366</v>
      </c>
      <c r="V1989" s="39">
        <v>14631.9542648366</v>
      </c>
      <c r="W1989" s="39">
        <v>14631.9542648366</v>
      </c>
      <c r="X1989" s="39">
        <v>14631.9542648366</v>
      </c>
      <c r="Y1989" s="39">
        <v>14631.9542648366</v>
      </c>
      <c r="Z1989" s="39">
        <v>14631.9542648366</v>
      </c>
      <c r="AA1989" s="39">
        <v>14631.9542648366</v>
      </c>
      <c r="AB1989" s="39">
        <v>14631.9542648366</v>
      </c>
      <c r="AC1989" s="39">
        <v>14631.9542648366</v>
      </c>
      <c r="AD1989" s="39">
        <v>14631.9542648366</v>
      </c>
    </row>
    <row r="1990" spans="1:30" hidden="1" outlineLevel="1">
      <c r="A1990" s="40" t="s">
        <v>215</v>
      </c>
      <c r="B1990" s="39">
        <v>198010.12283154801</v>
      </c>
      <c r="C1990" s="39">
        <v>198010.12283154801</v>
      </c>
      <c r="D1990" s="39">
        <v>198010.12283154801</v>
      </c>
      <c r="E1990" s="39">
        <v>198010.12283154801</v>
      </c>
      <c r="F1990" s="39">
        <v>198010.12283154801</v>
      </c>
      <c r="G1990" s="39">
        <v>198010.12283154801</v>
      </c>
      <c r="H1990" s="39">
        <v>198010.12283154801</v>
      </c>
      <c r="I1990" s="39">
        <v>198010.12283154801</v>
      </c>
      <c r="J1990" s="39">
        <v>198010.12283154801</v>
      </c>
      <c r="K1990" s="39">
        <v>198010.12283154801</v>
      </c>
      <c r="L1990" s="39">
        <v>198010.12283154801</v>
      </c>
      <c r="M1990" s="39">
        <v>198010.12283154801</v>
      </c>
      <c r="N1990" s="39">
        <v>198010.12283154801</v>
      </c>
      <c r="O1990" s="39">
        <v>198010.12283154801</v>
      </c>
      <c r="P1990" s="39">
        <v>198010.12283154801</v>
      </c>
      <c r="Q1990" s="39">
        <v>198010.12283154801</v>
      </c>
      <c r="R1990" s="39">
        <v>198010.12283154801</v>
      </c>
      <c r="S1990" s="39">
        <v>198010.12283154801</v>
      </c>
      <c r="T1990" s="39">
        <v>198010.12283154801</v>
      </c>
      <c r="U1990" s="39">
        <v>198010.12283154801</v>
      </c>
      <c r="V1990" s="39">
        <v>198010.12283154801</v>
      </c>
      <c r="W1990" s="39">
        <v>198010.12283154801</v>
      </c>
      <c r="X1990" s="39">
        <v>198010.12283154801</v>
      </c>
      <c r="Y1990" s="39">
        <v>198010.12283154801</v>
      </c>
      <c r="Z1990" s="39">
        <v>198010.12283154801</v>
      </c>
      <c r="AA1990" s="39">
        <v>198010.12283154801</v>
      </c>
      <c r="AB1990" s="39">
        <v>198010.12283154801</v>
      </c>
      <c r="AC1990" s="39">
        <v>198010.12283154801</v>
      </c>
      <c r="AD1990" s="39">
        <v>198010.12283154801</v>
      </c>
    </row>
    <row r="1991" spans="1:30" hidden="1" outlineLevel="1">
      <c r="A1991" s="40" t="s">
        <v>216</v>
      </c>
      <c r="B1991" s="39">
        <v>1097626.8338762</v>
      </c>
      <c r="C1991" s="39">
        <v>1097626.8338762</v>
      </c>
      <c r="D1991" s="39">
        <v>1097626.8338762</v>
      </c>
      <c r="E1991" s="39">
        <v>1097626.8338762</v>
      </c>
      <c r="F1991" s="39">
        <v>1097626.8338762</v>
      </c>
      <c r="G1991" s="39">
        <v>1097626.8338762</v>
      </c>
      <c r="H1991" s="39">
        <v>1097626.8338762</v>
      </c>
      <c r="I1991" s="39">
        <v>1097626.8338762</v>
      </c>
      <c r="J1991" s="39">
        <v>1097626.8338762</v>
      </c>
      <c r="K1991" s="39">
        <v>1097626.8338762</v>
      </c>
      <c r="L1991" s="39">
        <v>1097626.8338762</v>
      </c>
      <c r="M1991" s="39">
        <v>1097626.8338762</v>
      </c>
      <c r="N1991" s="39">
        <v>1097626.8338762</v>
      </c>
      <c r="O1991" s="39">
        <v>1097626.8338762</v>
      </c>
      <c r="P1991" s="39">
        <v>1097626.8338762</v>
      </c>
      <c r="Q1991" s="39">
        <v>1097626.8338762</v>
      </c>
      <c r="R1991" s="39">
        <v>1097626.8338762</v>
      </c>
      <c r="S1991" s="39">
        <v>1097626.8338762</v>
      </c>
      <c r="T1991" s="39">
        <v>1097626.8338762</v>
      </c>
      <c r="U1991" s="39">
        <v>1097626.8338762</v>
      </c>
      <c r="V1991" s="39">
        <v>1097626.8338762</v>
      </c>
      <c r="W1991" s="39">
        <v>1097626.8338762</v>
      </c>
      <c r="X1991" s="39">
        <v>1097626.8338762</v>
      </c>
      <c r="Y1991" s="39">
        <v>1097626.8338762</v>
      </c>
      <c r="Z1991" s="39">
        <v>1097626.8338762</v>
      </c>
      <c r="AA1991" s="39">
        <v>1097626.8338762</v>
      </c>
      <c r="AB1991" s="39">
        <v>1097626.8338762</v>
      </c>
      <c r="AC1991" s="39">
        <v>1097626.8338762</v>
      </c>
      <c r="AD1991" s="39">
        <v>1097626.8338762</v>
      </c>
    </row>
    <row r="1992" spans="1:30" hidden="1" outlineLevel="1">
      <c r="A1992" s="40" t="s">
        <v>217</v>
      </c>
      <c r="B1992" s="39">
        <v>9225.6617083433794</v>
      </c>
      <c r="C1992" s="39">
        <v>9225.6617083433794</v>
      </c>
      <c r="D1992" s="39">
        <v>9225.6617083433794</v>
      </c>
      <c r="E1992" s="39">
        <v>9225.6617083433794</v>
      </c>
      <c r="F1992" s="39">
        <v>9225.6617083433794</v>
      </c>
      <c r="G1992" s="39">
        <v>9225.6617083433794</v>
      </c>
      <c r="H1992" s="39">
        <v>9225.6617083433794</v>
      </c>
      <c r="I1992" s="39">
        <v>9225.6617083433794</v>
      </c>
      <c r="J1992" s="39">
        <v>9225.6617083433794</v>
      </c>
      <c r="K1992" s="39">
        <v>9225.6617083433794</v>
      </c>
      <c r="L1992" s="39">
        <v>9225.6617083433794</v>
      </c>
      <c r="M1992" s="39">
        <v>9225.6617083433794</v>
      </c>
      <c r="N1992" s="39">
        <v>9225.6617083433794</v>
      </c>
      <c r="O1992" s="39">
        <v>9225.6617083433794</v>
      </c>
      <c r="P1992" s="39">
        <v>9225.6617083433794</v>
      </c>
      <c r="Q1992" s="39">
        <v>9225.6617083433794</v>
      </c>
      <c r="R1992" s="39">
        <v>9225.6617083433794</v>
      </c>
      <c r="S1992" s="39">
        <v>9225.6617083433794</v>
      </c>
      <c r="T1992" s="39">
        <v>9225.6617083433794</v>
      </c>
      <c r="U1992" s="39">
        <v>9225.6617083433794</v>
      </c>
      <c r="V1992" s="39">
        <v>9225.6617083433794</v>
      </c>
      <c r="W1992" s="39">
        <v>9225.6617083433794</v>
      </c>
      <c r="X1992" s="39">
        <v>9225.6617083433794</v>
      </c>
      <c r="Y1992" s="39">
        <v>9225.6617083433794</v>
      </c>
      <c r="Z1992" s="39">
        <v>9225.6617083433794</v>
      </c>
      <c r="AA1992" s="39">
        <v>9225.6617083433794</v>
      </c>
      <c r="AB1992" s="39">
        <v>9225.6617083433794</v>
      </c>
      <c r="AC1992" s="39">
        <v>9225.6617083433794</v>
      </c>
      <c r="AD1992" s="39">
        <v>9225.6617083433794</v>
      </c>
    </row>
    <row r="1993" spans="1:30" hidden="1" outlineLevel="1">
      <c r="A1993" s="40" t="s">
        <v>218</v>
      </c>
      <c r="B1993" s="39">
        <v>4360974.2440480702</v>
      </c>
      <c r="C1993" s="39">
        <v>4360974.2440480702</v>
      </c>
      <c r="D1993" s="39">
        <v>4360974.2440480702</v>
      </c>
      <c r="E1993" s="39">
        <v>4360974.2440480702</v>
      </c>
      <c r="F1993" s="39">
        <v>4360974.2440480702</v>
      </c>
      <c r="G1993" s="39">
        <v>4360974.2440480702</v>
      </c>
      <c r="H1993" s="39">
        <v>4360974.2440480702</v>
      </c>
      <c r="I1993" s="39">
        <v>4360974.2440480702</v>
      </c>
      <c r="J1993" s="39">
        <v>4360974.2440480702</v>
      </c>
      <c r="K1993" s="39">
        <v>4360974.2440480702</v>
      </c>
      <c r="L1993" s="39">
        <v>4360974.2440480702</v>
      </c>
      <c r="M1993" s="39">
        <v>4360974.2440480702</v>
      </c>
      <c r="N1993" s="39">
        <v>4360974.2440480702</v>
      </c>
      <c r="O1993" s="39">
        <v>4360974.2440480702</v>
      </c>
      <c r="P1993" s="39">
        <v>4360974.2440480702</v>
      </c>
      <c r="Q1993" s="39">
        <v>4360974.2440480702</v>
      </c>
      <c r="R1993" s="39">
        <v>4360974.2440480702</v>
      </c>
      <c r="S1993" s="39">
        <v>4360974.2440480702</v>
      </c>
      <c r="T1993" s="39">
        <v>4360974.2440480702</v>
      </c>
      <c r="U1993" s="39">
        <v>4360974.2440480702</v>
      </c>
      <c r="V1993" s="39">
        <v>4360974.2440480702</v>
      </c>
      <c r="W1993" s="39">
        <v>4360974.2440480702</v>
      </c>
      <c r="X1993" s="39">
        <v>4360974.2440480702</v>
      </c>
      <c r="Y1993" s="39">
        <v>4360974.2440480702</v>
      </c>
      <c r="Z1993" s="39">
        <v>4360974.2440480702</v>
      </c>
      <c r="AA1993" s="39">
        <v>4360974.2440480702</v>
      </c>
      <c r="AB1993" s="39">
        <v>4360974.2440480702</v>
      </c>
      <c r="AC1993" s="39">
        <v>4360974.2440480702</v>
      </c>
      <c r="AD1993" s="39">
        <v>4360974.2440480702</v>
      </c>
    </row>
    <row r="1994" spans="1:30" hidden="1" outlineLevel="1">
      <c r="A1994" s="40" t="s">
        <v>219</v>
      </c>
      <c r="B1994" s="39">
        <v>1768676.4374738701</v>
      </c>
      <c r="C1994" s="39">
        <v>1768676.4374738701</v>
      </c>
      <c r="D1994" s="39">
        <v>1768676.4374738701</v>
      </c>
      <c r="E1994" s="39">
        <v>1768676.4374738701</v>
      </c>
      <c r="F1994" s="39">
        <v>1768676.4374738701</v>
      </c>
      <c r="G1994" s="39">
        <v>1768676.4374738701</v>
      </c>
      <c r="H1994" s="39">
        <v>1768676.4374738701</v>
      </c>
      <c r="I1994" s="39">
        <v>1768676.4374738701</v>
      </c>
      <c r="J1994" s="39">
        <v>1768676.4374738701</v>
      </c>
      <c r="K1994" s="39">
        <v>1768676.4374738701</v>
      </c>
      <c r="L1994" s="39">
        <v>1768676.4374738701</v>
      </c>
      <c r="M1994" s="39">
        <v>1768676.4374738701</v>
      </c>
      <c r="N1994" s="39">
        <v>1768676.4374738701</v>
      </c>
      <c r="O1994" s="39">
        <v>1768676.4374738701</v>
      </c>
      <c r="P1994" s="39">
        <v>1768676.4374738701</v>
      </c>
      <c r="Q1994" s="39">
        <v>1768676.4374738701</v>
      </c>
      <c r="R1994" s="39">
        <v>1768676.4374738701</v>
      </c>
      <c r="S1994" s="39">
        <v>1768676.4374738701</v>
      </c>
      <c r="T1994" s="39">
        <v>1768676.4374738701</v>
      </c>
      <c r="U1994" s="39">
        <v>1768676.4374738701</v>
      </c>
      <c r="V1994" s="39">
        <v>1768676.4374738701</v>
      </c>
      <c r="W1994" s="39">
        <v>1768676.4374738701</v>
      </c>
      <c r="X1994" s="39">
        <v>1768676.4374738701</v>
      </c>
      <c r="Y1994" s="39">
        <v>1768676.4374738701</v>
      </c>
      <c r="Z1994" s="39">
        <v>1768676.4374738701</v>
      </c>
      <c r="AA1994" s="39">
        <v>1768676.4374738701</v>
      </c>
      <c r="AB1994" s="39">
        <v>1768676.4374738701</v>
      </c>
      <c r="AC1994" s="39">
        <v>1768676.4374738701</v>
      </c>
      <c r="AD1994" s="39">
        <v>1768676.4374738701</v>
      </c>
    </row>
    <row r="1995" spans="1:30" hidden="1" outlineLevel="1">
      <c r="A1995" s="40" t="s">
        <v>220</v>
      </c>
      <c r="B1995" s="39">
        <v>350294.52471905499</v>
      </c>
      <c r="C1995" s="39">
        <v>350294.52471905499</v>
      </c>
      <c r="D1995" s="39">
        <v>350294.52471905499</v>
      </c>
      <c r="E1995" s="39">
        <v>350294.52471905499</v>
      </c>
      <c r="F1995" s="39">
        <v>350294.52471905499</v>
      </c>
      <c r="G1995" s="39">
        <v>350294.52471905499</v>
      </c>
      <c r="H1995" s="39">
        <v>350294.52471905499</v>
      </c>
      <c r="I1995" s="39">
        <v>350294.52471905499</v>
      </c>
      <c r="J1995" s="39">
        <v>350294.52471905499</v>
      </c>
      <c r="K1995" s="39">
        <v>350294.52471905499</v>
      </c>
      <c r="L1995" s="39">
        <v>350294.52471905499</v>
      </c>
      <c r="M1995" s="39">
        <v>350294.52471905499</v>
      </c>
      <c r="N1995" s="39">
        <v>350294.52471905499</v>
      </c>
      <c r="O1995" s="39">
        <v>350294.52471905499</v>
      </c>
      <c r="P1995" s="39">
        <v>350294.52471905499</v>
      </c>
      <c r="Q1995" s="39">
        <v>350294.52471905499</v>
      </c>
      <c r="R1995" s="39">
        <v>350294.52471905499</v>
      </c>
      <c r="S1995" s="39">
        <v>350294.52471905499</v>
      </c>
      <c r="T1995" s="39">
        <v>350294.52471905499</v>
      </c>
      <c r="U1995" s="39">
        <v>350294.52471905499</v>
      </c>
      <c r="V1995" s="39">
        <v>350294.52471905499</v>
      </c>
      <c r="W1995" s="39">
        <v>350294.52471905499</v>
      </c>
      <c r="X1995" s="39">
        <v>350294.52471905499</v>
      </c>
      <c r="Y1995" s="39">
        <v>350294.52471905499</v>
      </c>
      <c r="Z1995" s="39">
        <v>350294.52471905499</v>
      </c>
      <c r="AA1995" s="39">
        <v>350294.52471905499</v>
      </c>
      <c r="AB1995" s="39">
        <v>350294.52471905499</v>
      </c>
      <c r="AC1995" s="39">
        <v>350294.52471905499</v>
      </c>
      <c r="AD1995" s="39">
        <v>350294.52471905499</v>
      </c>
    </row>
    <row r="1996" spans="1:30" hidden="1" outlineLevel="1">
      <c r="A1996" s="40" t="s">
        <v>221</v>
      </c>
      <c r="B1996" s="39">
        <v>23133.124828013701</v>
      </c>
      <c r="C1996" s="39">
        <v>23133.124828013701</v>
      </c>
      <c r="D1996" s="39">
        <v>23133.124828013701</v>
      </c>
      <c r="E1996" s="39">
        <v>23133.124828013701</v>
      </c>
      <c r="F1996" s="39">
        <v>23133.124828013701</v>
      </c>
      <c r="G1996" s="39">
        <v>23133.124828013701</v>
      </c>
      <c r="H1996" s="39">
        <v>23133.124828013701</v>
      </c>
      <c r="I1996" s="39">
        <v>23133.124828013701</v>
      </c>
      <c r="J1996" s="39">
        <v>23133.124828013701</v>
      </c>
      <c r="K1996" s="39">
        <v>23133.124828013701</v>
      </c>
      <c r="L1996" s="39">
        <v>23133.124828013701</v>
      </c>
      <c r="M1996" s="39">
        <v>23133.124828013701</v>
      </c>
      <c r="N1996" s="39">
        <v>23133.124828013701</v>
      </c>
      <c r="O1996" s="39">
        <v>23133.124828013701</v>
      </c>
      <c r="P1996" s="39">
        <v>23133.124828013701</v>
      </c>
      <c r="Q1996" s="39">
        <v>23133.124828013701</v>
      </c>
      <c r="R1996" s="39">
        <v>23133.124828013701</v>
      </c>
      <c r="S1996" s="39">
        <v>23133.124828013701</v>
      </c>
      <c r="T1996" s="39">
        <v>23133.124828013701</v>
      </c>
      <c r="U1996" s="39">
        <v>23133.124828013701</v>
      </c>
      <c r="V1996" s="39">
        <v>23133.124828013701</v>
      </c>
      <c r="W1996" s="39">
        <v>23133.124828013701</v>
      </c>
      <c r="X1996" s="39">
        <v>23133.124828013701</v>
      </c>
      <c r="Y1996" s="39">
        <v>23133.124828013701</v>
      </c>
      <c r="Z1996" s="39">
        <v>23133.124828013701</v>
      </c>
      <c r="AA1996" s="39">
        <v>23133.124828013701</v>
      </c>
      <c r="AB1996" s="39">
        <v>23133.124828013701</v>
      </c>
      <c r="AC1996" s="39">
        <v>23133.124828013701</v>
      </c>
      <c r="AD1996" s="39">
        <v>23133.124828013701</v>
      </c>
    </row>
    <row r="1997" spans="1:30" hidden="1" outlineLevel="1">
      <c r="A1997" s="40" t="s">
        <v>222</v>
      </c>
      <c r="B1997" s="39">
        <v>15120.249691477</v>
      </c>
      <c r="C1997" s="39">
        <v>15120.249691477</v>
      </c>
      <c r="D1997" s="39">
        <v>15120.249691477</v>
      </c>
      <c r="E1997" s="39">
        <v>15120.249691477</v>
      </c>
      <c r="F1997" s="39">
        <v>15120.249691477</v>
      </c>
      <c r="G1997" s="39">
        <v>15120.249691477</v>
      </c>
      <c r="H1997" s="39">
        <v>15120.249691477</v>
      </c>
      <c r="I1997" s="39">
        <v>15120.249691477</v>
      </c>
      <c r="J1997" s="39">
        <v>15120.249691477</v>
      </c>
      <c r="K1997" s="39">
        <v>15120.249691477</v>
      </c>
      <c r="L1997" s="39">
        <v>15120.249691477</v>
      </c>
      <c r="M1997" s="39">
        <v>15120.249691477</v>
      </c>
      <c r="N1997" s="39">
        <v>15120.249691477</v>
      </c>
      <c r="O1997" s="39">
        <v>15120.249691477</v>
      </c>
      <c r="P1997" s="39">
        <v>15120.249691477</v>
      </c>
      <c r="Q1997" s="39">
        <v>15120.249691477</v>
      </c>
      <c r="R1997" s="39">
        <v>15120.249691477</v>
      </c>
      <c r="S1997" s="39">
        <v>15120.249691477</v>
      </c>
      <c r="T1997" s="39">
        <v>15120.249691477</v>
      </c>
      <c r="U1997" s="39">
        <v>15120.249691477</v>
      </c>
      <c r="V1997" s="39">
        <v>15120.249691477</v>
      </c>
      <c r="W1997" s="39">
        <v>15120.249691477</v>
      </c>
      <c r="X1997" s="39">
        <v>15120.249691477</v>
      </c>
      <c r="Y1997" s="39">
        <v>15120.249691477</v>
      </c>
      <c r="Z1997" s="39">
        <v>15120.249691477</v>
      </c>
      <c r="AA1997" s="39">
        <v>15120.249691477</v>
      </c>
      <c r="AB1997" s="39">
        <v>15120.249691477</v>
      </c>
      <c r="AC1997" s="39">
        <v>15120.249691477</v>
      </c>
      <c r="AD1997" s="39">
        <v>15120.249691477</v>
      </c>
    </row>
    <row r="1998" spans="1:30" hidden="1" outlineLevel="1">
      <c r="A1998" s="40" t="s">
        <v>223</v>
      </c>
      <c r="B1998" s="39">
        <v>3258.1838533178302</v>
      </c>
      <c r="C1998" s="39">
        <v>3258.1838533178302</v>
      </c>
      <c r="D1998" s="39">
        <v>3258.1838533178302</v>
      </c>
      <c r="E1998" s="39">
        <v>3258.1838533178302</v>
      </c>
      <c r="F1998" s="39">
        <v>3258.1838533178302</v>
      </c>
      <c r="G1998" s="39">
        <v>3258.1838533178302</v>
      </c>
      <c r="H1998" s="39">
        <v>3258.1838533178302</v>
      </c>
      <c r="I1998" s="39">
        <v>3258.1838533178302</v>
      </c>
      <c r="J1998" s="39">
        <v>3258.1838533178302</v>
      </c>
      <c r="K1998" s="39">
        <v>3258.1838533178302</v>
      </c>
      <c r="L1998" s="39">
        <v>3258.1838533178302</v>
      </c>
      <c r="M1998" s="39">
        <v>3258.1838533178302</v>
      </c>
      <c r="N1998" s="39">
        <v>3258.1838533178302</v>
      </c>
      <c r="O1998" s="39">
        <v>3258.1838533178302</v>
      </c>
      <c r="P1998" s="39">
        <v>3258.1838533178302</v>
      </c>
      <c r="Q1998" s="39">
        <v>3258.1838533178302</v>
      </c>
      <c r="R1998" s="39">
        <v>3258.1838533178302</v>
      </c>
      <c r="S1998" s="39">
        <v>3258.1838533178302</v>
      </c>
      <c r="T1998" s="39">
        <v>3258.1838533178302</v>
      </c>
      <c r="U1998" s="39">
        <v>3258.1838533178302</v>
      </c>
      <c r="V1998" s="39">
        <v>3258.1838533178302</v>
      </c>
      <c r="W1998" s="39">
        <v>3258.1838533178302</v>
      </c>
      <c r="X1998" s="39">
        <v>3258.1838533178302</v>
      </c>
      <c r="Y1998" s="39">
        <v>3258.1838533178302</v>
      </c>
      <c r="Z1998" s="39">
        <v>3258.1838533178302</v>
      </c>
      <c r="AA1998" s="39">
        <v>3258.1838533178302</v>
      </c>
      <c r="AB1998" s="39">
        <v>3258.1838533178302</v>
      </c>
      <c r="AC1998" s="39">
        <v>3258.1838533178302</v>
      </c>
      <c r="AD1998" s="39">
        <v>3258.1838533178302</v>
      </c>
    </row>
    <row r="1999" spans="1:30" hidden="1" outlineLevel="1">
      <c r="A1999" s="40" t="s">
        <v>224</v>
      </c>
      <c r="B1999" s="39">
        <v>1723.99421411968</v>
      </c>
      <c r="C1999" s="39">
        <v>1723.99421411968</v>
      </c>
      <c r="D1999" s="39">
        <v>1723.99421411968</v>
      </c>
      <c r="E1999" s="39">
        <v>1723.99421411968</v>
      </c>
      <c r="F1999" s="39">
        <v>1723.99421411968</v>
      </c>
      <c r="G1999" s="39">
        <v>1723.99421411968</v>
      </c>
      <c r="H1999" s="39">
        <v>1723.99421411968</v>
      </c>
      <c r="I1999" s="39">
        <v>1723.99421411968</v>
      </c>
      <c r="J1999" s="39">
        <v>1723.99421411968</v>
      </c>
      <c r="K1999" s="39">
        <v>1723.99421411968</v>
      </c>
      <c r="L1999" s="39">
        <v>1723.99421411968</v>
      </c>
      <c r="M1999" s="39">
        <v>1723.99421411968</v>
      </c>
      <c r="N1999" s="39">
        <v>1723.99421411968</v>
      </c>
      <c r="O1999" s="39">
        <v>1723.99421411968</v>
      </c>
      <c r="P1999" s="39">
        <v>1723.99421411968</v>
      </c>
      <c r="Q1999" s="39">
        <v>1723.99421411968</v>
      </c>
      <c r="R1999" s="39">
        <v>1723.99421411968</v>
      </c>
      <c r="S1999" s="39">
        <v>1723.99421411968</v>
      </c>
      <c r="T1999" s="39">
        <v>1723.99421411968</v>
      </c>
      <c r="U1999" s="39">
        <v>1723.99421411968</v>
      </c>
      <c r="V1999" s="39">
        <v>1723.99421411968</v>
      </c>
      <c r="W1999" s="39">
        <v>1723.99421411968</v>
      </c>
      <c r="X1999" s="39">
        <v>1723.99421411968</v>
      </c>
      <c r="Y1999" s="39">
        <v>1723.99421411968</v>
      </c>
      <c r="Z1999" s="39">
        <v>1723.99421411968</v>
      </c>
      <c r="AA1999" s="39">
        <v>1723.99421411968</v>
      </c>
      <c r="AB1999" s="39">
        <v>1723.99421411968</v>
      </c>
      <c r="AC1999" s="39">
        <v>1723.99421411968</v>
      </c>
      <c r="AD1999" s="39">
        <v>1723.99421411968</v>
      </c>
    </row>
    <row r="2000" spans="1:30" hidden="1" outlineLevel="1">
      <c r="A2000" s="40" t="s">
        <v>225</v>
      </c>
      <c r="B2000" s="39">
        <v>11928737.348857</v>
      </c>
      <c r="C2000" s="39">
        <v>11928737.348857</v>
      </c>
      <c r="D2000" s="39">
        <v>11928737.348857</v>
      </c>
      <c r="E2000" s="39">
        <v>11928737.348857</v>
      </c>
      <c r="F2000" s="39">
        <v>11928737.348857</v>
      </c>
      <c r="G2000" s="39">
        <v>11928737.348857</v>
      </c>
      <c r="H2000" s="39">
        <v>11928737.348857</v>
      </c>
      <c r="I2000" s="39">
        <v>11928737.348857</v>
      </c>
      <c r="J2000" s="39">
        <v>11928737.348857</v>
      </c>
      <c r="K2000" s="39">
        <v>11928737.348857</v>
      </c>
      <c r="L2000" s="39">
        <v>11928737.348857</v>
      </c>
      <c r="M2000" s="39">
        <v>11928737.348857</v>
      </c>
      <c r="N2000" s="39">
        <v>11928737.348857</v>
      </c>
      <c r="O2000" s="39">
        <v>11928737.348857</v>
      </c>
      <c r="P2000" s="39">
        <v>11928737.348857</v>
      </c>
      <c r="Q2000" s="39">
        <v>11928737.348857</v>
      </c>
      <c r="R2000" s="39">
        <v>11928737.348857</v>
      </c>
      <c r="S2000" s="39">
        <v>11928737.348857</v>
      </c>
      <c r="T2000" s="39">
        <v>11928737.348857</v>
      </c>
      <c r="U2000" s="39">
        <v>11928737.348857</v>
      </c>
      <c r="V2000" s="39">
        <v>11928737.348857</v>
      </c>
      <c r="W2000" s="39">
        <v>11928737.348857</v>
      </c>
      <c r="X2000" s="39">
        <v>11928737.348857</v>
      </c>
      <c r="Y2000" s="39">
        <v>11928737.348857</v>
      </c>
      <c r="Z2000" s="39">
        <v>11928737.348857</v>
      </c>
      <c r="AA2000" s="39">
        <v>11928737.348857</v>
      </c>
      <c r="AB2000" s="39">
        <v>11928737.348857</v>
      </c>
      <c r="AC2000" s="39">
        <v>11928737.348857</v>
      </c>
      <c r="AD2000" s="39">
        <v>11928737.348857</v>
      </c>
    </row>
    <row r="2001" spans="1:30" hidden="1" outlineLevel="1">
      <c r="A2001" s="40" t="s">
        <v>226</v>
      </c>
      <c r="B2001" s="39">
        <v>19553.842587473198</v>
      </c>
      <c r="C2001" s="39">
        <v>19553.842587473198</v>
      </c>
      <c r="D2001" s="39">
        <v>19553.842587473198</v>
      </c>
      <c r="E2001" s="39">
        <v>19553.842587473198</v>
      </c>
      <c r="F2001" s="39">
        <v>19553.842587473198</v>
      </c>
      <c r="G2001" s="39">
        <v>19553.842587473198</v>
      </c>
      <c r="H2001" s="39">
        <v>19553.842587473198</v>
      </c>
      <c r="I2001" s="39">
        <v>19553.842587473198</v>
      </c>
      <c r="J2001" s="39">
        <v>19553.842587473198</v>
      </c>
      <c r="K2001" s="39">
        <v>19553.842587473198</v>
      </c>
      <c r="L2001" s="39">
        <v>19553.842587473198</v>
      </c>
      <c r="M2001" s="39">
        <v>19553.842587473198</v>
      </c>
      <c r="N2001" s="39">
        <v>19553.842587473198</v>
      </c>
      <c r="O2001" s="39">
        <v>19553.842587473198</v>
      </c>
      <c r="P2001" s="39">
        <v>19553.842587473198</v>
      </c>
      <c r="Q2001" s="39">
        <v>19553.842587473198</v>
      </c>
      <c r="R2001" s="39">
        <v>19553.842587473198</v>
      </c>
      <c r="S2001" s="39">
        <v>19553.842587473198</v>
      </c>
      <c r="T2001" s="39">
        <v>19553.842587473198</v>
      </c>
      <c r="U2001" s="39">
        <v>19553.842587473198</v>
      </c>
      <c r="V2001" s="39">
        <v>19553.842587473198</v>
      </c>
      <c r="W2001" s="39">
        <v>19553.842587473198</v>
      </c>
      <c r="X2001" s="39">
        <v>19553.842587473198</v>
      </c>
      <c r="Y2001" s="39">
        <v>19553.842587473198</v>
      </c>
      <c r="Z2001" s="39">
        <v>19553.842587473198</v>
      </c>
      <c r="AA2001" s="39">
        <v>19553.842587473198</v>
      </c>
      <c r="AB2001" s="39">
        <v>19553.842587473198</v>
      </c>
      <c r="AC2001" s="39">
        <v>19553.842587473198</v>
      </c>
      <c r="AD2001" s="39">
        <v>19553.842587473198</v>
      </c>
    </row>
    <row r="2002" spans="1:30" hidden="1" outlineLevel="1">
      <c r="A2002" s="40" t="s">
        <v>227</v>
      </c>
      <c r="B2002" s="39">
        <v>4331.7821226291599</v>
      </c>
      <c r="C2002" s="39">
        <v>4331.7821226291599</v>
      </c>
      <c r="D2002" s="39">
        <v>4331.7821226291599</v>
      </c>
      <c r="E2002" s="39">
        <v>4331.7821226291599</v>
      </c>
      <c r="F2002" s="39">
        <v>4331.7821226291599</v>
      </c>
      <c r="G2002" s="39">
        <v>4331.7821226291599</v>
      </c>
      <c r="H2002" s="39">
        <v>4331.7821226291599</v>
      </c>
      <c r="I2002" s="39">
        <v>4331.7821226291599</v>
      </c>
      <c r="J2002" s="39">
        <v>4331.7821226291599</v>
      </c>
      <c r="K2002" s="39">
        <v>4331.7821226291599</v>
      </c>
      <c r="L2002" s="39">
        <v>4331.7821226291599</v>
      </c>
      <c r="M2002" s="39">
        <v>4331.7821226291599</v>
      </c>
      <c r="N2002" s="39">
        <v>4331.7821226291599</v>
      </c>
      <c r="O2002" s="39">
        <v>4331.7821226291599</v>
      </c>
      <c r="P2002" s="39">
        <v>4331.7821226291599</v>
      </c>
      <c r="Q2002" s="39">
        <v>4331.7821226291599</v>
      </c>
      <c r="R2002" s="39">
        <v>4331.7821226291599</v>
      </c>
      <c r="S2002" s="39">
        <v>4331.7821226291599</v>
      </c>
      <c r="T2002" s="39">
        <v>4331.7821226291599</v>
      </c>
      <c r="U2002" s="39">
        <v>4331.7821226291599</v>
      </c>
      <c r="V2002" s="39">
        <v>4331.7821226291599</v>
      </c>
      <c r="W2002" s="39">
        <v>4331.7821226291599</v>
      </c>
      <c r="X2002" s="39">
        <v>4331.7821226291599</v>
      </c>
      <c r="Y2002" s="39">
        <v>4331.7821226291599</v>
      </c>
      <c r="Z2002" s="39">
        <v>4331.7821226291599</v>
      </c>
      <c r="AA2002" s="39">
        <v>4331.7821226291599</v>
      </c>
      <c r="AB2002" s="39">
        <v>4331.7821226291599</v>
      </c>
      <c r="AC2002" s="39">
        <v>4331.7821226291599</v>
      </c>
      <c r="AD2002" s="39">
        <v>4331.7821226291599</v>
      </c>
    </row>
    <row r="2003" spans="1:30" hidden="1" outlineLevel="1">
      <c r="A2003" s="40" t="s">
        <v>228</v>
      </c>
      <c r="B2003" s="39">
        <v>1983.2729700493001</v>
      </c>
      <c r="C2003" s="39">
        <v>1983.2729700493001</v>
      </c>
      <c r="D2003" s="39">
        <v>1983.2729700493001</v>
      </c>
      <c r="E2003" s="39">
        <v>1983.2729700493001</v>
      </c>
      <c r="F2003" s="39">
        <v>1983.2729700493001</v>
      </c>
      <c r="G2003" s="39">
        <v>1983.2729700493001</v>
      </c>
      <c r="H2003" s="39">
        <v>1983.2729700493001</v>
      </c>
      <c r="I2003" s="39">
        <v>1983.2729700493001</v>
      </c>
      <c r="J2003" s="39">
        <v>1983.2729700493001</v>
      </c>
      <c r="K2003" s="39">
        <v>1983.2729700493001</v>
      </c>
      <c r="L2003" s="39">
        <v>1983.2729700493001</v>
      </c>
      <c r="M2003" s="39">
        <v>1983.2729700493001</v>
      </c>
      <c r="N2003" s="39">
        <v>1983.2729700493001</v>
      </c>
      <c r="O2003" s="39">
        <v>1983.2729700493001</v>
      </c>
      <c r="P2003" s="39">
        <v>1983.2729700493001</v>
      </c>
      <c r="Q2003" s="39">
        <v>1983.2729700493001</v>
      </c>
      <c r="R2003" s="39">
        <v>1983.2729700493001</v>
      </c>
      <c r="S2003" s="39">
        <v>1983.2729700493001</v>
      </c>
      <c r="T2003" s="39">
        <v>1983.2729700493001</v>
      </c>
      <c r="U2003" s="39">
        <v>1983.2729700493001</v>
      </c>
      <c r="V2003" s="39">
        <v>1983.2729700493001</v>
      </c>
      <c r="W2003" s="39">
        <v>1983.2729700493001</v>
      </c>
      <c r="X2003" s="39">
        <v>1983.2729700493001</v>
      </c>
      <c r="Y2003" s="39">
        <v>1983.2729700493001</v>
      </c>
      <c r="Z2003" s="39">
        <v>1983.2729700493001</v>
      </c>
      <c r="AA2003" s="39">
        <v>1983.2729700493001</v>
      </c>
      <c r="AB2003" s="39">
        <v>1983.2729700493001</v>
      </c>
      <c r="AC2003" s="39">
        <v>1983.2729700493001</v>
      </c>
      <c r="AD2003" s="39">
        <v>1983.2729700493001</v>
      </c>
    </row>
    <row r="2004" spans="1:30" hidden="1" outlineLevel="1">
      <c r="A2004" s="40" t="s">
        <v>229</v>
      </c>
      <c r="B2004" s="39">
        <v>11185.6305168086</v>
      </c>
      <c r="C2004" s="39">
        <v>11185.6305168086</v>
      </c>
      <c r="D2004" s="39">
        <v>11185.6305168086</v>
      </c>
      <c r="E2004" s="39">
        <v>11185.6305168086</v>
      </c>
      <c r="F2004" s="39">
        <v>11185.6305168086</v>
      </c>
      <c r="G2004" s="39">
        <v>11185.6305168086</v>
      </c>
      <c r="H2004" s="39">
        <v>11185.6305168086</v>
      </c>
      <c r="I2004" s="39">
        <v>11185.6305168086</v>
      </c>
      <c r="J2004" s="39">
        <v>11185.6305168086</v>
      </c>
      <c r="K2004" s="39">
        <v>11185.6305168086</v>
      </c>
      <c r="L2004" s="39">
        <v>11185.6305168086</v>
      </c>
      <c r="M2004" s="39">
        <v>11185.6305168086</v>
      </c>
      <c r="N2004" s="39">
        <v>11185.6305168086</v>
      </c>
      <c r="O2004" s="39">
        <v>11185.6305168086</v>
      </c>
      <c r="P2004" s="39">
        <v>11185.6305168086</v>
      </c>
      <c r="Q2004" s="39">
        <v>11185.6305168086</v>
      </c>
      <c r="R2004" s="39">
        <v>11185.6305168086</v>
      </c>
      <c r="S2004" s="39">
        <v>11185.6305168086</v>
      </c>
      <c r="T2004" s="39">
        <v>11185.6305168086</v>
      </c>
      <c r="U2004" s="39">
        <v>11185.6305168086</v>
      </c>
      <c r="V2004" s="39">
        <v>11185.6305168086</v>
      </c>
      <c r="W2004" s="39">
        <v>11185.6305168086</v>
      </c>
      <c r="X2004" s="39">
        <v>11185.6305168086</v>
      </c>
      <c r="Y2004" s="39">
        <v>11185.6305168086</v>
      </c>
      <c r="Z2004" s="39">
        <v>11185.6305168086</v>
      </c>
      <c r="AA2004" s="39">
        <v>11185.6305168086</v>
      </c>
      <c r="AB2004" s="39">
        <v>11185.6305168086</v>
      </c>
      <c r="AC2004" s="39">
        <v>11185.6305168086</v>
      </c>
      <c r="AD2004" s="39">
        <v>11185.6305168086</v>
      </c>
    </row>
    <row r="2005" spans="1:30" hidden="1" outlineLevel="1">
      <c r="A2005" s="40" t="s">
        <v>230</v>
      </c>
      <c r="B2005" s="39">
        <v>135083.903924705</v>
      </c>
      <c r="C2005" s="39">
        <v>135083.903924705</v>
      </c>
      <c r="D2005" s="39">
        <v>135083.903924705</v>
      </c>
      <c r="E2005" s="39">
        <v>135083.903924705</v>
      </c>
      <c r="F2005" s="39">
        <v>135083.903924705</v>
      </c>
      <c r="G2005" s="39">
        <v>135083.903924705</v>
      </c>
      <c r="H2005" s="39">
        <v>135083.903924705</v>
      </c>
      <c r="I2005" s="39">
        <v>135083.903924705</v>
      </c>
      <c r="J2005" s="39">
        <v>135083.903924705</v>
      </c>
      <c r="K2005" s="39">
        <v>135083.903924705</v>
      </c>
      <c r="L2005" s="39">
        <v>135083.903924705</v>
      </c>
      <c r="M2005" s="39">
        <v>135083.903924705</v>
      </c>
      <c r="N2005" s="39">
        <v>135083.903924705</v>
      </c>
      <c r="O2005" s="39">
        <v>135083.903924705</v>
      </c>
      <c r="P2005" s="39">
        <v>135083.903924705</v>
      </c>
      <c r="Q2005" s="39">
        <v>135083.903924705</v>
      </c>
      <c r="R2005" s="39">
        <v>135083.903924705</v>
      </c>
      <c r="S2005" s="39">
        <v>135083.903924705</v>
      </c>
      <c r="T2005" s="39">
        <v>135083.903924705</v>
      </c>
      <c r="U2005" s="39">
        <v>135083.903924705</v>
      </c>
      <c r="V2005" s="39">
        <v>135083.903924705</v>
      </c>
      <c r="W2005" s="39">
        <v>135083.903924705</v>
      </c>
      <c r="X2005" s="39">
        <v>135083.903924705</v>
      </c>
      <c r="Y2005" s="39">
        <v>135083.903924705</v>
      </c>
      <c r="Z2005" s="39">
        <v>135083.903924705</v>
      </c>
      <c r="AA2005" s="39">
        <v>135083.903924705</v>
      </c>
      <c r="AB2005" s="39">
        <v>135083.903924705</v>
      </c>
      <c r="AC2005" s="39">
        <v>135083.903924705</v>
      </c>
      <c r="AD2005" s="39">
        <v>135083.903924705</v>
      </c>
    </row>
    <row r="2006" spans="1:30" hidden="1" outlineLevel="1">
      <c r="A2006" s="40" t="s">
        <v>231</v>
      </c>
      <c r="B2006" s="39">
        <v>200000.00582952501</v>
      </c>
      <c r="C2006" s="39">
        <v>200000.00582952501</v>
      </c>
      <c r="D2006" s="39">
        <v>200000.00582952501</v>
      </c>
      <c r="E2006" s="39">
        <v>200000.00582952501</v>
      </c>
      <c r="F2006" s="39">
        <v>200000.00582952501</v>
      </c>
      <c r="G2006" s="39">
        <v>200000.00582952501</v>
      </c>
      <c r="H2006" s="39">
        <v>200000.00582952501</v>
      </c>
      <c r="I2006" s="39">
        <v>200000.00582952501</v>
      </c>
      <c r="J2006" s="39">
        <v>200000.00582952501</v>
      </c>
      <c r="K2006" s="39">
        <v>200000.00582952501</v>
      </c>
      <c r="L2006" s="39">
        <v>200000.00582952501</v>
      </c>
      <c r="M2006" s="39">
        <v>200000.00582952501</v>
      </c>
      <c r="N2006" s="39">
        <v>200000.00582952501</v>
      </c>
      <c r="O2006" s="39">
        <v>200000.00582952501</v>
      </c>
      <c r="P2006" s="39">
        <v>200000.00582952501</v>
      </c>
      <c r="Q2006" s="39">
        <v>200000.00582952501</v>
      </c>
      <c r="R2006" s="39">
        <v>200000.00582952501</v>
      </c>
      <c r="S2006" s="39">
        <v>200000.00582952501</v>
      </c>
      <c r="T2006" s="39">
        <v>200000.00582952501</v>
      </c>
      <c r="U2006" s="39">
        <v>200000.00582952501</v>
      </c>
      <c r="V2006" s="39">
        <v>200000.00582952501</v>
      </c>
      <c r="W2006" s="39">
        <v>200000.00582952501</v>
      </c>
      <c r="X2006" s="39">
        <v>200000.00582952501</v>
      </c>
      <c r="Y2006" s="39">
        <v>200000.00582952501</v>
      </c>
      <c r="Z2006" s="39">
        <v>200000.00582952501</v>
      </c>
      <c r="AA2006" s="39">
        <v>200000.00582952501</v>
      </c>
      <c r="AB2006" s="39">
        <v>200000.00582952501</v>
      </c>
      <c r="AC2006" s="39">
        <v>200000.00582952501</v>
      </c>
      <c r="AD2006" s="39">
        <v>200000.00582952501</v>
      </c>
    </row>
    <row r="2007" spans="1:30" hidden="1" outlineLevel="1">
      <c r="A2007" s="40" t="s">
        <v>232</v>
      </c>
      <c r="B2007" s="39">
        <v>681339.70929971104</v>
      </c>
      <c r="C2007" s="39">
        <v>681339.70929971104</v>
      </c>
      <c r="D2007" s="39">
        <v>681339.70929971104</v>
      </c>
      <c r="E2007" s="39">
        <v>681339.70929971104</v>
      </c>
      <c r="F2007" s="39">
        <v>681339.70929971104</v>
      </c>
      <c r="G2007" s="39">
        <v>681339.70929971104</v>
      </c>
      <c r="H2007" s="39">
        <v>681339.70929971104</v>
      </c>
      <c r="I2007" s="39">
        <v>681339.70929971104</v>
      </c>
      <c r="J2007" s="39">
        <v>681339.70929971104</v>
      </c>
      <c r="K2007" s="39">
        <v>681339.70929971104</v>
      </c>
      <c r="L2007" s="39">
        <v>681339.70929971104</v>
      </c>
      <c r="M2007" s="39">
        <v>681339.70929971104</v>
      </c>
      <c r="N2007" s="39">
        <v>681339.70929971104</v>
      </c>
      <c r="O2007" s="39">
        <v>681339.70929971104</v>
      </c>
      <c r="P2007" s="39">
        <v>681339.70929971104</v>
      </c>
      <c r="Q2007" s="39">
        <v>681339.70929971104</v>
      </c>
      <c r="R2007" s="39">
        <v>681339.70929971104</v>
      </c>
      <c r="S2007" s="39">
        <v>681339.70929971104</v>
      </c>
      <c r="T2007" s="39">
        <v>681339.70929971104</v>
      </c>
      <c r="U2007" s="39">
        <v>681339.70929971104</v>
      </c>
      <c r="V2007" s="39">
        <v>681339.70929971104</v>
      </c>
      <c r="W2007" s="39">
        <v>681339.70929971104</v>
      </c>
      <c r="X2007" s="39">
        <v>681339.70929971104</v>
      </c>
      <c r="Y2007" s="39">
        <v>681339.70929971104</v>
      </c>
      <c r="Z2007" s="39">
        <v>681339.70929971104</v>
      </c>
      <c r="AA2007" s="39">
        <v>681339.70929971104</v>
      </c>
      <c r="AB2007" s="39">
        <v>681339.70929971104</v>
      </c>
      <c r="AC2007" s="39">
        <v>681339.70929971104</v>
      </c>
      <c r="AD2007" s="39">
        <v>681339.70929971104</v>
      </c>
    </row>
    <row r="2008" spans="1:30" hidden="1" outlineLevel="1">
      <c r="A2008" s="40" t="s">
        <v>233</v>
      </c>
      <c r="B2008" s="39">
        <v>10000.000291476201</v>
      </c>
      <c r="C2008" s="39">
        <v>10000.000291476201</v>
      </c>
      <c r="D2008" s="39">
        <v>10000.000291476201</v>
      </c>
      <c r="E2008" s="39">
        <v>10000.000291476201</v>
      </c>
      <c r="F2008" s="39">
        <v>10000.000291476201</v>
      </c>
      <c r="G2008" s="39">
        <v>10000.000291476201</v>
      </c>
      <c r="H2008" s="39">
        <v>10000.000291476201</v>
      </c>
      <c r="I2008" s="39">
        <v>10000.000291476201</v>
      </c>
      <c r="J2008" s="39">
        <v>10000.000291476201</v>
      </c>
      <c r="K2008" s="39">
        <v>10000.000291476201</v>
      </c>
      <c r="L2008" s="39">
        <v>10000.000291476201</v>
      </c>
      <c r="M2008" s="39">
        <v>10000.000291476201</v>
      </c>
      <c r="N2008" s="39">
        <v>10000.000291476201</v>
      </c>
      <c r="O2008" s="39">
        <v>10000.000291476201</v>
      </c>
      <c r="P2008" s="39">
        <v>10000.000291476201</v>
      </c>
      <c r="Q2008" s="39">
        <v>10000.000291476201</v>
      </c>
      <c r="R2008" s="39">
        <v>10000.000291476201</v>
      </c>
      <c r="S2008" s="39">
        <v>10000.000291476201</v>
      </c>
      <c r="T2008" s="39">
        <v>10000.000291476201</v>
      </c>
      <c r="U2008" s="39">
        <v>10000.000291476201</v>
      </c>
      <c r="V2008" s="39">
        <v>10000.000291476201</v>
      </c>
      <c r="W2008" s="39">
        <v>10000.000291476201</v>
      </c>
      <c r="X2008" s="39">
        <v>10000.000291476201</v>
      </c>
      <c r="Y2008" s="39">
        <v>10000.000291476201</v>
      </c>
      <c r="Z2008" s="39">
        <v>10000.000291476201</v>
      </c>
      <c r="AA2008" s="39">
        <v>10000.000291476201</v>
      </c>
      <c r="AB2008" s="39">
        <v>10000.000291476201</v>
      </c>
      <c r="AC2008" s="39">
        <v>10000.000291476201</v>
      </c>
      <c r="AD2008" s="39">
        <v>10000.000291476201</v>
      </c>
    </row>
    <row r="2009" spans="1:30" hidden="1" outlineLevel="1">
      <c r="A2009" s="40" t="s">
        <v>235</v>
      </c>
      <c r="B2009" s="39">
        <v>4000.0001165905101</v>
      </c>
      <c r="C2009" s="39">
        <v>4000.0001165905101</v>
      </c>
      <c r="D2009" s="39">
        <v>4000.0001165905101</v>
      </c>
      <c r="E2009" s="39">
        <v>4000.0001165905101</v>
      </c>
      <c r="F2009" s="39">
        <v>4000.0001165905101</v>
      </c>
      <c r="G2009" s="39">
        <v>4000.0001165905101</v>
      </c>
      <c r="H2009" s="39">
        <v>4000.0001165905101</v>
      </c>
      <c r="I2009" s="39">
        <v>4000.0001165905101</v>
      </c>
      <c r="J2009" s="39">
        <v>4000.0001165905101</v>
      </c>
      <c r="K2009" s="39">
        <v>4000.0001165905101</v>
      </c>
      <c r="L2009" s="39">
        <v>4000.0001165905101</v>
      </c>
      <c r="M2009" s="39">
        <v>4000.0001165905101</v>
      </c>
      <c r="N2009" s="39">
        <v>4000.0001165905101</v>
      </c>
      <c r="O2009" s="39">
        <v>4000.0001165905101</v>
      </c>
      <c r="P2009" s="39">
        <v>4000.0001165905101</v>
      </c>
      <c r="Q2009" s="39">
        <v>4000.0001165905101</v>
      </c>
      <c r="R2009" s="39">
        <v>4000.0001165905101</v>
      </c>
      <c r="S2009" s="39">
        <v>4000.0001165905101</v>
      </c>
      <c r="T2009" s="39">
        <v>4000.0001165905101</v>
      </c>
      <c r="U2009" s="39">
        <v>4000.0001165905101</v>
      </c>
      <c r="V2009" s="39">
        <v>4000.0001165905101</v>
      </c>
      <c r="W2009" s="39">
        <v>4000.0001165905101</v>
      </c>
      <c r="X2009" s="39">
        <v>4000.0001165905101</v>
      </c>
      <c r="Y2009" s="39">
        <v>4000.0001165905101</v>
      </c>
      <c r="Z2009" s="39">
        <v>4000.0001165905101</v>
      </c>
      <c r="AA2009" s="39">
        <v>4000.0001165905101</v>
      </c>
      <c r="AB2009" s="39">
        <v>4000.0001165905101</v>
      </c>
      <c r="AC2009" s="39">
        <v>4000.0001165905101</v>
      </c>
      <c r="AD2009" s="39">
        <v>4000.0001165905101</v>
      </c>
    </row>
    <row r="2010" spans="1:30" hidden="1" outlineLevel="1">
      <c r="A2010" s="40" t="s">
        <v>236</v>
      </c>
      <c r="B2010" s="39">
        <v>3166.6667589674798</v>
      </c>
      <c r="C2010" s="39">
        <v>3166.6667589674798</v>
      </c>
      <c r="D2010" s="39">
        <v>3166.6667589674798</v>
      </c>
      <c r="E2010" s="39">
        <v>3166.6667589674798</v>
      </c>
      <c r="F2010" s="39">
        <v>3166.6667589674798</v>
      </c>
      <c r="G2010" s="39">
        <v>3166.6667589674798</v>
      </c>
      <c r="H2010" s="39">
        <v>3166.6667589674798</v>
      </c>
      <c r="I2010" s="39">
        <v>3166.6667589674798</v>
      </c>
      <c r="J2010" s="39">
        <v>3166.6667589674798</v>
      </c>
      <c r="K2010" s="39">
        <v>3166.6667589674798</v>
      </c>
      <c r="L2010" s="39">
        <v>3166.6667589674798</v>
      </c>
      <c r="M2010" s="39">
        <v>3166.6667589674798</v>
      </c>
      <c r="N2010" s="39">
        <v>3166.6667589674798</v>
      </c>
      <c r="O2010" s="39">
        <v>3166.6667589674798</v>
      </c>
      <c r="P2010" s="39">
        <v>3166.6667589674798</v>
      </c>
      <c r="Q2010" s="39">
        <v>3166.6667589674798</v>
      </c>
      <c r="R2010" s="39">
        <v>3166.6667589674798</v>
      </c>
      <c r="S2010" s="39">
        <v>3166.6667589674798</v>
      </c>
      <c r="T2010" s="39">
        <v>3166.6667589674798</v>
      </c>
      <c r="U2010" s="39">
        <v>3166.6667589674798</v>
      </c>
      <c r="V2010" s="39">
        <v>3166.6667589674798</v>
      </c>
      <c r="W2010" s="39">
        <v>3166.6667589674798</v>
      </c>
      <c r="X2010" s="39">
        <v>3166.6667589674798</v>
      </c>
      <c r="Y2010" s="39">
        <v>3166.6667589674798</v>
      </c>
      <c r="Z2010" s="39">
        <v>3166.6667589674798</v>
      </c>
      <c r="AA2010" s="39">
        <v>3166.6667589674798</v>
      </c>
      <c r="AB2010" s="39">
        <v>3166.6667589674798</v>
      </c>
      <c r="AC2010" s="39">
        <v>3166.6667589674798</v>
      </c>
      <c r="AD2010" s="39">
        <v>3166.6667589674798</v>
      </c>
    </row>
    <row r="2011" spans="1:30" hidden="1" outlineLevel="1">
      <c r="A2011" s="40" t="s">
        <v>237</v>
      </c>
      <c r="B2011" s="39">
        <v>1239456.5804803099</v>
      </c>
      <c r="C2011" s="39">
        <v>1239456.5804803099</v>
      </c>
      <c r="D2011" s="39">
        <v>1239456.5804803099</v>
      </c>
      <c r="E2011" s="39">
        <v>1239456.5804803099</v>
      </c>
      <c r="F2011" s="39">
        <v>1239456.5804803099</v>
      </c>
      <c r="G2011" s="39">
        <v>1239456.5804803099</v>
      </c>
      <c r="H2011" s="39">
        <v>1239456.5804803099</v>
      </c>
      <c r="I2011" s="39">
        <v>1239456.5804803099</v>
      </c>
      <c r="J2011" s="39">
        <v>1239456.5804803099</v>
      </c>
      <c r="K2011" s="39">
        <v>1239456.5804803099</v>
      </c>
      <c r="L2011" s="39">
        <v>1239456.5804803099</v>
      </c>
      <c r="M2011" s="39">
        <v>1239456.5804803099</v>
      </c>
      <c r="N2011" s="39">
        <v>1239456.5804803099</v>
      </c>
      <c r="O2011" s="39">
        <v>1239456.5804803099</v>
      </c>
      <c r="P2011" s="39">
        <v>1239456.5804803099</v>
      </c>
      <c r="Q2011" s="39">
        <v>1239456.5804803099</v>
      </c>
      <c r="R2011" s="39">
        <v>1239456.5804803099</v>
      </c>
      <c r="S2011" s="39">
        <v>1239456.5804803099</v>
      </c>
      <c r="T2011" s="39">
        <v>1239456.5804803099</v>
      </c>
      <c r="U2011" s="39">
        <v>1239456.5804803099</v>
      </c>
      <c r="V2011" s="39">
        <v>1239456.5804803099</v>
      </c>
      <c r="W2011" s="39">
        <v>1239456.5804803099</v>
      </c>
      <c r="X2011" s="39">
        <v>1239456.5804803099</v>
      </c>
      <c r="Y2011" s="39">
        <v>1239456.5804803099</v>
      </c>
      <c r="Z2011" s="39">
        <v>1239456.5804803099</v>
      </c>
      <c r="AA2011" s="39">
        <v>1239456.5804803099</v>
      </c>
      <c r="AB2011" s="39">
        <v>1239456.5804803099</v>
      </c>
      <c r="AC2011" s="39">
        <v>1239456.5804803099</v>
      </c>
      <c r="AD2011" s="39">
        <v>1239456.5804803099</v>
      </c>
    </row>
    <row r="2012" spans="1:30" collapsed="1">
      <c r="A2012" s="40" t="s">
        <v>240</v>
      </c>
      <c r="B2012" s="39">
        <v>22456037.586261399</v>
      </c>
      <c r="C2012" s="39">
        <v>22456037.586261399</v>
      </c>
      <c r="D2012" s="39">
        <v>22456037.586261399</v>
      </c>
      <c r="E2012" s="39">
        <v>22456037.586261399</v>
      </c>
      <c r="F2012" s="39">
        <v>22456037.586261399</v>
      </c>
      <c r="G2012" s="39">
        <v>22456037.586261399</v>
      </c>
      <c r="H2012" s="39">
        <v>22456037.586261399</v>
      </c>
      <c r="I2012" s="39">
        <v>22456037.586261399</v>
      </c>
      <c r="J2012" s="39">
        <v>22456037.586261399</v>
      </c>
      <c r="K2012" s="39">
        <v>22456037.586261399</v>
      </c>
      <c r="L2012" s="39">
        <v>22456037.586261399</v>
      </c>
      <c r="M2012" s="39">
        <v>22456037.586261399</v>
      </c>
      <c r="N2012" s="39">
        <v>22456037.586261399</v>
      </c>
      <c r="O2012" s="39">
        <v>22456037.586261399</v>
      </c>
      <c r="P2012" s="39">
        <v>22456037.586261399</v>
      </c>
      <c r="Q2012" s="39">
        <v>22456037.586261399</v>
      </c>
      <c r="R2012" s="39">
        <v>22456037.586261399</v>
      </c>
      <c r="S2012" s="39">
        <v>22456037.586261399</v>
      </c>
      <c r="T2012" s="39">
        <v>22456037.586261399</v>
      </c>
      <c r="U2012" s="39">
        <v>22456037.586261399</v>
      </c>
      <c r="V2012" s="39">
        <v>22456037.586261399</v>
      </c>
      <c r="W2012" s="39">
        <v>22456037.586261399</v>
      </c>
      <c r="X2012" s="39">
        <v>22456037.586261399</v>
      </c>
      <c r="Y2012" s="39">
        <v>22456037.586261399</v>
      </c>
      <c r="Z2012" s="39">
        <v>22456037.586261399</v>
      </c>
      <c r="AA2012" s="39">
        <v>22456037.586261399</v>
      </c>
      <c r="AB2012" s="39">
        <v>22456037.586261399</v>
      </c>
      <c r="AC2012" s="39">
        <v>22456037.586261399</v>
      </c>
      <c r="AD2012" s="39">
        <v>22456037.586261399</v>
      </c>
    </row>
    <row r="2013" spans="1:30">
      <c r="A2013" s="40" t="s">
        <v>241</v>
      </c>
    </row>
    <row r="2014" spans="1:30" s="48" customFormat="1">
      <c r="A2014" s="47" t="s">
        <v>242</v>
      </c>
      <c r="B2014" s="48">
        <v>1.85563931629927E-2</v>
      </c>
      <c r="C2014" s="48">
        <v>7.2496462333782302E-4</v>
      </c>
      <c r="D2014" s="48">
        <v>9.8107424010084408E-3</v>
      </c>
      <c r="E2014" s="48">
        <v>5.4383755565643198E-2</v>
      </c>
      <c r="F2014" s="48">
        <v>4.5710082497349701E-4</v>
      </c>
      <c r="G2014" s="48">
        <v>0.216071755897984</v>
      </c>
      <c r="H2014" s="48">
        <v>8.76320294672574E-2</v>
      </c>
      <c r="I2014" s="48">
        <v>1.7355927552380499E-2</v>
      </c>
      <c r="J2014" s="48">
        <v>1.14616932393446E-3</v>
      </c>
      <c r="K2014" s="48">
        <v>7.4915803616871298E-4</v>
      </c>
      <c r="L2014" s="48">
        <v>1.6143216327995399E-4</v>
      </c>
      <c r="M2014" s="48">
        <v>8.5418174049344301E-5</v>
      </c>
      <c r="N2014" s="48">
        <v>0.59102922429115001</v>
      </c>
      <c r="O2014" s="48">
        <v>9.68827804519718E-4</v>
      </c>
      <c r="P2014" s="48">
        <v>2.1462538346366401E-4</v>
      </c>
      <c r="Q2014" s="48">
        <v>9.8264573254113198E-5</v>
      </c>
      <c r="R2014" s="48">
        <v>5.5421075460180495E-4</v>
      </c>
      <c r="S2014" s="48">
        <v>0</v>
      </c>
      <c r="T2014" s="48">
        <v>5.9428560802507198E-2</v>
      </c>
      <c r="U2014" s="48">
        <v>0</v>
      </c>
      <c r="V2014" s="48">
        <v>0</v>
      </c>
      <c r="W2014" s="48">
        <v>8.7987629625855796E-2</v>
      </c>
      <c r="X2014" s="48">
        <v>0.29974732121933401</v>
      </c>
      <c r="Y2014" s="48">
        <v>0</v>
      </c>
      <c r="Z2014" s="48">
        <v>4.3993814812927998E-3</v>
      </c>
      <c r="AA2014" s="48">
        <v>0</v>
      </c>
      <c r="AB2014" s="48">
        <v>1.7597525925171201E-3</v>
      </c>
      <c r="AC2014" s="48">
        <v>1.3931374690760499E-3</v>
      </c>
      <c r="AD2014" s="48">
        <v>0.54528421680941597</v>
      </c>
    </row>
    <row r="2015" spans="1:30" s="48" customFormat="1">
      <c r="A2015" s="47" t="s">
        <v>243</v>
      </c>
      <c r="B2015" s="48">
        <v>1.85563931629927E-2</v>
      </c>
      <c r="C2015" s="48">
        <v>7.2496462333782302E-4</v>
      </c>
      <c r="D2015" s="48">
        <v>9.8107424010084408E-3</v>
      </c>
      <c r="E2015" s="48">
        <v>5.4383755565643198E-2</v>
      </c>
      <c r="F2015" s="48">
        <v>4.5710082497349701E-4</v>
      </c>
      <c r="G2015" s="48">
        <v>0.216071755897984</v>
      </c>
      <c r="H2015" s="48">
        <v>8.76320294672574E-2</v>
      </c>
      <c r="I2015" s="48">
        <v>1.7355927552380499E-2</v>
      </c>
      <c r="J2015" s="48">
        <v>1.14616932393446E-3</v>
      </c>
      <c r="K2015" s="48">
        <v>7.4915803616871298E-4</v>
      </c>
      <c r="L2015" s="48">
        <v>1.6143216327995399E-4</v>
      </c>
      <c r="M2015" s="48">
        <v>8.5418174049344301E-5</v>
      </c>
      <c r="N2015" s="48">
        <v>0.59102922429115001</v>
      </c>
      <c r="O2015" s="48">
        <v>9.68827804519718E-4</v>
      </c>
      <c r="P2015" s="48">
        <v>2.1462538346366401E-4</v>
      </c>
      <c r="Q2015" s="48">
        <v>9.8264573254113198E-5</v>
      </c>
      <c r="R2015" s="48">
        <v>5.5421075460180495E-4</v>
      </c>
      <c r="S2015" s="48">
        <v>0</v>
      </c>
      <c r="T2015" s="48">
        <v>5.9428560802507198E-2</v>
      </c>
      <c r="U2015" s="48">
        <v>0</v>
      </c>
      <c r="V2015" s="48">
        <v>0</v>
      </c>
      <c r="W2015" s="48">
        <v>8.7987629625855796E-2</v>
      </c>
      <c r="X2015" s="48">
        <v>0.29974732121933401</v>
      </c>
      <c r="Y2015" s="48">
        <v>0</v>
      </c>
      <c r="Z2015" s="48">
        <v>4.3993814812927998E-3</v>
      </c>
      <c r="AA2015" s="48">
        <v>0</v>
      </c>
      <c r="AB2015" s="48">
        <v>1.7597525925171201E-3</v>
      </c>
      <c r="AC2015" s="48">
        <v>1.3931374690760499E-3</v>
      </c>
      <c r="AD2015" s="48">
        <v>0.54528421680941597</v>
      </c>
    </row>
    <row r="2016" spans="1:30">
      <c r="A2016" s="40" t="s">
        <v>244</v>
      </c>
    </row>
    <row r="2017" spans="1:30" s="45" customFormat="1">
      <c r="A2017" s="49" t="s">
        <v>245</v>
      </c>
      <c r="B2017" s="50">
        <v>1.85563931629927E-2</v>
      </c>
      <c r="C2017" s="50">
        <v>7.2496462333782302E-4</v>
      </c>
      <c r="D2017" s="50">
        <v>9.8107424010084408E-3</v>
      </c>
      <c r="E2017" s="50">
        <v>5.4383755565643198E-2</v>
      </c>
      <c r="F2017" s="50">
        <v>4.5710082497349701E-4</v>
      </c>
      <c r="G2017" s="50">
        <v>0.216071755897984</v>
      </c>
      <c r="H2017" s="50">
        <v>8.76320294672574E-2</v>
      </c>
      <c r="I2017" s="50">
        <v>1.7355927552380499E-2</v>
      </c>
      <c r="J2017" s="50">
        <v>1.14616932393446E-3</v>
      </c>
      <c r="K2017" s="50">
        <v>7.4915803616871298E-4</v>
      </c>
      <c r="L2017" s="50">
        <v>1.6143216327995399E-4</v>
      </c>
      <c r="M2017" s="50">
        <v>8.5418174049344301E-5</v>
      </c>
      <c r="N2017" s="50">
        <v>0.59102922429115001</v>
      </c>
      <c r="O2017" s="50">
        <v>9.68827804519718E-4</v>
      </c>
      <c r="P2017" s="50">
        <v>2.1462538346366401E-4</v>
      </c>
      <c r="Q2017" s="50">
        <v>9.8264573254113198E-5</v>
      </c>
      <c r="R2017" s="50">
        <v>5.5421075460180495E-4</v>
      </c>
      <c r="S2017" s="50">
        <v>0</v>
      </c>
      <c r="T2017" s="50">
        <v>5.9428560802507198E-2</v>
      </c>
      <c r="U2017" s="50">
        <v>0</v>
      </c>
      <c r="V2017" s="50">
        <v>0</v>
      </c>
      <c r="W2017" s="50">
        <v>8.7987629625855796E-2</v>
      </c>
      <c r="X2017" s="50">
        <v>0.29974732121933401</v>
      </c>
      <c r="Y2017" s="50">
        <v>0</v>
      </c>
      <c r="Z2017" s="50">
        <v>4.3993814812927998E-3</v>
      </c>
      <c r="AA2017" s="50">
        <v>0</v>
      </c>
      <c r="AB2017" s="50">
        <v>1.7597525925171201E-3</v>
      </c>
      <c r="AC2017" s="50">
        <v>1.3931374690760499E-3</v>
      </c>
      <c r="AD2017" s="50">
        <v>0.54528421680941597</v>
      </c>
    </row>
    <row r="2018" spans="1:30">
      <c r="A2018" s="40" t="s">
        <v>246</v>
      </c>
      <c r="B2018" s="39">
        <v>1.66780764219207E-2</v>
      </c>
      <c r="C2018" s="39">
        <v>6.5158219515042603E-4</v>
      </c>
      <c r="D2018" s="39">
        <v>8.81767863412781E-3</v>
      </c>
      <c r="E2018" s="39">
        <v>4.8878918627555598E-2</v>
      </c>
      <c r="F2018" s="39">
        <v>4.10832128014767E-4</v>
      </c>
      <c r="G2018" s="39">
        <v>0.19420052301284499</v>
      </c>
      <c r="H2018" s="39">
        <v>7.8761733038599402E-2</v>
      </c>
      <c r="I2018" s="39">
        <v>1.5599124439182601E-2</v>
      </c>
      <c r="J2018" s="39">
        <v>1.0301516792155E-3</v>
      </c>
      <c r="K2018" s="39">
        <v>6.7332670037600895E-4</v>
      </c>
      <c r="L2018" s="39">
        <v>1.4509166369186999E-4</v>
      </c>
      <c r="M2018" s="39">
        <v>7.6771968674225306E-5</v>
      </c>
      <c r="N2018" s="39">
        <v>0.53120401598165701</v>
      </c>
      <c r="O2018" s="39">
        <v>8.7076103753212005E-4</v>
      </c>
      <c r="P2018" s="39">
        <v>1.92900555406949E-4</v>
      </c>
      <c r="Q2018" s="39">
        <v>8.8318028611720405E-5</v>
      </c>
      <c r="R2018" s="39">
        <v>4.9811238843187596E-4</v>
      </c>
      <c r="S2018" s="39">
        <v>0</v>
      </c>
      <c r="T2018" s="39">
        <v>6.0154826249199898E-3</v>
      </c>
      <c r="U2018" s="39">
        <v>0</v>
      </c>
      <c r="V2018" s="39">
        <v>0</v>
      </c>
      <c r="W2018" s="39">
        <v>8.9062910168927097E-3</v>
      </c>
      <c r="X2018" s="39">
        <v>3.0341047777571999E-2</v>
      </c>
      <c r="Y2018" s="39">
        <v>0</v>
      </c>
      <c r="Z2018" s="39">
        <v>4.45314550844636E-4</v>
      </c>
      <c r="AA2018" s="39">
        <v>0</v>
      </c>
      <c r="AB2018" s="39">
        <v>1.7812582033785399E-4</v>
      </c>
      <c r="AC2018" s="39">
        <v>1.4101627443413399E-4</v>
      </c>
      <c r="AD2018" s="39">
        <v>5.5194803434004201E-2</v>
      </c>
    </row>
    <row r="2019" spans="1:30">
      <c r="A2019" s="40" t="s">
        <v>247</v>
      </c>
    </row>
    <row r="2020" spans="1:30">
      <c r="A2020" s="43" t="s">
        <v>248</v>
      </c>
    </row>
    <row r="2021" spans="1:30">
      <c r="A2021" s="40" t="s">
        <v>249</v>
      </c>
      <c r="B2021" s="39">
        <v>355703.80895008199</v>
      </c>
      <c r="C2021" s="39">
        <v>13749.958853210301</v>
      </c>
      <c r="D2021" s="39">
        <v>193768.529716063</v>
      </c>
      <c r="E2021" s="39">
        <v>1031051.81798867</v>
      </c>
      <c r="F2021" s="39">
        <v>8666.0921389324994</v>
      </c>
      <c r="G2021" s="39">
        <v>4096795.0810777298</v>
      </c>
      <c r="H2021" s="39">
        <v>1663228.2159885799</v>
      </c>
      <c r="I2021" s="39">
        <v>332064.74955433601</v>
      </c>
      <c r="J2021" s="39">
        <v>22637.588026121899</v>
      </c>
      <c r="K2021" s="39">
        <v>14611.336829698599</v>
      </c>
      <c r="L2021" s="39">
        <v>3060.5632821870199</v>
      </c>
      <c r="M2021" s="39">
        <v>1665.9685302123901</v>
      </c>
      <c r="N2021" s="39">
        <v>11205216.518272201</v>
      </c>
      <c r="O2021" s="39">
        <v>18367.831694931501</v>
      </c>
      <c r="P2021" s="39">
        <v>4069.04395448788</v>
      </c>
      <c r="Q2021" s="39">
        <v>1916.52055898002</v>
      </c>
      <c r="R2021" s="39">
        <v>10946.0220931887</v>
      </c>
      <c r="S2021" s="39">
        <v>0</v>
      </c>
      <c r="T2021" s="39">
        <v>132190.259151871</v>
      </c>
      <c r="U2021" s="39">
        <v>0</v>
      </c>
      <c r="V2021" s="39">
        <v>0</v>
      </c>
      <c r="W2021" s="39">
        <v>195715.787246694</v>
      </c>
      <c r="X2021" s="39">
        <v>666744.668506113</v>
      </c>
      <c r="Y2021" s="39">
        <v>0</v>
      </c>
      <c r="Z2021" s="39">
        <v>9785.78936233477</v>
      </c>
      <c r="AA2021" s="39">
        <v>0</v>
      </c>
      <c r="AB2021" s="39">
        <v>3914.3157449339001</v>
      </c>
      <c r="AC2021" s="39">
        <v>3098.83329807267</v>
      </c>
      <c r="AD2021" s="39">
        <v>0</v>
      </c>
    </row>
    <row r="2022" spans="1:30">
      <c r="A2022" s="40" t="s">
        <v>250</v>
      </c>
      <c r="B2022" s="39">
        <v>0</v>
      </c>
      <c r="C2022" s="39">
        <v>0</v>
      </c>
      <c r="D2022" s="39">
        <v>0</v>
      </c>
      <c r="E2022" s="39">
        <v>0</v>
      </c>
      <c r="F2022" s="39">
        <v>0</v>
      </c>
      <c r="G2022" s="39">
        <v>0</v>
      </c>
      <c r="H2022" s="39">
        <v>0</v>
      </c>
      <c r="I2022" s="39">
        <v>0</v>
      </c>
      <c r="J2022" s="39">
        <v>0</v>
      </c>
      <c r="K2022" s="39">
        <v>0</v>
      </c>
      <c r="L2022" s="39">
        <v>0</v>
      </c>
      <c r="M2022" s="39">
        <v>0</v>
      </c>
      <c r="N2022" s="39">
        <v>0</v>
      </c>
      <c r="O2022" s="39">
        <v>0</v>
      </c>
      <c r="P2022" s="39">
        <v>0</v>
      </c>
      <c r="Q2022" s="39">
        <v>0</v>
      </c>
      <c r="R2022" s="39">
        <v>0</v>
      </c>
      <c r="S2022" s="39">
        <v>0</v>
      </c>
      <c r="T2022" s="39">
        <v>0</v>
      </c>
      <c r="U2022" s="39">
        <v>0</v>
      </c>
      <c r="V2022" s="39">
        <v>0</v>
      </c>
      <c r="W2022" s="39">
        <v>0</v>
      </c>
      <c r="X2022" s="39">
        <v>0</v>
      </c>
      <c r="Y2022" s="39">
        <v>0</v>
      </c>
      <c r="Z2022" s="39">
        <v>0</v>
      </c>
      <c r="AA2022" s="39">
        <v>0</v>
      </c>
      <c r="AB2022" s="39">
        <v>0</v>
      </c>
      <c r="AC2022" s="39">
        <v>0</v>
      </c>
      <c r="AD2022" s="39">
        <v>0</v>
      </c>
    </row>
    <row r="2023" spans="1:30">
      <c r="A2023" s="40" t="s">
        <v>251</v>
      </c>
      <c r="B2023" s="39">
        <v>355703.80895008199</v>
      </c>
      <c r="C2023" s="39">
        <v>13749.958853210301</v>
      </c>
      <c r="D2023" s="39">
        <v>193768.529716063</v>
      </c>
      <c r="E2023" s="39">
        <v>1031051.81798867</v>
      </c>
      <c r="F2023" s="39">
        <v>8666.0921389324994</v>
      </c>
      <c r="G2023" s="39">
        <v>4096795.0810777298</v>
      </c>
      <c r="H2023" s="39">
        <v>1663228.2159885799</v>
      </c>
      <c r="I2023" s="39">
        <v>332064.74955433601</v>
      </c>
      <c r="J2023" s="39">
        <v>22637.588026121899</v>
      </c>
      <c r="K2023" s="39">
        <v>14611.336829698599</v>
      </c>
      <c r="L2023" s="39">
        <v>3060.5632821870199</v>
      </c>
      <c r="M2023" s="39">
        <v>1665.9685302123901</v>
      </c>
      <c r="N2023" s="39">
        <v>11205216.518272201</v>
      </c>
      <c r="O2023" s="39">
        <v>18367.831694931501</v>
      </c>
      <c r="P2023" s="39">
        <v>4069.04395448788</v>
      </c>
      <c r="Q2023" s="39">
        <v>1916.52055898002</v>
      </c>
      <c r="R2023" s="39">
        <v>10946.0220931887</v>
      </c>
      <c r="S2023" s="39">
        <v>0</v>
      </c>
      <c r="T2023" s="39">
        <v>132190.259151871</v>
      </c>
      <c r="U2023" s="39">
        <v>0</v>
      </c>
      <c r="V2023" s="39">
        <v>0</v>
      </c>
      <c r="W2023" s="39">
        <v>195715.787246694</v>
      </c>
      <c r="X2023" s="39">
        <v>666744.668506113</v>
      </c>
      <c r="Y2023" s="39">
        <v>0</v>
      </c>
      <c r="Z2023" s="39">
        <v>9785.78936233477</v>
      </c>
      <c r="AA2023" s="39">
        <v>0</v>
      </c>
      <c r="AB2023" s="39">
        <v>3914.3157449339001</v>
      </c>
      <c r="AC2023" s="39">
        <v>3098.83329807267</v>
      </c>
      <c r="AD2023" s="39">
        <v>0</v>
      </c>
    </row>
    <row r="2024" spans="1:30">
      <c r="A2024" s="40" t="s">
        <v>252</v>
      </c>
      <c r="B2024" s="39">
        <v>0</v>
      </c>
      <c r="C2024" s="39">
        <v>0</v>
      </c>
      <c r="D2024" s="39">
        <v>0</v>
      </c>
      <c r="E2024" s="39">
        <v>0</v>
      </c>
      <c r="F2024" s="39">
        <v>0</v>
      </c>
      <c r="G2024" s="39">
        <v>0</v>
      </c>
      <c r="H2024" s="39">
        <v>0</v>
      </c>
      <c r="I2024" s="39">
        <v>0</v>
      </c>
      <c r="J2024" s="39">
        <v>0</v>
      </c>
      <c r="K2024" s="39">
        <v>0</v>
      </c>
      <c r="L2024" s="39">
        <v>0</v>
      </c>
      <c r="M2024" s="39">
        <v>0</v>
      </c>
      <c r="N2024" s="39">
        <v>0</v>
      </c>
      <c r="O2024" s="39">
        <v>0</v>
      </c>
      <c r="P2024" s="39">
        <v>0</v>
      </c>
      <c r="Q2024" s="39">
        <v>0</v>
      </c>
      <c r="R2024" s="39">
        <v>0</v>
      </c>
      <c r="S2024" s="39">
        <v>0</v>
      </c>
      <c r="T2024" s="39">
        <v>0</v>
      </c>
      <c r="U2024" s="39">
        <v>0</v>
      </c>
      <c r="V2024" s="39">
        <v>0</v>
      </c>
      <c r="W2024" s="39">
        <v>0</v>
      </c>
      <c r="X2024" s="39">
        <v>0</v>
      </c>
      <c r="Y2024" s="39">
        <v>0</v>
      </c>
      <c r="Z2024" s="39">
        <v>0</v>
      </c>
      <c r="AA2024" s="39">
        <v>0</v>
      </c>
      <c r="AB2024" s="39">
        <v>0</v>
      </c>
      <c r="AC2024" s="39">
        <v>0</v>
      </c>
      <c r="AD2024" s="39">
        <v>0</v>
      </c>
    </row>
    <row r="2025" spans="1:30" s="45" customFormat="1">
      <c r="A2025" s="44" t="s">
        <v>253</v>
      </c>
      <c r="B2025" s="45">
        <v>0</v>
      </c>
      <c r="C2025" s="45">
        <v>0</v>
      </c>
      <c r="D2025" s="45">
        <v>1</v>
      </c>
      <c r="E2025" s="45">
        <v>0</v>
      </c>
      <c r="F2025" s="45">
        <v>0</v>
      </c>
      <c r="G2025" s="45">
        <v>0</v>
      </c>
      <c r="H2025" s="45">
        <v>0</v>
      </c>
      <c r="I2025" s="45">
        <v>0</v>
      </c>
      <c r="J2025" s="45">
        <v>1</v>
      </c>
      <c r="K2025" s="45">
        <v>0</v>
      </c>
      <c r="L2025" s="45">
        <v>0</v>
      </c>
      <c r="M2025" s="45">
        <v>0</v>
      </c>
      <c r="N2025" s="45">
        <v>0</v>
      </c>
      <c r="O2025" s="45">
        <v>0</v>
      </c>
      <c r="P2025" s="45">
        <v>0</v>
      </c>
      <c r="Q2025" s="45">
        <v>0</v>
      </c>
      <c r="R2025" s="45">
        <v>1</v>
      </c>
      <c r="S2025" s="45">
        <v>1</v>
      </c>
      <c r="T2025" s="45">
        <v>1</v>
      </c>
      <c r="U2025" s="45">
        <v>1</v>
      </c>
      <c r="V2025" s="45">
        <v>1</v>
      </c>
      <c r="W2025" s="45">
        <v>1</v>
      </c>
      <c r="X2025" s="45">
        <v>1</v>
      </c>
      <c r="Y2025" s="45">
        <v>1</v>
      </c>
      <c r="Z2025" s="45">
        <v>1</v>
      </c>
      <c r="AA2025" s="45">
        <v>1</v>
      </c>
      <c r="AB2025" s="45">
        <v>1</v>
      </c>
      <c r="AC2025" s="45">
        <v>1</v>
      </c>
      <c r="AD2025" s="45">
        <v>1</v>
      </c>
    </row>
    <row r="2026" spans="1:30" s="45" customFormat="1">
      <c r="A2026" s="44" t="s">
        <v>254</v>
      </c>
      <c r="B2026" s="45">
        <v>1.02189</v>
      </c>
      <c r="C2026" s="45">
        <v>1.02189</v>
      </c>
      <c r="D2026" s="45">
        <v>1.02189</v>
      </c>
      <c r="E2026" s="45">
        <v>1.02189</v>
      </c>
      <c r="F2026" s="45">
        <v>1.02189</v>
      </c>
      <c r="G2026" s="45">
        <v>1.02189</v>
      </c>
      <c r="H2026" s="45">
        <v>1.02189</v>
      </c>
      <c r="I2026" s="45">
        <v>1.02189</v>
      </c>
      <c r="J2026" s="45">
        <v>1.02189</v>
      </c>
      <c r="K2026" s="45">
        <v>1.02189</v>
      </c>
      <c r="L2026" s="45">
        <v>1.02189</v>
      </c>
      <c r="M2026" s="45">
        <v>1.02189</v>
      </c>
      <c r="N2026" s="45">
        <v>1.02189</v>
      </c>
      <c r="O2026" s="45">
        <v>1.02189</v>
      </c>
      <c r="P2026" s="45">
        <v>1.02189</v>
      </c>
      <c r="Q2026" s="45">
        <v>1.02189</v>
      </c>
      <c r="R2026" s="45">
        <v>1.02189</v>
      </c>
      <c r="S2026" s="45">
        <v>1.02189</v>
      </c>
      <c r="T2026" s="45">
        <v>1.02189</v>
      </c>
      <c r="U2026" s="45">
        <v>1.02189</v>
      </c>
      <c r="V2026" s="45">
        <v>1.02189</v>
      </c>
      <c r="W2026" s="45">
        <v>1.02189</v>
      </c>
      <c r="X2026" s="45">
        <v>1.02189</v>
      </c>
      <c r="Y2026" s="45">
        <v>1.02189</v>
      </c>
      <c r="Z2026" s="45">
        <v>1.02189</v>
      </c>
      <c r="AA2026" s="45">
        <v>1.02189</v>
      </c>
      <c r="AB2026" s="45">
        <v>1.02189</v>
      </c>
      <c r="AC2026" s="45">
        <v>1.02189</v>
      </c>
      <c r="AD2026" s="45">
        <v>1.02189</v>
      </c>
    </row>
    <row r="2027" spans="1:30">
      <c r="A2027" s="40" t="s">
        <v>255</v>
      </c>
      <c r="B2027" s="39">
        <v>0</v>
      </c>
      <c r="C2027" s="39">
        <v>0</v>
      </c>
      <c r="D2027" s="39">
        <v>198010.12283154801</v>
      </c>
      <c r="E2027" s="39">
        <v>0</v>
      </c>
      <c r="F2027" s="39">
        <v>0</v>
      </c>
      <c r="G2027" s="39">
        <v>0</v>
      </c>
      <c r="H2027" s="39">
        <v>0</v>
      </c>
      <c r="I2027" s="39">
        <v>0</v>
      </c>
      <c r="J2027" s="39">
        <v>23133.124828013701</v>
      </c>
      <c r="K2027" s="39">
        <v>0</v>
      </c>
      <c r="L2027" s="39">
        <v>0</v>
      </c>
      <c r="M2027" s="39">
        <v>0</v>
      </c>
      <c r="N2027" s="39">
        <v>0</v>
      </c>
      <c r="O2027" s="39">
        <v>0</v>
      </c>
      <c r="P2027" s="39">
        <v>0</v>
      </c>
      <c r="Q2027" s="39">
        <v>0</v>
      </c>
      <c r="R2027" s="39">
        <v>11185.6305168086</v>
      </c>
      <c r="S2027" s="39">
        <v>0</v>
      </c>
      <c r="T2027" s="39">
        <v>135083.903924705</v>
      </c>
      <c r="U2027" s="39">
        <v>0</v>
      </c>
      <c r="V2027" s="39">
        <v>0</v>
      </c>
      <c r="W2027" s="39">
        <v>200000.00582952501</v>
      </c>
      <c r="X2027" s="39">
        <v>681339.70929971104</v>
      </c>
      <c r="Y2027" s="39">
        <v>0</v>
      </c>
      <c r="Z2027" s="39">
        <v>10000.000291476201</v>
      </c>
      <c r="AA2027" s="39">
        <v>0</v>
      </c>
      <c r="AB2027" s="39">
        <v>4000.0001165905101</v>
      </c>
      <c r="AC2027" s="39">
        <v>3166.6667589674798</v>
      </c>
      <c r="AD2027" s="39">
        <v>0</v>
      </c>
    </row>
    <row r="2028" spans="1:30">
      <c r="A2028" s="40" t="s">
        <v>256</v>
      </c>
    </row>
    <row r="2029" spans="1:30">
      <c r="A2029" s="40" t="s">
        <v>257</v>
      </c>
      <c r="B2029" s="39">
        <v>355703.80895008199</v>
      </c>
      <c r="C2029" s="39">
        <v>13749.958853210301</v>
      </c>
      <c r="D2029" s="39">
        <v>193768.529716063</v>
      </c>
      <c r="E2029" s="39">
        <v>1031051.81798867</v>
      </c>
      <c r="F2029" s="39">
        <v>8666.0921389324994</v>
      </c>
      <c r="G2029" s="39">
        <v>4096795.0810777298</v>
      </c>
      <c r="H2029" s="39">
        <v>1663228.2159885799</v>
      </c>
      <c r="I2029" s="39">
        <v>332064.74955433601</v>
      </c>
      <c r="J2029" s="39">
        <v>22637.588026121899</v>
      </c>
      <c r="K2029" s="39">
        <v>14611.336829698599</v>
      </c>
      <c r="L2029" s="39">
        <v>3060.5632821870199</v>
      </c>
      <c r="M2029" s="39">
        <v>1665.9685302123901</v>
      </c>
      <c r="N2029" s="39">
        <v>11205216.518272201</v>
      </c>
      <c r="O2029" s="39">
        <v>18367.831694931501</v>
      </c>
      <c r="P2029" s="39">
        <v>4069.04395448788</v>
      </c>
      <c r="Q2029" s="39">
        <v>1916.52055898002</v>
      </c>
      <c r="R2029" s="39">
        <v>10946.0220931887</v>
      </c>
      <c r="S2029" s="39">
        <v>0</v>
      </c>
      <c r="T2029" s="39">
        <v>132190.259151871</v>
      </c>
      <c r="U2029" s="39">
        <v>0</v>
      </c>
      <c r="V2029" s="39">
        <v>0</v>
      </c>
      <c r="W2029" s="39">
        <v>195715.787246694</v>
      </c>
      <c r="X2029" s="39">
        <v>666744.668506113</v>
      </c>
      <c r="Y2029" s="39">
        <v>0</v>
      </c>
      <c r="Z2029" s="39">
        <v>9785.78936233477</v>
      </c>
      <c r="AA2029" s="39">
        <v>0</v>
      </c>
      <c r="AB2029" s="39">
        <v>3914.3157449339001</v>
      </c>
      <c r="AC2029" s="39">
        <v>3098.83329807267</v>
      </c>
      <c r="AD2029" s="39">
        <v>0</v>
      </c>
    </row>
    <row r="2030" spans="1:30">
      <c r="A2030" s="40" t="s">
        <v>258</v>
      </c>
      <c r="B2030" s="39">
        <v>0</v>
      </c>
      <c r="C2030" s="39">
        <v>0</v>
      </c>
      <c r="D2030" s="39">
        <v>0</v>
      </c>
      <c r="E2030" s="39">
        <v>0</v>
      </c>
      <c r="F2030" s="39">
        <v>0</v>
      </c>
      <c r="G2030" s="39">
        <v>0</v>
      </c>
      <c r="H2030" s="39">
        <v>0</v>
      </c>
      <c r="I2030" s="39">
        <v>0</v>
      </c>
      <c r="J2030" s="39">
        <v>0</v>
      </c>
      <c r="K2030" s="39">
        <v>0</v>
      </c>
      <c r="L2030" s="39">
        <v>0</v>
      </c>
      <c r="M2030" s="39">
        <v>0</v>
      </c>
      <c r="N2030" s="39">
        <v>0</v>
      </c>
      <c r="O2030" s="39">
        <v>0</v>
      </c>
      <c r="P2030" s="39">
        <v>0</v>
      </c>
      <c r="Q2030" s="39">
        <v>0</v>
      </c>
      <c r="R2030" s="39">
        <v>0</v>
      </c>
      <c r="S2030" s="39">
        <v>0</v>
      </c>
      <c r="T2030" s="39">
        <v>0</v>
      </c>
      <c r="U2030" s="39">
        <v>0</v>
      </c>
      <c r="V2030" s="39">
        <v>0</v>
      </c>
      <c r="W2030" s="39">
        <v>0</v>
      </c>
      <c r="X2030" s="39">
        <v>0</v>
      </c>
      <c r="Y2030" s="39">
        <v>0</v>
      </c>
      <c r="Z2030" s="39">
        <v>0</v>
      </c>
      <c r="AA2030" s="39">
        <v>0</v>
      </c>
      <c r="AB2030" s="39">
        <v>0</v>
      </c>
      <c r="AC2030" s="39">
        <v>0</v>
      </c>
      <c r="AD2030" s="39">
        <v>0</v>
      </c>
    </row>
    <row r="2031" spans="1:30" s="45" customFormat="1">
      <c r="A2031" s="44" t="s">
        <v>259</v>
      </c>
      <c r="B2031" s="45">
        <v>0.39212000000000002</v>
      </c>
      <c r="C2031" s="45">
        <v>1.4279999999999999E-2</v>
      </c>
      <c r="D2031" s="45">
        <v>0</v>
      </c>
      <c r="E2031" s="45">
        <v>0</v>
      </c>
      <c r="F2031" s="45">
        <v>0</v>
      </c>
      <c r="G2031" s="45">
        <v>2.8800000000000002E-3</v>
      </c>
      <c r="H2031" s="45">
        <v>3.9350000000000003E-2</v>
      </c>
      <c r="I2031" s="45">
        <v>0.32521</v>
      </c>
      <c r="J2031" s="45">
        <v>0</v>
      </c>
      <c r="K2031" s="45">
        <v>1</v>
      </c>
      <c r="L2031" s="45">
        <v>0</v>
      </c>
      <c r="M2031" s="45">
        <v>1</v>
      </c>
      <c r="N2031" s="45">
        <v>0</v>
      </c>
      <c r="O2031" s="45">
        <v>0</v>
      </c>
      <c r="P2031" s="45">
        <v>0</v>
      </c>
      <c r="Q2031" s="45">
        <v>1</v>
      </c>
      <c r="R2031" s="45">
        <v>0</v>
      </c>
      <c r="S2031" s="45">
        <v>0</v>
      </c>
      <c r="T2031" s="45">
        <v>0</v>
      </c>
      <c r="U2031" s="45">
        <v>0</v>
      </c>
      <c r="V2031" s="45">
        <v>0</v>
      </c>
      <c r="W2031" s="45">
        <v>0</v>
      </c>
      <c r="X2031" s="45">
        <v>0</v>
      </c>
      <c r="Y2031" s="45">
        <v>0</v>
      </c>
      <c r="Z2031" s="45">
        <v>0</v>
      </c>
      <c r="AA2031" s="45">
        <v>0</v>
      </c>
      <c r="AB2031" s="45">
        <v>0</v>
      </c>
      <c r="AC2031" s="45">
        <v>0</v>
      </c>
      <c r="AD2031" s="45">
        <v>0</v>
      </c>
    </row>
    <row r="2032" spans="1:30" s="45" customFormat="1">
      <c r="A2032" s="44" t="s">
        <v>260</v>
      </c>
      <c r="B2032" s="45">
        <v>1.0348299999999999</v>
      </c>
      <c r="C2032" s="45">
        <v>1.0348299999999999</v>
      </c>
      <c r="D2032" s="45">
        <v>1.0348299999999999</v>
      </c>
      <c r="E2032" s="45">
        <v>1.0348299999999999</v>
      </c>
      <c r="F2032" s="45">
        <v>1.0348299999999999</v>
      </c>
      <c r="G2032" s="45">
        <v>1.0348299999999999</v>
      </c>
      <c r="H2032" s="45">
        <v>1.0348299999999999</v>
      </c>
      <c r="I2032" s="45">
        <v>1.0348299999999999</v>
      </c>
      <c r="J2032" s="45">
        <v>1.0348299999999999</v>
      </c>
      <c r="K2032" s="45">
        <v>1.0348299999999999</v>
      </c>
      <c r="L2032" s="45">
        <v>1.0348299999999999</v>
      </c>
      <c r="M2032" s="45">
        <v>1.0348299999999999</v>
      </c>
      <c r="N2032" s="45">
        <v>1.0348299999999999</v>
      </c>
      <c r="O2032" s="45">
        <v>1.0348299999999999</v>
      </c>
      <c r="P2032" s="45">
        <v>1.0348299999999999</v>
      </c>
      <c r="Q2032" s="45">
        <v>1.0348299999999999</v>
      </c>
      <c r="R2032" s="45">
        <v>1.0348299999999999</v>
      </c>
      <c r="S2032" s="45">
        <v>1.0348299999999999</v>
      </c>
      <c r="T2032" s="45">
        <v>1.0348299999999999</v>
      </c>
      <c r="U2032" s="45">
        <v>1.0348299999999999</v>
      </c>
      <c r="V2032" s="45">
        <v>1.0348299999999999</v>
      </c>
      <c r="W2032" s="45">
        <v>1.0348299999999999</v>
      </c>
      <c r="X2032" s="45">
        <v>1.0348299999999999</v>
      </c>
      <c r="Y2032" s="45">
        <v>1.0348299999999999</v>
      </c>
      <c r="Z2032" s="45">
        <v>1.0348299999999999</v>
      </c>
      <c r="AA2032" s="45">
        <v>1.0348299999999999</v>
      </c>
      <c r="AB2032" s="45">
        <v>1.0348299999999999</v>
      </c>
      <c r="AC2032" s="45">
        <v>1.0348299999999999</v>
      </c>
      <c r="AD2032" s="45">
        <v>1.0348299999999999</v>
      </c>
    </row>
    <row r="2033" spans="1:30">
      <c r="A2033" s="40" t="s">
        <v>261</v>
      </c>
      <c r="B2033" s="39">
        <v>144336.616422113</v>
      </c>
      <c r="C2033" s="39">
        <v>203.18826245856599</v>
      </c>
      <c r="D2033" s="39">
        <v>0</v>
      </c>
      <c r="E2033" s="39">
        <v>0</v>
      </c>
      <c r="F2033" s="39">
        <v>0</v>
      </c>
      <c r="G2033" s="39">
        <v>12209.720986804799</v>
      </c>
      <c r="H2033" s="39">
        <v>67727.585194470405</v>
      </c>
      <c r="I2033" s="39">
        <v>111752.09597253099</v>
      </c>
      <c r="J2033" s="39">
        <v>0</v>
      </c>
      <c r="K2033" s="39">
        <v>15120.249691477</v>
      </c>
      <c r="L2033" s="39">
        <v>0</v>
      </c>
      <c r="M2033" s="39">
        <v>1723.99421411968</v>
      </c>
      <c r="N2033" s="39">
        <v>0</v>
      </c>
      <c r="O2033" s="39">
        <v>0</v>
      </c>
      <c r="P2033" s="39">
        <v>0</v>
      </c>
      <c r="Q2033" s="39">
        <v>1983.2729700493001</v>
      </c>
      <c r="R2033" s="39">
        <v>0</v>
      </c>
      <c r="S2033" s="39">
        <v>0</v>
      </c>
      <c r="T2033" s="39">
        <v>0</v>
      </c>
      <c r="U2033" s="39">
        <v>0</v>
      </c>
      <c r="V2033" s="39">
        <v>0</v>
      </c>
      <c r="W2033" s="39">
        <v>0</v>
      </c>
      <c r="X2033" s="39">
        <v>0</v>
      </c>
      <c r="Y2033" s="39">
        <v>0</v>
      </c>
      <c r="Z2033" s="39">
        <v>0</v>
      </c>
      <c r="AA2033" s="39">
        <v>0</v>
      </c>
      <c r="AB2033" s="39">
        <v>0</v>
      </c>
      <c r="AC2033" s="39">
        <v>0</v>
      </c>
      <c r="AD2033" s="39">
        <v>0</v>
      </c>
    </row>
    <row r="2034" spans="1:30">
      <c r="A2034" s="40" t="s">
        <v>262</v>
      </c>
    </row>
    <row r="2035" spans="1:30">
      <c r="A2035" s="40" t="s">
        <v>263</v>
      </c>
      <c r="B2035" s="39">
        <v>355703.80895008199</v>
      </c>
      <c r="C2035" s="39">
        <v>13749.958853210301</v>
      </c>
      <c r="D2035" s="39">
        <v>193768.529716063</v>
      </c>
      <c r="E2035" s="39">
        <v>1031051.81798867</v>
      </c>
      <c r="F2035" s="39">
        <v>8666.0921389324994</v>
      </c>
      <c r="G2035" s="39">
        <v>4096795.0810777298</v>
      </c>
      <c r="H2035" s="39">
        <v>1663228.2159885799</v>
      </c>
      <c r="I2035" s="39">
        <v>332064.74955433601</v>
      </c>
      <c r="J2035" s="39">
        <v>22637.588026121899</v>
      </c>
      <c r="K2035" s="39">
        <v>14611.336829698599</v>
      </c>
      <c r="L2035" s="39">
        <v>3060.5632821870199</v>
      </c>
      <c r="M2035" s="39">
        <v>1665.9685302123901</v>
      </c>
      <c r="N2035" s="39">
        <v>11205216.518272201</v>
      </c>
      <c r="O2035" s="39">
        <v>18367.831694931501</v>
      </c>
      <c r="P2035" s="39">
        <v>4069.04395448788</v>
      </c>
      <c r="Q2035" s="39">
        <v>1916.52055898002</v>
      </c>
      <c r="R2035" s="39">
        <v>10946.0220931887</v>
      </c>
      <c r="S2035" s="39">
        <v>0</v>
      </c>
      <c r="T2035" s="39">
        <v>132190.259151871</v>
      </c>
      <c r="U2035" s="39">
        <v>0</v>
      </c>
      <c r="V2035" s="39">
        <v>0</v>
      </c>
      <c r="W2035" s="39">
        <v>195715.787246694</v>
      </c>
      <c r="X2035" s="39">
        <v>666744.668506113</v>
      </c>
      <c r="Y2035" s="39">
        <v>0</v>
      </c>
      <c r="Z2035" s="39">
        <v>9785.78936233477</v>
      </c>
      <c r="AA2035" s="39">
        <v>0</v>
      </c>
      <c r="AB2035" s="39">
        <v>3914.3157449339001</v>
      </c>
      <c r="AC2035" s="39">
        <v>3098.83329807267</v>
      </c>
      <c r="AD2035" s="39">
        <v>0</v>
      </c>
    </row>
    <row r="2036" spans="1:30">
      <c r="A2036" s="40" t="s">
        <v>264</v>
      </c>
      <c r="B2036" s="39">
        <v>0</v>
      </c>
      <c r="C2036" s="39">
        <v>0</v>
      </c>
      <c r="D2036" s="39">
        <v>0</v>
      </c>
      <c r="E2036" s="39">
        <v>0</v>
      </c>
      <c r="F2036" s="39">
        <v>0</v>
      </c>
      <c r="G2036" s="39">
        <v>0</v>
      </c>
      <c r="H2036" s="39">
        <v>0</v>
      </c>
      <c r="I2036" s="39">
        <v>0</v>
      </c>
      <c r="J2036" s="39">
        <v>0</v>
      </c>
      <c r="K2036" s="39">
        <v>0</v>
      </c>
      <c r="L2036" s="39">
        <v>0</v>
      </c>
      <c r="M2036" s="39">
        <v>0</v>
      </c>
      <c r="N2036" s="39">
        <v>0</v>
      </c>
      <c r="O2036" s="39">
        <v>0</v>
      </c>
      <c r="P2036" s="39">
        <v>0</v>
      </c>
      <c r="Q2036" s="39">
        <v>0</v>
      </c>
      <c r="R2036" s="39">
        <v>0</v>
      </c>
      <c r="S2036" s="39">
        <v>0</v>
      </c>
      <c r="T2036" s="39">
        <v>0</v>
      </c>
      <c r="U2036" s="39">
        <v>0</v>
      </c>
      <c r="V2036" s="39">
        <v>0</v>
      </c>
      <c r="W2036" s="39">
        <v>0</v>
      </c>
      <c r="X2036" s="39">
        <v>0</v>
      </c>
      <c r="Y2036" s="39">
        <v>0</v>
      </c>
      <c r="Z2036" s="39">
        <v>0</v>
      </c>
      <c r="AA2036" s="39">
        <v>0</v>
      </c>
      <c r="AB2036" s="39">
        <v>0</v>
      </c>
      <c r="AC2036" s="39">
        <v>0</v>
      </c>
      <c r="AD2036" s="39">
        <v>0</v>
      </c>
    </row>
    <row r="2037" spans="1:30" s="45" customFormat="1">
      <c r="A2037" s="44" t="s">
        <v>265</v>
      </c>
      <c r="B2037" s="45">
        <v>0.60787999999999998</v>
      </c>
      <c r="C2037" s="45">
        <v>0.98572000000000004</v>
      </c>
      <c r="D2037" s="45">
        <v>0</v>
      </c>
      <c r="E2037" s="45">
        <v>1</v>
      </c>
      <c r="F2037" s="45">
        <v>1</v>
      </c>
      <c r="G2037" s="45">
        <v>0.99712000000000001</v>
      </c>
      <c r="H2037" s="45">
        <v>0.96065</v>
      </c>
      <c r="I2037" s="45">
        <v>0.67479</v>
      </c>
      <c r="J2037" s="45">
        <v>0</v>
      </c>
      <c r="K2037" s="45">
        <v>0</v>
      </c>
      <c r="L2037" s="45">
        <v>1</v>
      </c>
      <c r="M2037" s="45">
        <v>0</v>
      </c>
      <c r="N2037" s="45">
        <v>1</v>
      </c>
      <c r="O2037" s="45">
        <v>1</v>
      </c>
      <c r="P2037" s="45">
        <v>1</v>
      </c>
      <c r="Q2037" s="45">
        <v>0</v>
      </c>
      <c r="R2037" s="45">
        <v>0</v>
      </c>
      <c r="S2037" s="45">
        <v>0</v>
      </c>
      <c r="T2037" s="45">
        <v>0</v>
      </c>
      <c r="U2037" s="45">
        <v>0</v>
      </c>
      <c r="V2037" s="45">
        <v>0</v>
      </c>
      <c r="W2037" s="45">
        <v>0</v>
      </c>
      <c r="X2037" s="45">
        <v>0</v>
      </c>
      <c r="Y2037" s="45">
        <v>0</v>
      </c>
      <c r="Z2037" s="45">
        <v>0</v>
      </c>
      <c r="AA2037" s="45">
        <v>0</v>
      </c>
      <c r="AB2037" s="45">
        <v>0</v>
      </c>
      <c r="AC2037" s="45">
        <v>0</v>
      </c>
      <c r="AD2037" s="45">
        <v>0</v>
      </c>
    </row>
    <row r="2038" spans="1:30" s="45" customFormat="1">
      <c r="A2038" s="44" t="s">
        <v>266</v>
      </c>
      <c r="B2038" s="45">
        <v>1.06457</v>
      </c>
      <c r="C2038" s="45">
        <v>1.06457</v>
      </c>
      <c r="D2038" s="45">
        <v>1.06457</v>
      </c>
      <c r="E2038" s="45">
        <v>1.06457</v>
      </c>
      <c r="F2038" s="45">
        <v>1.06457</v>
      </c>
      <c r="G2038" s="45">
        <v>1.06457</v>
      </c>
      <c r="H2038" s="45">
        <v>1.06457</v>
      </c>
      <c r="I2038" s="45">
        <v>1.06457</v>
      </c>
      <c r="J2038" s="45">
        <v>1.06457</v>
      </c>
      <c r="K2038" s="45">
        <v>1.06457</v>
      </c>
      <c r="L2038" s="45">
        <v>1.06457</v>
      </c>
      <c r="M2038" s="45">
        <v>1.06457</v>
      </c>
      <c r="N2038" s="45">
        <v>1.06457</v>
      </c>
      <c r="O2038" s="45">
        <v>1.06457</v>
      </c>
      <c r="P2038" s="45">
        <v>1.06457</v>
      </c>
      <c r="Q2038" s="45">
        <v>1.06457</v>
      </c>
      <c r="R2038" s="45">
        <v>1.06457</v>
      </c>
      <c r="S2038" s="45">
        <v>1.06457</v>
      </c>
      <c r="T2038" s="45">
        <v>1.06457</v>
      </c>
      <c r="U2038" s="45">
        <v>1.06457</v>
      </c>
      <c r="V2038" s="45">
        <v>1.06457</v>
      </c>
      <c r="W2038" s="45">
        <v>1.06457</v>
      </c>
      <c r="X2038" s="45">
        <v>1.06457</v>
      </c>
      <c r="Y2038" s="45">
        <v>1.06457</v>
      </c>
      <c r="Z2038" s="45">
        <v>1.06457</v>
      </c>
      <c r="AA2038" s="45">
        <v>1.06457</v>
      </c>
      <c r="AB2038" s="45">
        <v>1.06457</v>
      </c>
      <c r="AC2038" s="45">
        <v>1.06457</v>
      </c>
      <c r="AD2038" s="45">
        <v>1.06457</v>
      </c>
    </row>
    <row r="2039" spans="1:30">
      <c r="A2039" s="40" t="s">
        <v>267</v>
      </c>
      <c r="B2039" s="39">
        <v>230186.89457507801</v>
      </c>
      <c r="C2039" s="39">
        <v>14428.766002378101</v>
      </c>
      <c r="D2039" s="39">
        <v>0</v>
      </c>
      <c r="E2039" s="39">
        <v>1097626.8338762</v>
      </c>
      <c r="F2039" s="39">
        <v>9225.6617083433794</v>
      </c>
      <c r="G2039" s="39">
        <v>4348764.5230612699</v>
      </c>
      <c r="H2039" s="39">
        <v>1700948.8522794</v>
      </c>
      <c r="I2039" s="39">
        <v>238542.428746524</v>
      </c>
      <c r="J2039" s="39">
        <v>0</v>
      </c>
      <c r="K2039" s="39">
        <v>0</v>
      </c>
      <c r="L2039" s="39">
        <v>3258.1838533178302</v>
      </c>
      <c r="M2039" s="39">
        <v>0</v>
      </c>
      <c r="N2039" s="39">
        <v>11928737.348857</v>
      </c>
      <c r="O2039" s="39">
        <v>19553.842587473198</v>
      </c>
      <c r="P2039" s="39">
        <v>4331.7821226291599</v>
      </c>
      <c r="Q2039" s="39">
        <v>0</v>
      </c>
      <c r="R2039" s="39">
        <v>0</v>
      </c>
      <c r="S2039" s="39">
        <v>0</v>
      </c>
      <c r="T2039" s="39">
        <v>0</v>
      </c>
      <c r="U2039" s="39">
        <v>0</v>
      </c>
      <c r="V2039" s="39">
        <v>0</v>
      </c>
      <c r="W2039" s="39">
        <v>0</v>
      </c>
      <c r="X2039" s="39">
        <v>0</v>
      </c>
      <c r="Y2039" s="39">
        <v>0</v>
      </c>
      <c r="Z2039" s="39">
        <v>0</v>
      </c>
      <c r="AA2039" s="39">
        <v>0</v>
      </c>
      <c r="AB2039" s="39">
        <v>0</v>
      </c>
      <c r="AC2039" s="39">
        <v>0</v>
      </c>
      <c r="AD2039" s="39">
        <v>0</v>
      </c>
    </row>
    <row r="2040" spans="1:30">
      <c r="A2040" s="40" t="s">
        <v>268</v>
      </c>
    </row>
    <row r="2041" spans="1:30">
      <c r="A2041" s="40" t="s">
        <v>269</v>
      </c>
      <c r="B2041" s="39">
        <v>0</v>
      </c>
      <c r="C2041" s="39">
        <v>0</v>
      </c>
      <c r="D2041" s="39">
        <v>198010.12283154801</v>
      </c>
      <c r="E2041" s="39">
        <v>0</v>
      </c>
      <c r="F2041" s="39">
        <v>0</v>
      </c>
      <c r="G2041" s="39">
        <v>0</v>
      </c>
      <c r="H2041" s="39">
        <v>0</v>
      </c>
      <c r="I2041" s="39">
        <v>0</v>
      </c>
      <c r="J2041" s="39">
        <v>23133.124828013701</v>
      </c>
      <c r="K2041" s="39">
        <v>0</v>
      </c>
      <c r="L2041" s="39">
        <v>0</v>
      </c>
      <c r="M2041" s="39">
        <v>0</v>
      </c>
      <c r="N2041" s="39">
        <v>0</v>
      </c>
      <c r="O2041" s="39">
        <v>0</v>
      </c>
      <c r="P2041" s="39">
        <v>0</v>
      </c>
      <c r="Q2041" s="39">
        <v>0</v>
      </c>
      <c r="R2041" s="39">
        <v>11185.6305168086</v>
      </c>
      <c r="S2041" s="39">
        <v>0</v>
      </c>
      <c r="T2041" s="39">
        <v>135083.903924705</v>
      </c>
      <c r="U2041" s="39">
        <v>0</v>
      </c>
      <c r="V2041" s="39">
        <v>0</v>
      </c>
      <c r="W2041" s="39">
        <v>200000.00582952501</v>
      </c>
      <c r="X2041" s="39">
        <v>681339.70929971104</v>
      </c>
      <c r="Y2041" s="39">
        <v>0</v>
      </c>
      <c r="Z2041" s="39">
        <v>10000.000291476201</v>
      </c>
      <c r="AA2041" s="39">
        <v>0</v>
      </c>
      <c r="AB2041" s="39">
        <v>4000.0001165905101</v>
      </c>
      <c r="AC2041" s="39">
        <v>3166.6667589674798</v>
      </c>
      <c r="AD2041" s="39">
        <v>0</v>
      </c>
    </row>
    <row r="2042" spans="1:30">
      <c r="A2042" s="40" t="s">
        <v>270</v>
      </c>
      <c r="B2042" s="39">
        <v>144336.616422113</v>
      </c>
      <c r="C2042" s="39">
        <v>203.18826245856599</v>
      </c>
      <c r="D2042" s="39">
        <v>0</v>
      </c>
      <c r="E2042" s="39">
        <v>0</v>
      </c>
      <c r="F2042" s="39">
        <v>0</v>
      </c>
      <c r="G2042" s="39">
        <v>12209.720986804799</v>
      </c>
      <c r="H2042" s="39">
        <v>67727.585194470405</v>
      </c>
      <c r="I2042" s="39">
        <v>111752.09597253099</v>
      </c>
      <c r="J2042" s="39">
        <v>0</v>
      </c>
      <c r="K2042" s="39">
        <v>15120.249691477</v>
      </c>
      <c r="L2042" s="39">
        <v>0</v>
      </c>
      <c r="M2042" s="39">
        <v>1723.99421411968</v>
      </c>
      <c r="N2042" s="39">
        <v>0</v>
      </c>
      <c r="O2042" s="39">
        <v>0</v>
      </c>
      <c r="P2042" s="39">
        <v>0</v>
      </c>
      <c r="Q2042" s="39">
        <v>1983.2729700493001</v>
      </c>
      <c r="R2042" s="39">
        <v>0</v>
      </c>
      <c r="S2042" s="39">
        <v>0</v>
      </c>
      <c r="T2042" s="39">
        <v>0</v>
      </c>
      <c r="U2042" s="39">
        <v>0</v>
      </c>
      <c r="V2042" s="39">
        <v>0</v>
      </c>
      <c r="W2042" s="39">
        <v>0</v>
      </c>
      <c r="X2042" s="39">
        <v>0</v>
      </c>
      <c r="Y2042" s="39">
        <v>0</v>
      </c>
      <c r="Z2042" s="39">
        <v>0</v>
      </c>
      <c r="AA2042" s="39">
        <v>0</v>
      </c>
      <c r="AB2042" s="39">
        <v>0</v>
      </c>
      <c r="AC2042" s="39">
        <v>0</v>
      </c>
      <c r="AD2042" s="39">
        <v>0</v>
      </c>
    </row>
    <row r="2043" spans="1:30">
      <c r="A2043" s="40" t="s">
        <v>271</v>
      </c>
      <c r="B2043" s="39">
        <v>230186.89457507801</v>
      </c>
      <c r="C2043" s="39">
        <v>14428.766002378101</v>
      </c>
      <c r="D2043" s="39">
        <v>0</v>
      </c>
      <c r="E2043" s="39">
        <v>1097626.8338762</v>
      </c>
      <c r="F2043" s="39">
        <v>9225.6617083433794</v>
      </c>
      <c r="G2043" s="39">
        <v>4348764.5230612699</v>
      </c>
      <c r="H2043" s="39">
        <v>1700948.8522794</v>
      </c>
      <c r="I2043" s="39">
        <v>238542.428746524</v>
      </c>
      <c r="J2043" s="39">
        <v>0</v>
      </c>
      <c r="K2043" s="39">
        <v>0</v>
      </c>
      <c r="L2043" s="39">
        <v>3258.1838533178302</v>
      </c>
      <c r="M2043" s="39">
        <v>0</v>
      </c>
      <c r="N2043" s="39">
        <v>11928737.348857</v>
      </c>
      <c r="O2043" s="39">
        <v>19553.842587473198</v>
      </c>
      <c r="P2043" s="39">
        <v>4331.7821226291599</v>
      </c>
      <c r="Q2043" s="39">
        <v>0</v>
      </c>
      <c r="R2043" s="39">
        <v>0</v>
      </c>
      <c r="S2043" s="39">
        <v>0</v>
      </c>
      <c r="T2043" s="39">
        <v>0</v>
      </c>
      <c r="U2043" s="39">
        <v>0</v>
      </c>
      <c r="V2043" s="39">
        <v>0</v>
      </c>
      <c r="W2043" s="39">
        <v>0</v>
      </c>
      <c r="X2043" s="39">
        <v>0</v>
      </c>
      <c r="Y2043" s="39">
        <v>0</v>
      </c>
      <c r="Z2043" s="39">
        <v>0</v>
      </c>
      <c r="AA2043" s="39">
        <v>0</v>
      </c>
      <c r="AB2043" s="39">
        <v>0</v>
      </c>
      <c r="AC2043" s="39">
        <v>0</v>
      </c>
      <c r="AD2043" s="39">
        <v>0</v>
      </c>
    </row>
    <row r="2044" spans="1:30">
      <c r="A2044" s="43" t="s">
        <v>272</v>
      </c>
      <c r="B2044" s="46">
        <v>374523.51099719101</v>
      </c>
      <c r="C2044" s="46">
        <v>14631.9542648366</v>
      </c>
      <c r="D2044" s="46">
        <v>198010.12283154801</v>
      </c>
      <c r="E2044" s="46">
        <v>1097626.8338762</v>
      </c>
      <c r="F2044" s="46">
        <v>9225.6617083433794</v>
      </c>
      <c r="G2044" s="46">
        <v>4360974.2440480702</v>
      </c>
      <c r="H2044" s="46">
        <v>1768676.4374738701</v>
      </c>
      <c r="I2044" s="46">
        <v>350294.52471905499</v>
      </c>
      <c r="J2044" s="46">
        <v>23133.124828013701</v>
      </c>
      <c r="K2044" s="46">
        <v>15120.249691477</v>
      </c>
      <c r="L2044" s="46">
        <v>3258.1838533178302</v>
      </c>
      <c r="M2044" s="46">
        <v>1723.99421411968</v>
      </c>
      <c r="N2044" s="46">
        <v>11928737.348857</v>
      </c>
      <c r="O2044" s="46">
        <v>19553.842587473198</v>
      </c>
      <c r="P2044" s="46">
        <v>4331.7821226291599</v>
      </c>
      <c r="Q2044" s="46">
        <v>1983.2729700493001</v>
      </c>
      <c r="R2044" s="46">
        <v>11185.6305168086</v>
      </c>
      <c r="S2044" s="46">
        <v>0</v>
      </c>
      <c r="T2044" s="46">
        <v>135083.903924705</v>
      </c>
      <c r="U2044" s="46">
        <v>0</v>
      </c>
      <c r="V2044" s="46">
        <v>0</v>
      </c>
      <c r="W2044" s="46">
        <v>200000.00582952501</v>
      </c>
      <c r="X2044" s="46">
        <v>681339.70929971104</v>
      </c>
      <c r="Y2044" s="46">
        <v>0</v>
      </c>
      <c r="Z2044" s="46">
        <v>10000.000291476201</v>
      </c>
      <c r="AA2044" s="46">
        <v>0</v>
      </c>
      <c r="AB2044" s="46">
        <v>4000.0001165905101</v>
      </c>
      <c r="AC2044" s="46">
        <v>3166.6667589674798</v>
      </c>
      <c r="AD2044" s="46">
        <v>0</v>
      </c>
    </row>
    <row r="2045" spans="1:30" hidden="1" outlineLevel="1">
      <c r="A2045" s="40" t="s">
        <v>213</v>
      </c>
      <c r="B2045" s="39">
        <v>374523.51099719101</v>
      </c>
      <c r="C2045" s="39">
        <v>374523.51099719101</v>
      </c>
      <c r="D2045" s="39">
        <v>374523.51099719101</v>
      </c>
      <c r="E2045" s="39">
        <v>374523.51099719101</v>
      </c>
      <c r="F2045" s="39">
        <v>374523.51099719101</v>
      </c>
      <c r="G2045" s="39">
        <v>374523.51099719101</v>
      </c>
      <c r="H2045" s="39">
        <v>374523.51099719101</v>
      </c>
      <c r="I2045" s="39">
        <v>374523.51099719101</v>
      </c>
      <c r="J2045" s="39">
        <v>374523.51099719101</v>
      </c>
      <c r="K2045" s="39">
        <v>374523.51099719101</v>
      </c>
      <c r="L2045" s="39">
        <v>374523.51099719101</v>
      </c>
      <c r="M2045" s="39">
        <v>374523.51099719101</v>
      </c>
      <c r="N2045" s="39">
        <v>374523.51099719101</v>
      </c>
      <c r="O2045" s="39">
        <v>374523.51099719101</v>
      </c>
      <c r="P2045" s="39">
        <v>374523.51099719101</v>
      </c>
      <c r="Q2045" s="39">
        <v>374523.51099719101</v>
      </c>
      <c r="R2045" s="39">
        <v>374523.51099719101</v>
      </c>
    </row>
    <row r="2046" spans="1:30" hidden="1" outlineLevel="1">
      <c r="A2046" s="40" t="s">
        <v>214</v>
      </c>
      <c r="B2046" s="39">
        <v>14631.9542648366</v>
      </c>
      <c r="C2046" s="39">
        <v>14631.9542648366</v>
      </c>
      <c r="D2046" s="39">
        <v>14631.9542648366</v>
      </c>
      <c r="E2046" s="39">
        <v>14631.9542648366</v>
      </c>
      <c r="F2046" s="39">
        <v>14631.9542648366</v>
      </c>
      <c r="G2046" s="39">
        <v>14631.9542648366</v>
      </c>
      <c r="H2046" s="39">
        <v>14631.9542648366</v>
      </c>
      <c r="I2046" s="39">
        <v>14631.9542648366</v>
      </c>
      <c r="J2046" s="39">
        <v>14631.9542648366</v>
      </c>
      <c r="K2046" s="39">
        <v>14631.9542648366</v>
      </c>
      <c r="L2046" s="39">
        <v>14631.9542648366</v>
      </c>
      <c r="M2046" s="39">
        <v>14631.9542648366</v>
      </c>
      <c r="N2046" s="39">
        <v>14631.9542648366</v>
      </c>
      <c r="O2046" s="39">
        <v>14631.9542648366</v>
      </c>
      <c r="P2046" s="39">
        <v>14631.9542648366</v>
      </c>
      <c r="Q2046" s="39">
        <v>14631.9542648366</v>
      </c>
      <c r="R2046" s="39">
        <v>14631.9542648366</v>
      </c>
    </row>
    <row r="2047" spans="1:30" hidden="1" outlineLevel="1">
      <c r="A2047" s="40" t="s">
        <v>215</v>
      </c>
      <c r="B2047" s="39">
        <v>198010.12283154801</v>
      </c>
      <c r="C2047" s="39">
        <v>198010.12283154801</v>
      </c>
      <c r="D2047" s="39">
        <v>198010.12283154801</v>
      </c>
      <c r="E2047" s="39">
        <v>198010.12283154801</v>
      </c>
      <c r="F2047" s="39">
        <v>198010.12283154801</v>
      </c>
      <c r="G2047" s="39">
        <v>198010.12283154801</v>
      </c>
      <c r="H2047" s="39">
        <v>198010.12283154801</v>
      </c>
      <c r="I2047" s="39">
        <v>198010.12283154801</v>
      </c>
      <c r="J2047" s="39">
        <v>198010.12283154801</v>
      </c>
      <c r="K2047" s="39">
        <v>198010.12283154801</v>
      </c>
      <c r="L2047" s="39">
        <v>198010.12283154801</v>
      </c>
      <c r="M2047" s="39">
        <v>198010.12283154801</v>
      </c>
      <c r="N2047" s="39">
        <v>198010.12283154801</v>
      </c>
      <c r="O2047" s="39">
        <v>198010.12283154801</v>
      </c>
      <c r="P2047" s="39">
        <v>198010.12283154801</v>
      </c>
      <c r="Q2047" s="39">
        <v>198010.12283154801</v>
      </c>
      <c r="R2047" s="39">
        <v>198010.12283154801</v>
      </c>
    </row>
    <row r="2048" spans="1:30" hidden="1" outlineLevel="1">
      <c r="A2048" s="40" t="s">
        <v>216</v>
      </c>
      <c r="B2048" s="39">
        <v>1097626.8338762</v>
      </c>
      <c r="C2048" s="39">
        <v>1097626.8338762</v>
      </c>
      <c r="D2048" s="39">
        <v>1097626.8338762</v>
      </c>
      <c r="E2048" s="39">
        <v>1097626.8338762</v>
      </c>
      <c r="F2048" s="39">
        <v>1097626.8338762</v>
      </c>
      <c r="G2048" s="39">
        <v>1097626.8338762</v>
      </c>
      <c r="H2048" s="39">
        <v>1097626.8338762</v>
      </c>
      <c r="I2048" s="39">
        <v>1097626.8338762</v>
      </c>
      <c r="J2048" s="39">
        <v>1097626.8338762</v>
      </c>
      <c r="K2048" s="39">
        <v>1097626.8338762</v>
      </c>
      <c r="L2048" s="39">
        <v>1097626.8338762</v>
      </c>
      <c r="M2048" s="39">
        <v>1097626.8338762</v>
      </c>
      <c r="N2048" s="39">
        <v>1097626.8338762</v>
      </c>
      <c r="O2048" s="39">
        <v>1097626.8338762</v>
      </c>
      <c r="P2048" s="39">
        <v>1097626.8338762</v>
      </c>
      <c r="Q2048" s="39">
        <v>1097626.8338762</v>
      </c>
      <c r="R2048" s="39">
        <v>1097626.8338762</v>
      </c>
    </row>
    <row r="2049" spans="1:30" hidden="1" outlineLevel="1">
      <c r="A2049" s="40" t="s">
        <v>217</v>
      </c>
      <c r="B2049" s="39">
        <v>9225.6617083433794</v>
      </c>
      <c r="C2049" s="39">
        <v>9225.6617083433794</v>
      </c>
      <c r="D2049" s="39">
        <v>9225.6617083433794</v>
      </c>
      <c r="E2049" s="39">
        <v>9225.6617083433794</v>
      </c>
      <c r="F2049" s="39">
        <v>9225.6617083433794</v>
      </c>
      <c r="G2049" s="39">
        <v>9225.6617083433794</v>
      </c>
      <c r="H2049" s="39">
        <v>9225.6617083433794</v>
      </c>
      <c r="I2049" s="39">
        <v>9225.6617083433794</v>
      </c>
      <c r="J2049" s="39">
        <v>9225.6617083433794</v>
      </c>
      <c r="K2049" s="39">
        <v>9225.6617083433794</v>
      </c>
      <c r="L2049" s="39">
        <v>9225.6617083433794</v>
      </c>
      <c r="M2049" s="39">
        <v>9225.6617083433794</v>
      </c>
      <c r="N2049" s="39">
        <v>9225.6617083433794</v>
      </c>
      <c r="O2049" s="39">
        <v>9225.6617083433794</v>
      </c>
      <c r="P2049" s="39">
        <v>9225.6617083433794</v>
      </c>
      <c r="Q2049" s="39">
        <v>9225.6617083433794</v>
      </c>
      <c r="R2049" s="39">
        <v>9225.6617083433794</v>
      </c>
    </row>
    <row r="2050" spans="1:30" hidden="1" outlineLevel="1">
      <c r="A2050" s="40" t="s">
        <v>218</v>
      </c>
      <c r="B2050" s="39">
        <v>4360974.2440480702</v>
      </c>
      <c r="C2050" s="39">
        <v>4360974.2440480702</v>
      </c>
      <c r="D2050" s="39">
        <v>4360974.2440480702</v>
      </c>
      <c r="E2050" s="39">
        <v>4360974.2440480702</v>
      </c>
      <c r="F2050" s="39">
        <v>4360974.2440480702</v>
      </c>
      <c r="G2050" s="39">
        <v>4360974.2440480702</v>
      </c>
      <c r="H2050" s="39">
        <v>4360974.2440480702</v>
      </c>
      <c r="I2050" s="39">
        <v>4360974.2440480702</v>
      </c>
      <c r="J2050" s="39">
        <v>4360974.2440480702</v>
      </c>
      <c r="K2050" s="39">
        <v>4360974.2440480702</v>
      </c>
      <c r="L2050" s="39">
        <v>4360974.2440480702</v>
      </c>
      <c r="M2050" s="39">
        <v>4360974.2440480702</v>
      </c>
      <c r="N2050" s="39">
        <v>4360974.2440480702</v>
      </c>
      <c r="O2050" s="39">
        <v>4360974.2440480702</v>
      </c>
      <c r="P2050" s="39">
        <v>4360974.2440480702</v>
      </c>
      <c r="Q2050" s="39">
        <v>4360974.2440480702</v>
      </c>
      <c r="R2050" s="39">
        <v>4360974.2440480702</v>
      </c>
    </row>
    <row r="2051" spans="1:30" hidden="1" outlineLevel="1">
      <c r="A2051" s="40" t="s">
        <v>219</v>
      </c>
      <c r="B2051" s="39">
        <v>1768676.4374738701</v>
      </c>
      <c r="C2051" s="39">
        <v>1768676.4374738701</v>
      </c>
      <c r="D2051" s="39">
        <v>1768676.4374738701</v>
      </c>
      <c r="E2051" s="39">
        <v>1768676.4374738701</v>
      </c>
      <c r="F2051" s="39">
        <v>1768676.4374738701</v>
      </c>
      <c r="G2051" s="39">
        <v>1768676.4374738701</v>
      </c>
      <c r="H2051" s="39">
        <v>1768676.4374738701</v>
      </c>
      <c r="I2051" s="39">
        <v>1768676.4374738701</v>
      </c>
      <c r="J2051" s="39">
        <v>1768676.4374738701</v>
      </c>
      <c r="K2051" s="39">
        <v>1768676.4374738701</v>
      </c>
      <c r="L2051" s="39">
        <v>1768676.4374738701</v>
      </c>
      <c r="M2051" s="39">
        <v>1768676.4374738701</v>
      </c>
      <c r="N2051" s="39">
        <v>1768676.4374738701</v>
      </c>
      <c r="O2051" s="39">
        <v>1768676.4374738701</v>
      </c>
      <c r="P2051" s="39">
        <v>1768676.4374738701</v>
      </c>
      <c r="Q2051" s="39">
        <v>1768676.4374738701</v>
      </c>
      <c r="R2051" s="39">
        <v>1768676.4374738701</v>
      </c>
    </row>
    <row r="2052" spans="1:30" hidden="1" outlineLevel="1">
      <c r="A2052" s="40" t="s">
        <v>220</v>
      </c>
      <c r="B2052" s="39">
        <v>350294.52471905499</v>
      </c>
      <c r="C2052" s="39">
        <v>350294.52471905499</v>
      </c>
      <c r="D2052" s="39">
        <v>350294.52471905499</v>
      </c>
      <c r="E2052" s="39">
        <v>350294.52471905499</v>
      </c>
      <c r="F2052" s="39">
        <v>350294.52471905499</v>
      </c>
      <c r="G2052" s="39">
        <v>350294.52471905499</v>
      </c>
      <c r="H2052" s="39">
        <v>350294.52471905499</v>
      </c>
      <c r="I2052" s="39">
        <v>350294.52471905499</v>
      </c>
      <c r="J2052" s="39">
        <v>350294.52471905499</v>
      </c>
      <c r="K2052" s="39">
        <v>350294.52471905499</v>
      </c>
      <c r="L2052" s="39">
        <v>350294.52471905499</v>
      </c>
      <c r="M2052" s="39">
        <v>350294.52471905499</v>
      </c>
      <c r="N2052" s="39">
        <v>350294.52471905499</v>
      </c>
      <c r="O2052" s="39">
        <v>350294.52471905499</v>
      </c>
      <c r="P2052" s="39">
        <v>350294.52471905499</v>
      </c>
      <c r="Q2052" s="39">
        <v>350294.52471905499</v>
      </c>
      <c r="R2052" s="39">
        <v>350294.52471905499</v>
      </c>
    </row>
    <row r="2053" spans="1:30" hidden="1" outlineLevel="1">
      <c r="A2053" s="40" t="s">
        <v>221</v>
      </c>
      <c r="B2053" s="39">
        <v>23133.124828013701</v>
      </c>
      <c r="C2053" s="39">
        <v>23133.124828013701</v>
      </c>
      <c r="D2053" s="39">
        <v>23133.124828013701</v>
      </c>
      <c r="E2053" s="39">
        <v>23133.124828013701</v>
      </c>
      <c r="F2053" s="39">
        <v>23133.124828013701</v>
      </c>
      <c r="G2053" s="39">
        <v>23133.124828013701</v>
      </c>
      <c r="H2053" s="39">
        <v>23133.124828013701</v>
      </c>
      <c r="I2053" s="39">
        <v>23133.124828013701</v>
      </c>
      <c r="J2053" s="39">
        <v>23133.124828013701</v>
      </c>
      <c r="K2053" s="39">
        <v>23133.124828013701</v>
      </c>
      <c r="L2053" s="39">
        <v>23133.124828013701</v>
      </c>
      <c r="M2053" s="39">
        <v>23133.124828013701</v>
      </c>
      <c r="N2053" s="39">
        <v>23133.124828013701</v>
      </c>
      <c r="O2053" s="39">
        <v>23133.124828013701</v>
      </c>
      <c r="P2053" s="39">
        <v>23133.124828013701</v>
      </c>
      <c r="Q2053" s="39">
        <v>23133.124828013701</v>
      </c>
      <c r="R2053" s="39">
        <v>23133.124828013701</v>
      </c>
    </row>
    <row r="2054" spans="1:30" hidden="1" outlineLevel="1">
      <c r="A2054" s="40" t="s">
        <v>222</v>
      </c>
      <c r="B2054" s="39">
        <v>15120.249691477</v>
      </c>
      <c r="C2054" s="39">
        <v>15120.249691477</v>
      </c>
      <c r="D2054" s="39">
        <v>15120.249691477</v>
      </c>
      <c r="E2054" s="39">
        <v>15120.249691477</v>
      </c>
      <c r="F2054" s="39">
        <v>15120.249691477</v>
      </c>
      <c r="G2054" s="39">
        <v>15120.249691477</v>
      </c>
      <c r="H2054" s="39">
        <v>15120.249691477</v>
      </c>
      <c r="I2054" s="39">
        <v>15120.249691477</v>
      </c>
      <c r="J2054" s="39">
        <v>15120.249691477</v>
      </c>
      <c r="K2054" s="39">
        <v>15120.249691477</v>
      </c>
      <c r="L2054" s="39">
        <v>15120.249691477</v>
      </c>
      <c r="M2054" s="39">
        <v>15120.249691477</v>
      </c>
      <c r="N2054" s="39">
        <v>15120.249691477</v>
      </c>
      <c r="O2054" s="39">
        <v>15120.249691477</v>
      </c>
      <c r="P2054" s="39">
        <v>15120.249691477</v>
      </c>
      <c r="Q2054" s="39">
        <v>15120.249691477</v>
      </c>
      <c r="R2054" s="39">
        <v>15120.249691477</v>
      </c>
    </row>
    <row r="2055" spans="1:30" hidden="1" outlineLevel="1">
      <c r="A2055" s="40" t="s">
        <v>223</v>
      </c>
      <c r="B2055" s="39">
        <v>3258.1838533178302</v>
      </c>
      <c r="C2055" s="39">
        <v>3258.1838533178302</v>
      </c>
      <c r="D2055" s="39">
        <v>3258.1838533178302</v>
      </c>
      <c r="E2055" s="39">
        <v>3258.1838533178302</v>
      </c>
      <c r="F2055" s="39">
        <v>3258.1838533178302</v>
      </c>
      <c r="G2055" s="39">
        <v>3258.1838533178302</v>
      </c>
      <c r="H2055" s="39">
        <v>3258.1838533178302</v>
      </c>
      <c r="I2055" s="39">
        <v>3258.1838533178302</v>
      </c>
      <c r="J2055" s="39">
        <v>3258.1838533178302</v>
      </c>
      <c r="K2055" s="39">
        <v>3258.1838533178302</v>
      </c>
      <c r="L2055" s="39">
        <v>3258.1838533178302</v>
      </c>
      <c r="M2055" s="39">
        <v>3258.1838533178302</v>
      </c>
      <c r="N2055" s="39">
        <v>3258.1838533178302</v>
      </c>
      <c r="O2055" s="39">
        <v>3258.1838533178302</v>
      </c>
      <c r="P2055" s="39">
        <v>3258.1838533178302</v>
      </c>
      <c r="Q2055" s="39">
        <v>3258.1838533178302</v>
      </c>
      <c r="R2055" s="39">
        <v>3258.1838533178302</v>
      </c>
    </row>
    <row r="2056" spans="1:30" hidden="1" outlineLevel="1">
      <c r="A2056" s="40" t="s">
        <v>224</v>
      </c>
      <c r="B2056" s="39">
        <v>1723.99421411968</v>
      </c>
      <c r="C2056" s="39">
        <v>1723.99421411968</v>
      </c>
      <c r="D2056" s="39">
        <v>1723.99421411968</v>
      </c>
      <c r="E2056" s="39">
        <v>1723.99421411968</v>
      </c>
      <c r="F2056" s="39">
        <v>1723.99421411968</v>
      </c>
      <c r="G2056" s="39">
        <v>1723.99421411968</v>
      </c>
      <c r="H2056" s="39">
        <v>1723.99421411968</v>
      </c>
      <c r="I2056" s="39">
        <v>1723.99421411968</v>
      </c>
      <c r="J2056" s="39">
        <v>1723.99421411968</v>
      </c>
      <c r="K2056" s="39">
        <v>1723.99421411968</v>
      </c>
      <c r="L2056" s="39">
        <v>1723.99421411968</v>
      </c>
      <c r="M2056" s="39">
        <v>1723.99421411968</v>
      </c>
      <c r="N2056" s="39">
        <v>1723.99421411968</v>
      </c>
      <c r="O2056" s="39">
        <v>1723.99421411968</v>
      </c>
      <c r="P2056" s="39">
        <v>1723.99421411968</v>
      </c>
      <c r="Q2056" s="39">
        <v>1723.99421411968</v>
      </c>
      <c r="R2056" s="39">
        <v>1723.99421411968</v>
      </c>
    </row>
    <row r="2057" spans="1:30" hidden="1" outlineLevel="1">
      <c r="A2057" s="40" t="s">
        <v>225</v>
      </c>
      <c r="B2057" s="39">
        <v>11928737.348857</v>
      </c>
      <c r="C2057" s="39">
        <v>11928737.348857</v>
      </c>
      <c r="D2057" s="39">
        <v>11928737.348857</v>
      </c>
      <c r="E2057" s="39">
        <v>11928737.348857</v>
      </c>
      <c r="F2057" s="39">
        <v>11928737.348857</v>
      </c>
      <c r="G2057" s="39">
        <v>11928737.348857</v>
      </c>
      <c r="H2057" s="39">
        <v>11928737.348857</v>
      </c>
      <c r="I2057" s="39">
        <v>11928737.348857</v>
      </c>
      <c r="J2057" s="39">
        <v>11928737.348857</v>
      </c>
      <c r="K2057" s="39">
        <v>11928737.348857</v>
      </c>
      <c r="L2057" s="39">
        <v>11928737.348857</v>
      </c>
      <c r="M2057" s="39">
        <v>11928737.348857</v>
      </c>
      <c r="N2057" s="39">
        <v>11928737.348857</v>
      </c>
      <c r="O2057" s="39">
        <v>11928737.348857</v>
      </c>
      <c r="P2057" s="39">
        <v>11928737.348857</v>
      </c>
      <c r="Q2057" s="39">
        <v>11928737.348857</v>
      </c>
      <c r="R2057" s="39">
        <v>11928737.348857</v>
      </c>
    </row>
    <row r="2058" spans="1:30" hidden="1" outlineLevel="1">
      <c r="A2058" s="40" t="s">
        <v>226</v>
      </c>
      <c r="B2058" s="39">
        <v>19553.842587473198</v>
      </c>
      <c r="C2058" s="39">
        <v>19553.842587473198</v>
      </c>
      <c r="D2058" s="39">
        <v>19553.842587473198</v>
      </c>
      <c r="E2058" s="39">
        <v>19553.842587473198</v>
      </c>
      <c r="F2058" s="39">
        <v>19553.842587473198</v>
      </c>
      <c r="G2058" s="39">
        <v>19553.842587473198</v>
      </c>
      <c r="H2058" s="39">
        <v>19553.842587473198</v>
      </c>
      <c r="I2058" s="39">
        <v>19553.842587473198</v>
      </c>
      <c r="J2058" s="39">
        <v>19553.842587473198</v>
      </c>
      <c r="K2058" s="39">
        <v>19553.842587473198</v>
      </c>
      <c r="L2058" s="39">
        <v>19553.842587473198</v>
      </c>
      <c r="M2058" s="39">
        <v>19553.842587473198</v>
      </c>
      <c r="N2058" s="39">
        <v>19553.842587473198</v>
      </c>
      <c r="O2058" s="39">
        <v>19553.842587473198</v>
      </c>
      <c r="P2058" s="39">
        <v>19553.842587473198</v>
      </c>
      <c r="Q2058" s="39">
        <v>19553.842587473198</v>
      </c>
      <c r="R2058" s="39">
        <v>19553.842587473198</v>
      </c>
    </row>
    <row r="2059" spans="1:30" hidden="1" outlineLevel="1">
      <c r="A2059" s="40" t="s">
        <v>227</v>
      </c>
      <c r="B2059" s="39">
        <v>4331.7821226291599</v>
      </c>
      <c r="C2059" s="39">
        <v>4331.7821226291599</v>
      </c>
      <c r="D2059" s="39">
        <v>4331.7821226291599</v>
      </c>
      <c r="E2059" s="39">
        <v>4331.7821226291599</v>
      </c>
      <c r="F2059" s="39">
        <v>4331.7821226291599</v>
      </c>
      <c r="G2059" s="39">
        <v>4331.7821226291599</v>
      </c>
      <c r="H2059" s="39">
        <v>4331.7821226291599</v>
      </c>
      <c r="I2059" s="39">
        <v>4331.7821226291599</v>
      </c>
      <c r="J2059" s="39">
        <v>4331.7821226291599</v>
      </c>
      <c r="K2059" s="39">
        <v>4331.7821226291599</v>
      </c>
      <c r="L2059" s="39">
        <v>4331.7821226291599</v>
      </c>
      <c r="M2059" s="39">
        <v>4331.7821226291599</v>
      </c>
      <c r="N2059" s="39">
        <v>4331.7821226291599</v>
      </c>
      <c r="O2059" s="39">
        <v>4331.7821226291599</v>
      </c>
      <c r="P2059" s="39">
        <v>4331.7821226291599</v>
      </c>
      <c r="Q2059" s="39">
        <v>4331.7821226291599</v>
      </c>
      <c r="R2059" s="39">
        <v>4331.7821226291599</v>
      </c>
    </row>
    <row r="2060" spans="1:30" hidden="1" outlineLevel="1">
      <c r="A2060" s="40" t="s">
        <v>228</v>
      </c>
      <c r="B2060" s="39">
        <v>1983.2729700493001</v>
      </c>
      <c r="C2060" s="39">
        <v>1983.2729700493001</v>
      </c>
      <c r="D2060" s="39">
        <v>1983.2729700493001</v>
      </c>
      <c r="E2060" s="39">
        <v>1983.2729700493001</v>
      </c>
      <c r="F2060" s="39">
        <v>1983.2729700493001</v>
      </c>
      <c r="G2060" s="39">
        <v>1983.2729700493001</v>
      </c>
      <c r="H2060" s="39">
        <v>1983.2729700493001</v>
      </c>
      <c r="I2060" s="39">
        <v>1983.2729700493001</v>
      </c>
      <c r="J2060" s="39">
        <v>1983.2729700493001</v>
      </c>
      <c r="K2060" s="39">
        <v>1983.2729700493001</v>
      </c>
      <c r="L2060" s="39">
        <v>1983.2729700493001</v>
      </c>
      <c r="M2060" s="39">
        <v>1983.2729700493001</v>
      </c>
      <c r="N2060" s="39">
        <v>1983.2729700493001</v>
      </c>
      <c r="O2060" s="39">
        <v>1983.2729700493001</v>
      </c>
      <c r="P2060" s="39">
        <v>1983.2729700493001</v>
      </c>
      <c r="Q2060" s="39">
        <v>1983.2729700493001</v>
      </c>
      <c r="R2060" s="39">
        <v>1983.2729700493001</v>
      </c>
    </row>
    <row r="2061" spans="1:30" hidden="1" outlineLevel="1">
      <c r="A2061" s="40" t="s">
        <v>229</v>
      </c>
      <c r="B2061" s="39">
        <v>11185.6305168086</v>
      </c>
      <c r="C2061" s="39">
        <v>11185.6305168086</v>
      </c>
      <c r="D2061" s="39">
        <v>11185.6305168086</v>
      </c>
      <c r="E2061" s="39">
        <v>11185.6305168086</v>
      </c>
      <c r="F2061" s="39">
        <v>11185.6305168086</v>
      </c>
      <c r="G2061" s="39">
        <v>11185.6305168086</v>
      </c>
      <c r="H2061" s="39">
        <v>11185.6305168086</v>
      </c>
      <c r="I2061" s="39">
        <v>11185.6305168086</v>
      </c>
      <c r="J2061" s="39">
        <v>11185.6305168086</v>
      </c>
      <c r="K2061" s="39">
        <v>11185.6305168086</v>
      </c>
      <c r="L2061" s="39">
        <v>11185.6305168086</v>
      </c>
      <c r="M2061" s="39">
        <v>11185.6305168086</v>
      </c>
      <c r="N2061" s="39">
        <v>11185.6305168086</v>
      </c>
      <c r="O2061" s="39">
        <v>11185.6305168086</v>
      </c>
      <c r="P2061" s="39">
        <v>11185.6305168086</v>
      </c>
      <c r="Q2061" s="39">
        <v>11185.6305168086</v>
      </c>
      <c r="R2061" s="39">
        <v>11185.6305168086</v>
      </c>
    </row>
    <row r="2062" spans="1:30" hidden="1" outlineLevel="1">
      <c r="A2062" s="40" t="s">
        <v>230</v>
      </c>
      <c r="S2062" s="39">
        <v>135083.903924705</v>
      </c>
      <c r="T2062" s="39">
        <v>135083.903924705</v>
      </c>
      <c r="U2062" s="39">
        <v>135083.903924705</v>
      </c>
      <c r="V2062" s="39">
        <v>135083.903924705</v>
      </c>
      <c r="W2062" s="39">
        <v>135083.903924705</v>
      </c>
      <c r="X2062" s="39">
        <v>135083.903924705</v>
      </c>
      <c r="Y2062" s="39">
        <v>135083.903924705</v>
      </c>
      <c r="Z2062" s="39">
        <v>135083.903924705</v>
      </c>
      <c r="AA2062" s="39">
        <v>135083.903924705</v>
      </c>
      <c r="AB2062" s="39">
        <v>135083.903924705</v>
      </c>
      <c r="AC2062" s="39">
        <v>135083.903924705</v>
      </c>
      <c r="AD2062" s="39">
        <v>135083.903924705</v>
      </c>
    </row>
    <row r="2063" spans="1:30" hidden="1" outlineLevel="1">
      <c r="A2063" s="40" t="s">
        <v>231</v>
      </c>
      <c r="S2063" s="39">
        <v>200000.00582952501</v>
      </c>
      <c r="T2063" s="39">
        <v>200000.00582952501</v>
      </c>
      <c r="U2063" s="39">
        <v>200000.00582952501</v>
      </c>
      <c r="V2063" s="39">
        <v>200000.00582952501</v>
      </c>
      <c r="W2063" s="39">
        <v>200000.00582952501</v>
      </c>
      <c r="X2063" s="39">
        <v>200000.00582952501</v>
      </c>
      <c r="Y2063" s="39">
        <v>200000.00582952501</v>
      </c>
      <c r="Z2063" s="39">
        <v>200000.00582952501</v>
      </c>
      <c r="AA2063" s="39">
        <v>200000.00582952501</v>
      </c>
      <c r="AB2063" s="39">
        <v>200000.00582952501</v>
      </c>
      <c r="AC2063" s="39">
        <v>200000.00582952501</v>
      </c>
      <c r="AD2063" s="39">
        <v>200000.00582952501</v>
      </c>
    </row>
    <row r="2064" spans="1:30" hidden="1" outlineLevel="1">
      <c r="A2064" s="40" t="s">
        <v>232</v>
      </c>
      <c r="S2064" s="39">
        <v>681339.70929971104</v>
      </c>
      <c r="T2064" s="39">
        <v>681339.70929971104</v>
      </c>
      <c r="U2064" s="39">
        <v>681339.70929971104</v>
      </c>
      <c r="V2064" s="39">
        <v>681339.70929971104</v>
      </c>
      <c r="W2064" s="39">
        <v>681339.70929971104</v>
      </c>
      <c r="X2064" s="39">
        <v>681339.70929971104</v>
      </c>
      <c r="Y2064" s="39">
        <v>681339.70929971104</v>
      </c>
      <c r="Z2064" s="39">
        <v>681339.70929971104</v>
      </c>
      <c r="AA2064" s="39">
        <v>681339.70929971104</v>
      </c>
      <c r="AB2064" s="39">
        <v>681339.70929971104</v>
      </c>
      <c r="AC2064" s="39">
        <v>681339.70929971104</v>
      </c>
      <c r="AD2064" s="39">
        <v>681339.70929971104</v>
      </c>
    </row>
    <row r="2065" spans="1:30" hidden="1" outlineLevel="1">
      <c r="A2065" s="40" t="s">
        <v>233</v>
      </c>
      <c r="S2065" s="39">
        <v>10000.000291476201</v>
      </c>
      <c r="T2065" s="39">
        <v>10000.000291476201</v>
      </c>
      <c r="U2065" s="39">
        <v>10000.000291476201</v>
      </c>
      <c r="V2065" s="39">
        <v>10000.000291476201</v>
      </c>
      <c r="W2065" s="39">
        <v>10000.000291476201</v>
      </c>
      <c r="X2065" s="39">
        <v>10000.000291476201</v>
      </c>
      <c r="Y2065" s="39">
        <v>10000.000291476201</v>
      </c>
      <c r="Z2065" s="39">
        <v>10000.000291476201</v>
      </c>
      <c r="AA2065" s="39">
        <v>10000.000291476201</v>
      </c>
      <c r="AB2065" s="39">
        <v>10000.000291476201</v>
      </c>
      <c r="AC2065" s="39">
        <v>10000.000291476201</v>
      </c>
      <c r="AD2065" s="39">
        <v>10000.000291476201</v>
      </c>
    </row>
    <row r="2066" spans="1:30" hidden="1" outlineLevel="1">
      <c r="A2066" s="40" t="s">
        <v>235</v>
      </c>
      <c r="S2066" s="39">
        <v>4000.0001165905101</v>
      </c>
      <c r="T2066" s="39">
        <v>4000.0001165905101</v>
      </c>
      <c r="U2066" s="39">
        <v>4000.0001165905101</v>
      </c>
      <c r="V2066" s="39">
        <v>4000.0001165905101</v>
      </c>
      <c r="W2066" s="39">
        <v>4000.0001165905101</v>
      </c>
      <c r="X2066" s="39">
        <v>4000.0001165905101</v>
      </c>
      <c r="Y2066" s="39">
        <v>4000.0001165905101</v>
      </c>
      <c r="Z2066" s="39">
        <v>4000.0001165905101</v>
      </c>
      <c r="AA2066" s="39">
        <v>4000.0001165905101</v>
      </c>
      <c r="AB2066" s="39">
        <v>4000.0001165905101</v>
      </c>
      <c r="AC2066" s="39">
        <v>4000.0001165905101</v>
      </c>
      <c r="AD2066" s="39">
        <v>4000.0001165905101</v>
      </c>
    </row>
    <row r="2067" spans="1:30" hidden="1" outlineLevel="1">
      <c r="A2067" s="40" t="s">
        <v>236</v>
      </c>
      <c r="S2067" s="39">
        <v>3166.6667589674798</v>
      </c>
      <c r="T2067" s="39">
        <v>3166.6667589674798</v>
      </c>
      <c r="U2067" s="39">
        <v>3166.6667589674798</v>
      </c>
      <c r="V2067" s="39">
        <v>3166.6667589674798</v>
      </c>
      <c r="W2067" s="39">
        <v>3166.6667589674798</v>
      </c>
      <c r="X2067" s="39">
        <v>3166.6667589674798</v>
      </c>
      <c r="Y2067" s="39">
        <v>3166.6667589674798</v>
      </c>
      <c r="Z2067" s="39">
        <v>3166.6667589674798</v>
      </c>
      <c r="AA2067" s="39">
        <v>3166.6667589674798</v>
      </c>
      <c r="AB2067" s="39">
        <v>3166.6667589674798</v>
      </c>
      <c r="AC2067" s="39">
        <v>3166.6667589674798</v>
      </c>
      <c r="AD2067" s="39">
        <v>3166.6667589674798</v>
      </c>
    </row>
    <row r="2068" spans="1:30" collapsed="1">
      <c r="A2068" s="40" t="s">
        <v>273</v>
      </c>
      <c r="B2068" s="39">
        <v>20182990.719560102</v>
      </c>
      <c r="C2068" s="39">
        <v>20182990.719560102</v>
      </c>
      <c r="D2068" s="39">
        <v>20182990.719560102</v>
      </c>
      <c r="E2068" s="39">
        <v>20182990.719560102</v>
      </c>
      <c r="F2068" s="39">
        <v>20182990.719560102</v>
      </c>
      <c r="G2068" s="39">
        <v>20182990.719560102</v>
      </c>
      <c r="H2068" s="39">
        <v>20182990.719560102</v>
      </c>
      <c r="I2068" s="39">
        <v>20182990.719560102</v>
      </c>
      <c r="J2068" s="39">
        <v>20182990.719560102</v>
      </c>
      <c r="K2068" s="39">
        <v>20182990.719560102</v>
      </c>
      <c r="L2068" s="39">
        <v>20182990.719560102</v>
      </c>
      <c r="M2068" s="39">
        <v>20182990.719560102</v>
      </c>
      <c r="N2068" s="39">
        <v>20182990.719560102</v>
      </c>
      <c r="O2068" s="39">
        <v>20182990.719560102</v>
      </c>
      <c r="P2068" s="39">
        <v>20182990.719560102</v>
      </c>
      <c r="Q2068" s="39">
        <v>20182990.719560102</v>
      </c>
      <c r="R2068" s="39">
        <v>20182990.719560102</v>
      </c>
      <c r="S2068" s="39">
        <v>1033590.28622097</v>
      </c>
      <c r="T2068" s="39">
        <v>1033590.28622097</v>
      </c>
      <c r="U2068" s="39">
        <v>1033590.28622097</v>
      </c>
      <c r="V2068" s="39">
        <v>1033590.28622097</v>
      </c>
      <c r="W2068" s="39">
        <v>1033590.28622097</v>
      </c>
      <c r="X2068" s="39">
        <v>1033590.28622097</v>
      </c>
      <c r="Y2068" s="39">
        <v>1033590.28622097</v>
      </c>
      <c r="Z2068" s="39">
        <v>1033590.28622097</v>
      </c>
      <c r="AA2068" s="39">
        <v>1033590.28622097</v>
      </c>
      <c r="AB2068" s="39">
        <v>1033590.28622097</v>
      </c>
      <c r="AC2068" s="39">
        <v>1033590.28622097</v>
      </c>
      <c r="AD2068" s="39">
        <v>1033590.28622097</v>
      </c>
    </row>
    <row r="2069" spans="1:30" hidden="1" outlineLevel="1">
      <c r="A2069" s="40" t="s">
        <v>213</v>
      </c>
      <c r="B2069" s="39">
        <v>374523.51099719101</v>
      </c>
      <c r="C2069" s="39">
        <v>374523.51099719101</v>
      </c>
      <c r="D2069" s="39">
        <v>374523.51099719101</v>
      </c>
      <c r="E2069" s="39">
        <v>374523.51099719101</v>
      </c>
      <c r="F2069" s="39">
        <v>374523.51099719101</v>
      </c>
      <c r="G2069" s="39">
        <v>374523.51099719101</v>
      </c>
      <c r="H2069" s="39">
        <v>374523.51099719101</v>
      </c>
      <c r="I2069" s="39">
        <v>374523.51099719101</v>
      </c>
      <c r="J2069" s="39">
        <v>374523.51099719101</v>
      </c>
      <c r="K2069" s="39">
        <v>374523.51099719101</v>
      </c>
      <c r="L2069" s="39">
        <v>374523.51099719101</v>
      </c>
      <c r="M2069" s="39">
        <v>374523.51099719101</v>
      </c>
      <c r="N2069" s="39">
        <v>374523.51099719101</v>
      </c>
      <c r="O2069" s="39">
        <v>374523.51099719101</v>
      </c>
      <c r="P2069" s="39">
        <v>374523.51099719101</v>
      </c>
      <c r="Q2069" s="39">
        <v>374523.51099719101</v>
      </c>
      <c r="R2069" s="39">
        <v>374523.51099719101</v>
      </c>
      <c r="S2069" s="39">
        <v>374523.51099719101</v>
      </c>
      <c r="T2069" s="39">
        <v>374523.51099719101</v>
      </c>
      <c r="U2069" s="39">
        <v>374523.51099719101</v>
      </c>
      <c r="V2069" s="39">
        <v>374523.51099719101</v>
      </c>
      <c r="W2069" s="39">
        <v>374523.51099719101</v>
      </c>
      <c r="X2069" s="39">
        <v>374523.51099719101</v>
      </c>
      <c r="Y2069" s="39">
        <v>374523.51099719101</v>
      </c>
      <c r="Z2069" s="39">
        <v>374523.51099719101</v>
      </c>
      <c r="AA2069" s="39">
        <v>374523.51099719101</v>
      </c>
      <c r="AB2069" s="39">
        <v>374523.51099719101</v>
      </c>
      <c r="AC2069" s="39">
        <v>374523.51099719101</v>
      </c>
      <c r="AD2069" s="39">
        <v>374523.51099719101</v>
      </c>
    </row>
    <row r="2070" spans="1:30" hidden="1" outlineLevel="1">
      <c r="A2070" s="40" t="s">
        <v>214</v>
      </c>
      <c r="B2070" s="39">
        <v>14631.9542648366</v>
      </c>
      <c r="C2070" s="39">
        <v>14631.9542648366</v>
      </c>
      <c r="D2070" s="39">
        <v>14631.9542648366</v>
      </c>
      <c r="E2070" s="39">
        <v>14631.9542648366</v>
      </c>
      <c r="F2070" s="39">
        <v>14631.9542648366</v>
      </c>
      <c r="G2070" s="39">
        <v>14631.9542648366</v>
      </c>
      <c r="H2070" s="39">
        <v>14631.9542648366</v>
      </c>
      <c r="I2070" s="39">
        <v>14631.9542648366</v>
      </c>
      <c r="J2070" s="39">
        <v>14631.9542648366</v>
      </c>
      <c r="K2070" s="39">
        <v>14631.9542648366</v>
      </c>
      <c r="L2070" s="39">
        <v>14631.9542648366</v>
      </c>
      <c r="M2070" s="39">
        <v>14631.9542648366</v>
      </c>
      <c r="N2070" s="39">
        <v>14631.9542648366</v>
      </c>
      <c r="O2070" s="39">
        <v>14631.9542648366</v>
      </c>
      <c r="P2070" s="39">
        <v>14631.9542648366</v>
      </c>
      <c r="Q2070" s="39">
        <v>14631.9542648366</v>
      </c>
      <c r="R2070" s="39">
        <v>14631.9542648366</v>
      </c>
      <c r="S2070" s="39">
        <v>14631.9542648366</v>
      </c>
      <c r="T2070" s="39">
        <v>14631.9542648366</v>
      </c>
      <c r="U2070" s="39">
        <v>14631.9542648366</v>
      </c>
      <c r="V2070" s="39">
        <v>14631.9542648366</v>
      </c>
      <c r="W2070" s="39">
        <v>14631.9542648366</v>
      </c>
      <c r="X2070" s="39">
        <v>14631.9542648366</v>
      </c>
      <c r="Y2070" s="39">
        <v>14631.9542648366</v>
      </c>
      <c r="Z2070" s="39">
        <v>14631.9542648366</v>
      </c>
      <c r="AA2070" s="39">
        <v>14631.9542648366</v>
      </c>
      <c r="AB2070" s="39">
        <v>14631.9542648366</v>
      </c>
      <c r="AC2070" s="39">
        <v>14631.9542648366</v>
      </c>
      <c r="AD2070" s="39">
        <v>14631.9542648366</v>
      </c>
    </row>
    <row r="2071" spans="1:30" hidden="1" outlineLevel="1">
      <c r="A2071" s="40" t="s">
        <v>215</v>
      </c>
      <c r="B2071" s="39">
        <v>198010.12283154801</v>
      </c>
      <c r="C2071" s="39">
        <v>198010.12283154801</v>
      </c>
      <c r="D2071" s="39">
        <v>198010.12283154801</v>
      </c>
      <c r="E2071" s="39">
        <v>198010.12283154801</v>
      </c>
      <c r="F2071" s="39">
        <v>198010.12283154801</v>
      </c>
      <c r="G2071" s="39">
        <v>198010.12283154801</v>
      </c>
      <c r="H2071" s="39">
        <v>198010.12283154801</v>
      </c>
      <c r="I2071" s="39">
        <v>198010.12283154801</v>
      </c>
      <c r="J2071" s="39">
        <v>198010.12283154801</v>
      </c>
      <c r="K2071" s="39">
        <v>198010.12283154801</v>
      </c>
      <c r="L2071" s="39">
        <v>198010.12283154801</v>
      </c>
      <c r="M2071" s="39">
        <v>198010.12283154801</v>
      </c>
      <c r="N2071" s="39">
        <v>198010.12283154801</v>
      </c>
      <c r="O2071" s="39">
        <v>198010.12283154801</v>
      </c>
      <c r="P2071" s="39">
        <v>198010.12283154801</v>
      </c>
      <c r="Q2071" s="39">
        <v>198010.12283154801</v>
      </c>
      <c r="R2071" s="39">
        <v>198010.12283154801</v>
      </c>
      <c r="S2071" s="39">
        <v>198010.12283154801</v>
      </c>
      <c r="T2071" s="39">
        <v>198010.12283154801</v>
      </c>
      <c r="U2071" s="39">
        <v>198010.12283154801</v>
      </c>
      <c r="V2071" s="39">
        <v>198010.12283154801</v>
      </c>
      <c r="W2071" s="39">
        <v>198010.12283154801</v>
      </c>
      <c r="X2071" s="39">
        <v>198010.12283154801</v>
      </c>
      <c r="Y2071" s="39">
        <v>198010.12283154801</v>
      </c>
      <c r="Z2071" s="39">
        <v>198010.12283154801</v>
      </c>
      <c r="AA2071" s="39">
        <v>198010.12283154801</v>
      </c>
      <c r="AB2071" s="39">
        <v>198010.12283154801</v>
      </c>
      <c r="AC2071" s="39">
        <v>198010.12283154801</v>
      </c>
      <c r="AD2071" s="39">
        <v>198010.12283154801</v>
      </c>
    </row>
    <row r="2072" spans="1:30" hidden="1" outlineLevel="1">
      <c r="A2072" s="40" t="s">
        <v>216</v>
      </c>
      <c r="B2072" s="39">
        <v>1097626.8338762</v>
      </c>
      <c r="C2072" s="39">
        <v>1097626.8338762</v>
      </c>
      <c r="D2072" s="39">
        <v>1097626.8338762</v>
      </c>
      <c r="E2072" s="39">
        <v>1097626.8338762</v>
      </c>
      <c r="F2072" s="39">
        <v>1097626.8338762</v>
      </c>
      <c r="G2072" s="39">
        <v>1097626.8338762</v>
      </c>
      <c r="H2072" s="39">
        <v>1097626.8338762</v>
      </c>
      <c r="I2072" s="39">
        <v>1097626.8338762</v>
      </c>
      <c r="J2072" s="39">
        <v>1097626.8338762</v>
      </c>
      <c r="K2072" s="39">
        <v>1097626.8338762</v>
      </c>
      <c r="L2072" s="39">
        <v>1097626.8338762</v>
      </c>
      <c r="M2072" s="39">
        <v>1097626.8338762</v>
      </c>
      <c r="N2072" s="39">
        <v>1097626.8338762</v>
      </c>
      <c r="O2072" s="39">
        <v>1097626.8338762</v>
      </c>
      <c r="P2072" s="39">
        <v>1097626.8338762</v>
      </c>
      <c r="Q2072" s="39">
        <v>1097626.8338762</v>
      </c>
      <c r="R2072" s="39">
        <v>1097626.8338762</v>
      </c>
      <c r="S2072" s="39">
        <v>1097626.8338762</v>
      </c>
      <c r="T2072" s="39">
        <v>1097626.8338762</v>
      </c>
      <c r="U2072" s="39">
        <v>1097626.8338762</v>
      </c>
      <c r="V2072" s="39">
        <v>1097626.8338762</v>
      </c>
      <c r="W2072" s="39">
        <v>1097626.8338762</v>
      </c>
      <c r="X2072" s="39">
        <v>1097626.8338762</v>
      </c>
      <c r="Y2072" s="39">
        <v>1097626.8338762</v>
      </c>
      <c r="Z2072" s="39">
        <v>1097626.8338762</v>
      </c>
      <c r="AA2072" s="39">
        <v>1097626.8338762</v>
      </c>
      <c r="AB2072" s="39">
        <v>1097626.8338762</v>
      </c>
      <c r="AC2072" s="39">
        <v>1097626.8338762</v>
      </c>
      <c r="AD2072" s="39">
        <v>1097626.8338762</v>
      </c>
    </row>
    <row r="2073" spans="1:30" hidden="1" outlineLevel="1">
      <c r="A2073" s="40" t="s">
        <v>217</v>
      </c>
      <c r="B2073" s="39">
        <v>9225.6617083433794</v>
      </c>
      <c r="C2073" s="39">
        <v>9225.6617083433794</v>
      </c>
      <c r="D2073" s="39">
        <v>9225.6617083433794</v>
      </c>
      <c r="E2073" s="39">
        <v>9225.6617083433794</v>
      </c>
      <c r="F2073" s="39">
        <v>9225.6617083433794</v>
      </c>
      <c r="G2073" s="39">
        <v>9225.6617083433794</v>
      </c>
      <c r="H2073" s="39">
        <v>9225.6617083433794</v>
      </c>
      <c r="I2073" s="39">
        <v>9225.6617083433794</v>
      </c>
      <c r="J2073" s="39">
        <v>9225.6617083433794</v>
      </c>
      <c r="K2073" s="39">
        <v>9225.6617083433794</v>
      </c>
      <c r="L2073" s="39">
        <v>9225.6617083433794</v>
      </c>
      <c r="M2073" s="39">
        <v>9225.6617083433794</v>
      </c>
      <c r="N2073" s="39">
        <v>9225.6617083433794</v>
      </c>
      <c r="O2073" s="39">
        <v>9225.6617083433794</v>
      </c>
      <c r="P2073" s="39">
        <v>9225.6617083433794</v>
      </c>
      <c r="Q2073" s="39">
        <v>9225.6617083433794</v>
      </c>
      <c r="R2073" s="39">
        <v>9225.6617083433794</v>
      </c>
      <c r="S2073" s="39">
        <v>9225.6617083433794</v>
      </c>
      <c r="T2073" s="39">
        <v>9225.6617083433794</v>
      </c>
      <c r="U2073" s="39">
        <v>9225.6617083433794</v>
      </c>
      <c r="V2073" s="39">
        <v>9225.6617083433794</v>
      </c>
      <c r="W2073" s="39">
        <v>9225.6617083433794</v>
      </c>
      <c r="X2073" s="39">
        <v>9225.6617083433794</v>
      </c>
      <c r="Y2073" s="39">
        <v>9225.6617083433794</v>
      </c>
      <c r="Z2073" s="39">
        <v>9225.6617083433794</v>
      </c>
      <c r="AA2073" s="39">
        <v>9225.6617083433794</v>
      </c>
      <c r="AB2073" s="39">
        <v>9225.6617083433794</v>
      </c>
      <c r="AC2073" s="39">
        <v>9225.6617083433794</v>
      </c>
      <c r="AD2073" s="39">
        <v>9225.6617083433794</v>
      </c>
    </row>
    <row r="2074" spans="1:30" hidden="1" outlineLevel="1">
      <c r="A2074" s="40" t="s">
        <v>218</v>
      </c>
      <c r="B2074" s="39">
        <v>4360974.2440480702</v>
      </c>
      <c r="C2074" s="39">
        <v>4360974.2440480702</v>
      </c>
      <c r="D2074" s="39">
        <v>4360974.2440480702</v>
      </c>
      <c r="E2074" s="39">
        <v>4360974.2440480702</v>
      </c>
      <c r="F2074" s="39">
        <v>4360974.2440480702</v>
      </c>
      <c r="G2074" s="39">
        <v>4360974.2440480702</v>
      </c>
      <c r="H2074" s="39">
        <v>4360974.2440480702</v>
      </c>
      <c r="I2074" s="39">
        <v>4360974.2440480702</v>
      </c>
      <c r="J2074" s="39">
        <v>4360974.2440480702</v>
      </c>
      <c r="K2074" s="39">
        <v>4360974.2440480702</v>
      </c>
      <c r="L2074" s="39">
        <v>4360974.2440480702</v>
      </c>
      <c r="M2074" s="39">
        <v>4360974.2440480702</v>
      </c>
      <c r="N2074" s="39">
        <v>4360974.2440480702</v>
      </c>
      <c r="O2074" s="39">
        <v>4360974.2440480702</v>
      </c>
      <c r="P2074" s="39">
        <v>4360974.2440480702</v>
      </c>
      <c r="Q2074" s="39">
        <v>4360974.2440480702</v>
      </c>
      <c r="R2074" s="39">
        <v>4360974.2440480702</v>
      </c>
      <c r="S2074" s="39">
        <v>4360974.2440480702</v>
      </c>
      <c r="T2074" s="39">
        <v>4360974.2440480702</v>
      </c>
      <c r="U2074" s="39">
        <v>4360974.2440480702</v>
      </c>
      <c r="V2074" s="39">
        <v>4360974.2440480702</v>
      </c>
      <c r="W2074" s="39">
        <v>4360974.2440480702</v>
      </c>
      <c r="X2074" s="39">
        <v>4360974.2440480702</v>
      </c>
      <c r="Y2074" s="39">
        <v>4360974.2440480702</v>
      </c>
      <c r="Z2074" s="39">
        <v>4360974.2440480702</v>
      </c>
      <c r="AA2074" s="39">
        <v>4360974.2440480702</v>
      </c>
      <c r="AB2074" s="39">
        <v>4360974.2440480702</v>
      </c>
      <c r="AC2074" s="39">
        <v>4360974.2440480702</v>
      </c>
      <c r="AD2074" s="39">
        <v>4360974.2440480702</v>
      </c>
    </row>
    <row r="2075" spans="1:30" hidden="1" outlineLevel="1">
      <c r="A2075" s="40" t="s">
        <v>219</v>
      </c>
      <c r="B2075" s="39">
        <v>1768676.4374738701</v>
      </c>
      <c r="C2075" s="39">
        <v>1768676.4374738701</v>
      </c>
      <c r="D2075" s="39">
        <v>1768676.4374738701</v>
      </c>
      <c r="E2075" s="39">
        <v>1768676.4374738701</v>
      </c>
      <c r="F2075" s="39">
        <v>1768676.4374738701</v>
      </c>
      <c r="G2075" s="39">
        <v>1768676.4374738701</v>
      </c>
      <c r="H2075" s="39">
        <v>1768676.4374738701</v>
      </c>
      <c r="I2075" s="39">
        <v>1768676.4374738701</v>
      </c>
      <c r="J2075" s="39">
        <v>1768676.4374738701</v>
      </c>
      <c r="K2075" s="39">
        <v>1768676.4374738701</v>
      </c>
      <c r="L2075" s="39">
        <v>1768676.4374738701</v>
      </c>
      <c r="M2075" s="39">
        <v>1768676.4374738701</v>
      </c>
      <c r="N2075" s="39">
        <v>1768676.4374738701</v>
      </c>
      <c r="O2075" s="39">
        <v>1768676.4374738701</v>
      </c>
      <c r="P2075" s="39">
        <v>1768676.4374738701</v>
      </c>
      <c r="Q2075" s="39">
        <v>1768676.4374738701</v>
      </c>
      <c r="R2075" s="39">
        <v>1768676.4374738701</v>
      </c>
      <c r="S2075" s="39">
        <v>1768676.4374738701</v>
      </c>
      <c r="T2075" s="39">
        <v>1768676.4374738701</v>
      </c>
      <c r="U2075" s="39">
        <v>1768676.4374738701</v>
      </c>
      <c r="V2075" s="39">
        <v>1768676.4374738701</v>
      </c>
      <c r="W2075" s="39">
        <v>1768676.4374738701</v>
      </c>
      <c r="X2075" s="39">
        <v>1768676.4374738701</v>
      </c>
      <c r="Y2075" s="39">
        <v>1768676.4374738701</v>
      </c>
      <c r="Z2075" s="39">
        <v>1768676.4374738701</v>
      </c>
      <c r="AA2075" s="39">
        <v>1768676.4374738701</v>
      </c>
      <c r="AB2075" s="39">
        <v>1768676.4374738701</v>
      </c>
      <c r="AC2075" s="39">
        <v>1768676.4374738701</v>
      </c>
      <c r="AD2075" s="39">
        <v>1768676.4374738701</v>
      </c>
    </row>
    <row r="2076" spans="1:30" hidden="1" outlineLevel="1">
      <c r="A2076" s="40" t="s">
        <v>220</v>
      </c>
      <c r="B2076" s="39">
        <v>350294.52471905499</v>
      </c>
      <c r="C2076" s="39">
        <v>350294.52471905499</v>
      </c>
      <c r="D2076" s="39">
        <v>350294.52471905499</v>
      </c>
      <c r="E2076" s="39">
        <v>350294.52471905499</v>
      </c>
      <c r="F2076" s="39">
        <v>350294.52471905499</v>
      </c>
      <c r="G2076" s="39">
        <v>350294.52471905499</v>
      </c>
      <c r="H2076" s="39">
        <v>350294.52471905499</v>
      </c>
      <c r="I2076" s="39">
        <v>350294.52471905499</v>
      </c>
      <c r="J2076" s="39">
        <v>350294.52471905499</v>
      </c>
      <c r="K2076" s="39">
        <v>350294.52471905499</v>
      </c>
      <c r="L2076" s="39">
        <v>350294.52471905499</v>
      </c>
      <c r="M2076" s="39">
        <v>350294.52471905499</v>
      </c>
      <c r="N2076" s="39">
        <v>350294.52471905499</v>
      </c>
      <c r="O2076" s="39">
        <v>350294.52471905499</v>
      </c>
      <c r="P2076" s="39">
        <v>350294.52471905499</v>
      </c>
      <c r="Q2076" s="39">
        <v>350294.52471905499</v>
      </c>
      <c r="R2076" s="39">
        <v>350294.52471905499</v>
      </c>
      <c r="S2076" s="39">
        <v>350294.52471905499</v>
      </c>
      <c r="T2076" s="39">
        <v>350294.52471905499</v>
      </c>
      <c r="U2076" s="39">
        <v>350294.52471905499</v>
      </c>
      <c r="V2076" s="39">
        <v>350294.52471905499</v>
      </c>
      <c r="W2076" s="39">
        <v>350294.52471905499</v>
      </c>
      <c r="X2076" s="39">
        <v>350294.52471905499</v>
      </c>
      <c r="Y2076" s="39">
        <v>350294.52471905499</v>
      </c>
      <c r="Z2076" s="39">
        <v>350294.52471905499</v>
      </c>
      <c r="AA2076" s="39">
        <v>350294.52471905499</v>
      </c>
      <c r="AB2076" s="39">
        <v>350294.52471905499</v>
      </c>
      <c r="AC2076" s="39">
        <v>350294.52471905499</v>
      </c>
      <c r="AD2076" s="39">
        <v>350294.52471905499</v>
      </c>
    </row>
    <row r="2077" spans="1:30" hidden="1" outlineLevel="1">
      <c r="A2077" s="40" t="s">
        <v>221</v>
      </c>
      <c r="B2077" s="39">
        <v>23133.124828013701</v>
      </c>
      <c r="C2077" s="39">
        <v>23133.124828013701</v>
      </c>
      <c r="D2077" s="39">
        <v>23133.124828013701</v>
      </c>
      <c r="E2077" s="39">
        <v>23133.124828013701</v>
      </c>
      <c r="F2077" s="39">
        <v>23133.124828013701</v>
      </c>
      <c r="G2077" s="39">
        <v>23133.124828013701</v>
      </c>
      <c r="H2077" s="39">
        <v>23133.124828013701</v>
      </c>
      <c r="I2077" s="39">
        <v>23133.124828013701</v>
      </c>
      <c r="J2077" s="39">
        <v>23133.124828013701</v>
      </c>
      <c r="K2077" s="39">
        <v>23133.124828013701</v>
      </c>
      <c r="L2077" s="39">
        <v>23133.124828013701</v>
      </c>
      <c r="M2077" s="39">
        <v>23133.124828013701</v>
      </c>
      <c r="N2077" s="39">
        <v>23133.124828013701</v>
      </c>
      <c r="O2077" s="39">
        <v>23133.124828013701</v>
      </c>
      <c r="P2077" s="39">
        <v>23133.124828013701</v>
      </c>
      <c r="Q2077" s="39">
        <v>23133.124828013701</v>
      </c>
      <c r="R2077" s="39">
        <v>23133.124828013701</v>
      </c>
      <c r="S2077" s="39">
        <v>23133.124828013701</v>
      </c>
      <c r="T2077" s="39">
        <v>23133.124828013701</v>
      </c>
      <c r="U2077" s="39">
        <v>23133.124828013701</v>
      </c>
      <c r="V2077" s="39">
        <v>23133.124828013701</v>
      </c>
      <c r="W2077" s="39">
        <v>23133.124828013701</v>
      </c>
      <c r="X2077" s="39">
        <v>23133.124828013701</v>
      </c>
      <c r="Y2077" s="39">
        <v>23133.124828013701</v>
      </c>
      <c r="Z2077" s="39">
        <v>23133.124828013701</v>
      </c>
      <c r="AA2077" s="39">
        <v>23133.124828013701</v>
      </c>
      <c r="AB2077" s="39">
        <v>23133.124828013701</v>
      </c>
      <c r="AC2077" s="39">
        <v>23133.124828013701</v>
      </c>
      <c r="AD2077" s="39">
        <v>23133.124828013701</v>
      </c>
    </row>
    <row r="2078" spans="1:30" hidden="1" outlineLevel="1">
      <c r="A2078" s="40" t="s">
        <v>222</v>
      </c>
      <c r="B2078" s="39">
        <v>15120.249691477</v>
      </c>
      <c r="C2078" s="39">
        <v>15120.249691477</v>
      </c>
      <c r="D2078" s="39">
        <v>15120.249691477</v>
      </c>
      <c r="E2078" s="39">
        <v>15120.249691477</v>
      </c>
      <c r="F2078" s="39">
        <v>15120.249691477</v>
      </c>
      <c r="G2078" s="39">
        <v>15120.249691477</v>
      </c>
      <c r="H2078" s="39">
        <v>15120.249691477</v>
      </c>
      <c r="I2078" s="39">
        <v>15120.249691477</v>
      </c>
      <c r="J2078" s="39">
        <v>15120.249691477</v>
      </c>
      <c r="K2078" s="39">
        <v>15120.249691477</v>
      </c>
      <c r="L2078" s="39">
        <v>15120.249691477</v>
      </c>
      <c r="M2078" s="39">
        <v>15120.249691477</v>
      </c>
      <c r="N2078" s="39">
        <v>15120.249691477</v>
      </c>
      <c r="O2078" s="39">
        <v>15120.249691477</v>
      </c>
      <c r="P2078" s="39">
        <v>15120.249691477</v>
      </c>
      <c r="Q2078" s="39">
        <v>15120.249691477</v>
      </c>
      <c r="R2078" s="39">
        <v>15120.249691477</v>
      </c>
      <c r="S2078" s="39">
        <v>15120.249691477</v>
      </c>
      <c r="T2078" s="39">
        <v>15120.249691477</v>
      </c>
      <c r="U2078" s="39">
        <v>15120.249691477</v>
      </c>
      <c r="V2078" s="39">
        <v>15120.249691477</v>
      </c>
      <c r="W2078" s="39">
        <v>15120.249691477</v>
      </c>
      <c r="X2078" s="39">
        <v>15120.249691477</v>
      </c>
      <c r="Y2078" s="39">
        <v>15120.249691477</v>
      </c>
      <c r="Z2078" s="39">
        <v>15120.249691477</v>
      </c>
      <c r="AA2078" s="39">
        <v>15120.249691477</v>
      </c>
      <c r="AB2078" s="39">
        <v>15120.249691477</v>
      </c>
      <c r="AC2078" s="39">
        <v>15120.249691477</v>
      </c>
      <c r="AD2078" s="39">
        <v>15120.249691477</v>
      </c>
    </row>
    <row r="2079" spans="1:30" hidden="1" outlineLevel="1">
      <c r="A2079" s="40" t="s">
        <v>223</v>
      </c>
      <c r="B2079" s="39">
        <v>3258.1838533178302</v>
      </c>
      <c r="C2079" s="39">
        <v>3258.1838533178302</v>
      </c>
      <c r="D2079" s="39">
        <v>3258.1838533178302</v>
      </c>
      <c r="E2079" s="39">
        <v>3258.1838533178302</v>
      </c>
      <c r="F2079" s="39">
        <v>3258.1838533178302</v>
      </c>
      <c r="G2079" s="39">
        <v>3258.1838533178302</v>
      </c>
      <c r="H2079" s="39">
        <v>3258.1838533178302</v>
      </c>
      <c r="I2079" s="39">
        <v>3258.1838533178302</v>
      </c>
      <c r="J2079" s="39">
        <v>3258.1838533178302</v>
      </c>
      <c r="K2079" s="39">
        <v>3258.1838533178302</v>
      </c>
      <c r="L2079" s="39">
        <v>3258.1838533178302</v>
      </c>
      <c r="M2079" s="39">
        <v>3258.1838533178302</v>
      </c>
      <c r="N2079" s="39">
        <v>3258.1838533178302</v>
      </c>
      <c r="O2079" s="39">
        <v>3258.1838533178302</v>
      </c>
      <c r="P2079" s="39">
        <v>3258.1838533178302</v>
      </c>
      <c r="Q2079" s="39">
        <v>3258.1838533178302</v>
      </c>
      <c r="R2079" s="39">
        <v>3258.1838533178302</v>
      </c>
      <c r="S2079" s="39">
        <v>3258.1838533178302</v>
      </c>
      <c r="T2079" s="39">
        <v>3258.1838533178302</v>
      </c>
      <c r="U2079" s="39">
        <v>3258.1838533178302</v>
      </c>
      <c r="V2079" s="39">
        <v>3258.1838533178302</v>
      </c>
      <c r="W2079" s="39">
        <v>3258.1838533178302</v>
      </c>
      <c r="X2079" s="39">
        <v>3258.1838533178302</v>
      </c>
      <c r="Y2079" s="39">
        <v>3258.1838533178302</v>
      </c>
      <c r="Z2079" s="39">
        <v>3258.1838533178302</v>
      </c>
      <c r="AA2079" s="39">
        <v>3258.1838533178302</v>
      </c>
      <c r="AB2079" s="39">
        <v>3258.1838533178302</v>
      </c>
      <c r="AC2079" s="39">
        <v>3258.1838533178302</v>
      </c>
      <c r="AD2079" s="39">
        <v>3258.1838533178302</v>
      </c>
    </row>
    <row r="2080" spans="1:30" hidden="1" outlineLevel="1">
      <c r="A2080" s="40" t="s">
        <v>224</v>
      </c>
      <c r="B2080" s="39">
        <v>1723.99421411968</v>
      </c>
      <c r="C2080" s="39">
        <v>1723.99421411968</v>
      </c>
      <c r="D2080" s="39">
        <v>1723.99421411968</v>
      </c>
      <c r="E2080" s="39">
        <v>1723.99421411968</v>
      </c>
      <c r="F2080" s="39">
        <v>1723.99421411968</v>
      </c>
      <c r="G2080" s="39">
        <v>1723.99421411968</v>
      </c>
      <c r="H2080" s="39">
        <v>1723.99421411968</v>
      </c>
      <c r="I2080" s="39">
        <v>1723.99421411968</v>
      </c>
      <c r="J2080" s="39">
        <v>1723.99421411968</v>
      </c>
      <c r="K2080" s="39">
        <v>1723.99421411968</v>
      </c>
      <c r="L2080" s="39">
        <v>1723.99421411968</v>
      </c>
      <c r="M2080" s="39">
        <v>1723.99421411968</v>
      </c>
      <c r="N2080" s="39">
        <v>1723.99421411968</v>
      </c>
      <c r="O2080" s="39">
        <v>1723.99421411968</v>
      </c>
      <c r="P2080" s="39">
        <v>1723.99421411968</v>
      </c>
      <c r="Q2080" s="39">
        <v>1723.99421411968</v>
      </c>
      <c r="R2080" s="39">
        <v>1723.99421411968</v>
      </c>
      <c r="S2080" s="39">
        <v>1723.99421411968</v>
      </c>
      <c r="T2080" s="39">
        <v>1723.99421411968</v>
      </c>
      <c r="U2080" s="39">
        <v>1723.99421411968</v>
      </c>
      <c r="V2080" s="39">
        <v>1723.99421411968</v>
      </c>
      <c r="W2080" s="39">
        <v>1723.99421411968</v>
      </c>
      <c r="X2080" s="39">
        <v>1723.99421411968</v>
      </c>
      <c r="Y2080" s="39">
        <v>1723.99421411968</v>
      </c>
      <c r="Z2080" s="39">
        <v>1723.99421411968</v>
      </c>
      <c r="AA2080" s="39">
        <v>1723.99421411968</v>
      </c>
      <c r="AB2080" s="39">
        <v>1723.99421411968</v>
      </c>
      <c r="AC2080" s="39">
        <v>1723.99421411968</v>
      </c>
      <c r="AD2080" s="39">
        <v>1723.99421411968</v>
      </c>
    </row>
    <row r="2081" spans="1:30" hidden="1" outlineLevel="1">
      <c r="A2081" s="40" t="s">
        <v>225</v>
      </c>
      <c r="B2081" s="39">
        <v>11928737.348857</v>
      </c>
      <c r="C2081" s="39">
        <v>11928737.348857</v>
      </c>
      <c r="D2081" s="39">
        <v>11928737.348857</v>
      </c>
      <c r="E2081" s="39">
        <v>11928737.348857</v>
      </c>
      <c r="F2081" s="39">
        <v>11928737.348857</v>
      </c>
      <c r="G2081" s="39">
        <v>11928737.348857</v>
      </c>
      <c r="H2081" s="39">
        <v>11928737.348857</v>
      </c>
      <c r="I2081" s="39">
        <v>11928737.348857</v>
      </c>
      <c r="J2081" s="39">
        <v>11928737.348857</v>
      </c>
      <c r="K2081" s="39">
        <v>11928737.348857</v>
      </c>
      <c r="L2081" s="39">
        <v>11928737.348857</v>
      </c>
      <c r="M2081" s="39">
        <v>11928737.348857</v>
      </c>
      <c r="N2081" s="39">
        <v>11928737.348857</v>
      </c>
      <c r="O2081" s="39">
        <v>11928737.348857</v>
      </c>
      <c r="P2081" s="39">
        <v>11928737.348857</v>
      </c>
      <c r="Q2081" s="39">
        <v>11928737.348857</v>
      </c>
      <c r="R2081" s="39">
        <v>11928737.348857</v>
      </c>
      <c r="S2081" s="39">
        <v>11928737.348857</v>
      </c>
      <c r="T2081" s="39">
        <v>11928737.348857</v>
      </c>
      <c r="U2081" s="39">
        <v>11928737.348857</v>
      </c>
      <c r="V2081" s="39">
        <v>11928737.348857</v>
      </c>
      <c r="W2081" s="39">
        <v>11928737.348857</v>
      </c>
      <c r="X2081" s="39">
        <v>11928737.348857</v>
      </c>
      <c r="Y2081" s="39">
        <v>11928737.348857</v>
      </c>
      <c r="Z2081" s="39">
        <v>11928737.348857</v>
      </c>
      <c r="AA2081" s="39">
        <v>11928737.348857</v>
      </c>
      <c r="AB2081" s="39">
        <v>11928737.348857</v>
      </c>
      <c r="AC2081" s="39">
        <v>11928737.348857</v>
      </c>
      <c r="AD2081" s="39">
        <v>11928737.348857</v>
      </c>
    </row>
    <row r="2082" spans="1:30" hidden="1" outlineLevel="1">
      <c r="A2082" s="40" t="s">
        <v>226</v>
      </c>
      <c r="B2082" s="39">
        <v>19553.842587473198</v>
      </c>
      <c r="C2082" s="39">
        <v>19553.842587473198</v>
      </c>
      <c r="D2082" s="39">
        <v>19553.842587473198</v>
      </c>
      <c r="E2082" s="39">
        <v>19553.842587473198</v>
      </c>
      <c r="F2082" s="39">
        <v>19553.842587473198</v>
      </c>
      <c r="G2082" s="39">
        <v>19553.842587473198</v>
      </c>
      <c r="H2082" s="39">
        <v>19553.842587473198</v>
      </c>
      <c r="I2082" s="39">
        <v>19553.842587473198</v>
      </c>
      <c r="J2082" s="39">
        <v>19553.842587473198</v>
      </c>
      <c r="K2082" s="39">
        <v>19553.842587473198</v>
      </c>
      <c r="L2082" s="39">
        <v>19553.842587473198</v>
      </c>
      <c r="M2082" s="39">
        <v>19553.842587473198</v>
      </c>
      <c r="N2082" s="39">
        <v>19553.842587473198</v>
      </c>
      <c r="O2082" s="39">
        <v>19553.842587473198</v>
      </c>
      <c r="P2082" s="39">
        <v>19553.842587473198</v>
      </c>
      <c r="Q2082" s="39">
        <v>19553.842587473198</v>
      </c>
      <c r="R2082" s="39">
        <v>19553.842587473198</v>
      </c>
      <c r="S2082" s="39">
        <v>19553.842587473198</v>
      </c>
      <c r="T2082" s="39">
        <v>19553.842587473198</v>
      </c>
      <c r="U2082" s="39">
        <v>19553.842587473198</v>
      </c>
      <c r="V2082" s="39">
        <v>19553.842587473198</v>
      </c>
      <c r="W2082" s="39">
        <v>19553.842587473198</v>
      </c>
      <c r="X2082" s="39">
        <v>19553.842587473198</v>
      </c>
      <c r="Y2082" s="39">
        <v>19553.842587473198</v>
      </c>
      <c r="Z2082" s="39">
        <v>19553.842587473198</v>
      </c>
      <c r="AA2082" s="39">
        <v>19553.842587473198</v>
      </c>
      <c r="AB2082" s="39">
        <v>19553.842587473198</v>
      </c>
      <c r="AC2082" s="39">
        <v>19553.842587473198</v>
      </c>
      <c r="AD2082" s="39">
        <v>19553.842587473198</v>
      </c>
    </row>
    <row r="2083" spans="1:30" hidden="1" outlineLevel="1">
      <c r="A2083" s="40" t="s">
        <v>227</v>
      </c>
      <c r="B2083" s="39">
        <v>4331.7821226291599</v>
      </c>
      <c r="C2083" s="39">
        <v>4331.7821226291599</v>
      </c>
      <c r="D2083" s="39">
        <v>4331.7821226291599</v>
      </c>
      <c r="E2083" s="39">
        <v>4331.7821226291599</v>
      </c>
      <c r="F2083" s="39">
        <v>4331.7821226291599</v>
      </c>
      <c r="G2083" s="39">
        <v>4331.7821226291599</v>
      </c>
      <c r="H2083" s="39">
        <v>4331.7821226291599</v>
      </c>
      <c r="I2083" s="39">
        <v>4331.7821226291599</v>
      </c>
      <c r="J2083" s="39">
        <v>4331.7821226291599</v>
      </c>
      <c r="K2083" s="39">
        <v>4331.7821226291599</v>
      </c>
      <c r="L2083" s="39">
        <v>4331.7821226291599</v>
      </c>
      <c r="M2083" s="39">
        <v>4331.7821226291599</v>
      </c>
      <c r="N2083" s="39">
        <v>4331.7821226291599</v>
      </c>
      <c r="O2083" s="39">
        <v>4331.7821226291599</v>
      </c>
      <c r="P2083" s="39">
        <v>4331.7821226291599</v>
      </c>
      <c r="Q2083" s="39">
        <v>4331.7821226291599</v>
      </c>
      <c r="R2083" s="39">
        <v>4331.7821226291599</v>
      </c>
      <c r="S2083" s="39">
        <v>4331.7821226291599</v>
      </c>
      <c r="T2083" s="39">
        <v>4331.7821226291599</v>
      </c>
      <c r="U2083" s="39">
        <v>4331.7821226291599</v>
      </c>
      <c r="V2083" s="39">
        <v>4331.7821226291599</v>
      </c>
      <c r="W2083" s="39">
        <v>4331.7821226291599</v>
      </c>
      <c r="X2083" s="39">
        <v>4331.7821226291599</v>
      </c>
      <c r="Y2083" s="39">
        <v>4331.7821226291599</v>
      </c>
      <c r="Z2083" s="39">
        <v>4331.7821226291599</v>
      </c>
      <c r="AA2083" s="39">
        <v>4331.7821226291599</v>
      </c>
      <c r="AB2083" s="39">
        <v>4331.7821226291599</v>
      </c>
      <c r="AC2083" s="39">
        <v>4331.7821226291599</v>
      </c>
      <c r="AD2083" s="39">
        <v>4331.7821226291599</v>
      </c>
    </row>
    <row r="2084" spans="1:30" hidden="1" outlineLevel="1">
      <c r="A2084" s="40" t="s">
        <v>228</v>
      </c>
      <c r="B2084" s="39">
        <v>1983.2729700493001</v>
      </c>
      <c r="C2084" s="39">
        <v>1983.2729700493001</v>
      </c>
      <c r="D2084" s="39">
        <v>1983.2729700493001</v>
      </c>
      <c r="E2084" s="39">
        <v>1983.2729700493001</v>
      </c>
      <c r="F2084" s="39">
        <v>1983.2729700493001</v>
      </c>
      <c r="G2084" s="39">
        <v>1983.2729700493001</v>
      </c>
      <c r="H2084" s="39">
        <v>1983.2729700493001</v>
      </c>
      <c r="I2084" s="39">
        <v>1983.2729700493001</v>
      </c>
      <c r="J2084" s="39">
        <v>1983.2729700493001</v>
      </c>
      <c r="K2084" s="39">
        <v>1983.2729700493001</v>
      </c>
      <c r="L2084" s="39">
        <v>1983.2729700493001</v>
      </c>
      <c r="M2084" s="39">
        <v>1983.2729700493001</v>
      </c>
      <c r="N2084" s="39">
        <v>1983.2729700493001</v>
      </c>
      <c r="O2084" s="39">
        <v>1983.2729700493001</v>
      </c>
      <c r="P2084" s="39">
        <v>1983.2729700493001</v>
      </c>
      <c r="Q2084" s="39">
        <v>1983.2729700493001</v>
      </c>
      <c r="R2084" s="39">
        <v>1983.2729700493001</v>
      </c>
      <c r="S2084" s="39">
        <v>1983.2729700493001</v>
      </c>
      <c r="T2084" s="39">
        <v>1983.2729700493001</v>
      </c>
      <c r="U2084" s="39">
        <v>1983.2729700493001</v>
      </c>
      <c r="V2084" s="39">
        <v>1983.2729700493001</v>
      </c>
      <c r="W2084" s="39">
        <v>1983.2729700493001</v>
      </c>
      <c r="X2084" s="39">
        <v>1983.2729700493001</v>
      </c>
      <c r="Y2084" s="39">
        <v>1983.2729700493001</v>
      </c>
      <c r="Z2084" s="39">
        <v>1983.2729700493001</v>
      </c>
      <c r="AA2084" s="39">
        <v>1983.2729700493001</v>
      </c>
      <c r="AB2084" s="39">
        <v>1983.2729700493001</v>
      </c>
      <c r="AC2084" s="39">
        <v>1983.2729700493001</v>
      </c>
      <c r="AD2084" s="39">
        <v>1983.2729700493001</v>
      </c>
    </row>
    <row r="2085" spans="1:30" hidden="1" outlineLevel="1">
      <c r="A2085" s="40" t="s">
        <v>229</v>
      </c>
      <c r="B2085" s="39">
        <v>11185.6305168086</v>
      </c>
      <c r="C2085" s="39">
        <v>11185.6305168086</v>
      </c>
      <c r="D2085" s="39">
        <v>11185.6305168086</v>
      </c>
      <c r="E2085" s="39">
        <v>11185.6305168086</v>
      </c>
      <c r="F2085" s="39">
        <v>11185.6305168086</v>
      </c>
      <c r="G2085" s="39">
        <v>11185.6305168086</v>
      </c>
      <c r="H2085" s="39">
        <v>11185.6305168086</v>
      </c>
      <c r="I2085" s="39">
        <v>11185.6305168086</v>
      </c>
      <c r="J2085" s="39">
        <v>11185.6305168086</v>
      </c>
      <c r="K2085" s="39">
        <v>11185.6305168086</v>
      </c>
      <c r="L2085" s="39">
        <v>11185.6305168086</v>
      </c>
      <c r="M2085" s="39">
        <v>11185.6305168086</v>
      </c>
      <c r="N2085" s="39">
        <v>11185.6305168086</v>
      </c>
      <c r="O2085" s="39">
        <v>11185.6305168086</v>
      </c>
      <c r="P2085" s="39">
        <v>11185.6305168086</v>
      </c>
      <c r="Q2085" s="39">
        <v>11185.6305168086</v>
      </c>
      <c r="R2085" s="39">
        <v>11185.6305168086</v>
      </c>
      <c r="S2085" s="39">
        <v>11185.6305168086</v>
      </c>
      <c r="T2085" s="39">
        <v>11185.6305168086</v>
      </c>
      <c r="U2085" s="39">
        <v>11185.6305168086</v>
      </c>
      <c r="V2085" s="39">
        <v>11185.6305168086</v>
      </c>
      <c r="W2085" s="39">
        <v>11185.6305168086</v>
      </c>
      <c r="X2085" s="39">
        <v>11185.6305168086</v>
      </c>
      <c r="Y2085" s="39">
        <v>11185.6305168086</v>
      </c>
      <c r="Z2085" s="39">
        <v>11185.6305168086</v>
      </c>
      <c r="AA2085" s="39">
        <v>11185.6305168086</v>
      </c>
      <c r="AB2085" s="39">
        <v>11185.6305168086</v>
      </c>
      <c r="AC2085" s="39">
        <v>11185.6305168086</v>
      </c>
      <c r="AD2085" s="39">
        <v>11185.6305168086</v>
      </c>
    </row>
    <row r="2086" spans="1:30" hidden="1" outlineLevel="1">
      <c r="A2086" s="40" t="s">
        <v>230</v>
      </c>
      <c r="B2086" s="39">
        <v>135083.903924705</v>
      </c>
      <c r="C2086" s="39">
        <v>135083.903924705</v>
      </c>
      <c r="D2086" s="39">
        <v>135083.903924705</v>
      </c>
      <c r="E2086" s="39">
        <v>135083.903924705</v>
      </c>
      <c r="F2086" s="39">
        <v>135083.903924705</v>
      </c>
      <c r="G2086" s="39">
        <v>135083.903924705</v>
      </c>
      <c r="H2086" s="39">
        <v>135083.903924705</v>
      </c>
      <c r="I2086" s="39">
        <v>135083.903924705</v>
      </c>
      <c r="J2086" s="39">
        <v>135083.903924705</v>
      </c>
      <c r="K2086" s="39">
        <v>135083.903924705</v>
      </c>
      <c r="L2086" s="39">
        <v>135083.903924705</v>
      </c>
      <c r="M2086" s="39">
        <v>135083.903924705</v>
      </c>
      <c r="N2086" s="39">
        <v>135083.903924705</v>
      </c>
      <c r="O2086" s="39">
        <v>135083.903924705</v>
      </c>
      <c r="P2086" s="39">
        <v>135083.903924705</v>
      </c>
      <c r="Q2086" s="39">
        <v>135083.903924705</v>
      </c>
      <c r="R2086" s="39">
        <v>135083.903924705</v>
      </c>
      <c r="S2086" s="39">
        <v>135083.903924705</v>
      </c>
      <c r="T2086" s="39">
        <v>135083.903924705</v>
      </c>
      <c r="U2086" s="39">
        <v>135083.903924705</v>
      </c>
      <c r="V2086" s="39">
        <v>135083.903924705</v>
      </c>
      <c r="W2086" s="39">
        <v>135083.903924705</v>
      </c>
      <c r="X2086" s="39">
        <v>135083.903924705</v>
      </c>
      <c r="Y2086" s="39">
        <v>135083.903924705</v>
      </c>
      <c r="Z2086" s="39">
        <v>135083.903924705</v>
      </c>
      <c r="AA2086" s="39">
        <v>135083.903924705</v>
      </c>
      <c r="AB2086" s="39">
        <v>135083.903924705</v>
      </c>
      <c r="AC2086" s="39">
        <v>135083.903924705</v>
      </c>
      <c r="AD2086" s="39">
        <v>135083.903924705</v>
      </c>
    </row>
    <row r="2087" spans="1:30" hidden="1" outlineLevel="1">
      <c r="A2087" s="40" t="s">
        <v>231</v>
      </c>
      <c r="B2087" s="39">
        <v>200000.00582952501</v>
      </c>
      <c r="C2087" s="39">
        <v>200000.00582952501</v>
      </c>
      <c r="D2087" s="39">
        <v>200000.00582952501</v>
      </c>
      <c r="E2087" s="39">
        <v>200000.00582952501</v>
      </c>
      <c r="F2087" s="39">
        <v>200000.00582952501</v>
      </c>
      <c r="G2087" s="39">
        <v>200000.00582952501</v>
      </c>
      <c r="H2087" s="39">
        <v>200000.00582952501</v>
      </c>
      <c r="I2087" s="39">
        <v>200000.00582952501</v>
      </c>
      <c r="J2087" s="39">
        <v>200000.00582952501</v>
      </c>
      <c r="K2087" s="39">
        <v>200000.00582952501</v>
      </c>
      <c r="L2087" s="39">
        <v>200000.00582952501</v>
      </c>
      <c r="M2087" s="39">
        <v>200000.00582952501</v>
      </c>
      <c r="N2087" s="39">
        <v>200000.00582952501</v>
      </c>
      <c r="O2087" s="39">
        <v>200000.00582952501</v>
      </c>
      <c r="P2087" s="39">
        <v>200000.00582952501</v>
      </c>
      <c r="Q2087" s="39">
        <v>200000.00582952501</v>
      </c>
      <c r="R2087" s="39">
        <v>200000.00582952501</v>
      </c>
      <c r="S2087" s="39">
        <v>200000.00582952501</v>
      </c>
      <c r="T2087" s="39">
        <v>200000.00582952501</v>
      </c>
      <c r="U2087" s="39">
        <v>200000.00582952501</v>
      </c>
      <c r="V2087" s="39">
        <v>200000.00582952501</v>
      </c>
      <c r="W2087" s="39">
        <v>200000.00582952501</v>
      </c>
      <c r="X2087" s="39">
        <v>200000.00582952501</v>
      </c>
      <c r="Y2087" s="39">
        <v>200000.00582952501</v>
      </c>
      <c r="Z2087" s="39">
        <v>200000.00582952501</v>
      </c>
      <c r="AA2087" s="39">
        <v>200000.00582952501</v>
      </c>
      <c r="AB2087" s="39">
        <v>200000.00582952501</v>
      </c>
      <c r="AC2087" s="39">
        <v>200000.00582952501</v>
      </c>
      <c r="AD2087" s="39">
        <v>200000.00582952501</v>
      </c>
    </row>
    <row r="2088" spans="1:30" hidden="1" outlineLevel="1">
      <c r="A2088" s="40" t="s">
        <v>232</v>
      </c>
      <c r="B2088" s="39">
        <v>681339.70929971104</v>
      </c>
      <c r="C2088" s="39">
        <v>681339.70929971104</v>
      </c>
      <c r="D2088" s="39">
        <v>681339.70929971104</v>
      </c>
      <c r="E2088" s="39">
        <v>681339.70929971104</v>
      </c>
      <c r="F2088" s="39">
        <v>681339.70929971104</v>
      </c>
      <c r="G2088" s="39">
        <v>681339.70929971104</v>
      </c>
      <c r="H2088" s="39">
        <v>681339.70929971104</v>
      </c>
      <c r="I2088" s="39">
        <v>681339.70929971104</v>
      </c>
      <c r="J2088" s="39">
        <v>681339.70929971104</v>
      </c>
      <c r="K2088" s="39">
        <v>681339.70929971104</v>
      </c>
      <c r="L2088" s="39">
        <v>681339.70929971104</v>
      </c>
      <c r="M2088" s="39">
        <v>681339.70929971104</v>
      </c>
      <c r="N2088" s="39">
        <v>681339.70929971104</v>
      </c>
      <c r="O2088" s="39">
        <v>681339.70929971104</v>
      </c>
      <c r="P2088" s="39">
        <v>681339.70929971104</v>
      </c>
      <c r="Q2088" s="39">
        <v>681339.70929971104</v>
      </c>
      <c r="R2088" s="39">
        <v>681339.70929971104</v>
      </c>
      <c r="S2088" s="39">
        <v>681339.70929971104</v>
      </c>
      <c r="T2088" s="39">
        <v>681339.70929971104</v>
      </c>
      <c r="U2088" s="39">
        <v>681339.70929971104</v>
      </c>
      <c r="V2088" s="39">
        <v>681339.70929971104</v>
      </c>
      <c r="W2088" s="39">
        <v>681339.70929971104</v>
      </c>
      <c r="X2088" s="39">
        <v>681339.70929971104</v>
      </c>
      <c r="Y2088" s="39">
        <v>681339.70929971104</v>
      </c>
      <c r="Z2088" s="39">
        <v>681339.70929971104</v>
      </c>
      <c r="AA2088" s="39">
        <v>681339.70929971104</v>
      </c>
      <c r="AB2088" s="39">
        <v>681339.70929971104</v>
      </c>
      <c r="AC2088" s="39">
        <v>681339.70929971104</v>
      </c>
      <c r="AD2088" s="39">
        <v>681339.70929971104</v>
      </c>
    </row>
    <row r="2089" spans="1:30" hidden="1" outlineLevel="1">
      <c r="A2089" s="40" t="s">
        <v>233</v>
      </c>
      <c r="B2089" s="39">
        <v>10000.000291476201</v>
      </c>
      <c r="C2089" s="39">
        <v>10000.000291476201</v>
      </c>
      <c r="D2089" s="39">
        <v>10000.000291476201</v>
      </c>
      <c r="E2089" s="39">
        <v>10000.000291476201</v>
      </c>
      <c r="F2089" s="39">
        <v>10000.000291476201</v>
      </c>
      <c r="G2089" s="39">
        <v>10000.000291476201</v>
      </c>
      <c r="H2089" s="39">
        <v>10000.000291476201</v>
      </c>
      <c r="I2089" s="39">
        <v>10000.000291476201</v>
      </c>
      <c r="J2089" s="39">
        <v>10000.000291476201</v>
      </c>
      <c r="K2089" s="39">
        <v>10000.000291476201</v>
      </c>
      <c r="L2089" s="39">
        <v>10000.000291476201</v>
      </c>
      <c r="M2089" s="39">
        <v>10000.000291476201</v>
      </c>
      <c r="N2089" s="39">
        <v>10000.000291476201</v>
      </c>
      <c r="O2089" s="39">
        <v>10000.000291476201</v>
      </c>
      <c r="P2089" s="39">
        <v>10000.000291476201</v>
      </c>
      <c r="Q2089" s="39">
        <v>10000.000291476201</v>
      </c>
      <c r="R2089" s="39">
        <v>10000.000291476201</v>
      </c>
      <c r="S2089" s="39">
        <v>10000.000291476201</v>
      </c>
      <c r="T2089" s="39">
        <v>10000.000291476201</v>
      </c>
      <c r="U2089" s="39">
        <v>10000.000291476201</v>
      </c>
      <c r="V2089" s="39">
        <v>10000.000291476201</v>
      </c>
      <c r="W2089" s="39">
        <v>10000.000291476201</v>
      </c>
      <c r="X2089" s="39">
        <v>10000.000291476201</v>
      </c>
      <c r="Y2089" s="39">
        <v>10000.000291476201</v>
      </c>
      <c r="Z2089" s="39">
        <v>10000.000291476201</v>
      </c>
      <c r="AA2089" s="39">
        <v>10000.000291476201</v>
      </c>
      <c r="AB2089" s="39">
        <v>10000.000291476201</v>
      </c>
      <c r="AC2089" s="39">
        <v>10000.000291476201</v>
      </c>
      <c r="AD2089" s="39">
        <v>10000.000291476201</v>
      </c>
    </row>
    <row r="2090" spans="1:30" hidden="1" outlineLevel="1">
      <c r="A2090" s="40" t="s">
        <v>235</v>
      </c>
      <c r="B2090" s="39">
        <v>4000.0001165905101</v>
      </c>
      <c r="C2090" s="39">
        <v>4000.0001165905101</v>
      </c>
      <c r="D2090" s="39">
        <v>4000.0001165905101</v>
      </c>
      <c r="E2090" s="39">
        <v>4000.0001165905101</v>
      </c>
      <c r="F2090" s="39">
        <v>4000.0001165905101</v>
      </c>
      <c r="G2090" s="39">
        <v>4000.0001165905101</v>
      </c>
      <c r="H2090" s="39">
        <v>4000.0001165905101</v>
      </c>
      <c r="I2090" s="39">
        <v>4000.0001165905101</v>
      </c>
      <c r="J2090" s="39">
        <v>4000.0001165905101</v>
      </c>
      <c r="K2090" s="39">
        <v>4000.0001165905101</v>
      </c>
      <c r="L2090" s="39">
        <v>4000.0001165905101</v>
      </c>
      <c r="M2090" s="39">
        <v>4000.0001165905101</v>
      </c>
      <c r="N2090" s="39">
        <v>4000.0001165905101</v>
      </c>
      <c r="O2090" s="39">
        <v>4000.0001165905101</v>
      </c>
      <c r="P2090" s="39">
        <v>4000.0001165905101</v>
      </c>
      <c r="Q2090" s="39">
        <v>4000.0001165905101</v>
      </c>
      <c r="R2090" s="39">
        <v>4000.0001165905101</v>
      </c>
      <c r="S2090" s="39">
        <v>4000.0001165905101</v>
      </c>
      <c r="T2090" s="39">
        <v>4000.0001165905101</v>
      </c>
      <c r="U2090" s="39">
        <v>4000.0001165905101</v>
      </c>
      <c r="V2090" s="39">
        <v>4000.0001165905101</v>
      </c>
      <c r="W2090" s="39">
        <v>4000.0001165905101</v>
      </c>
      <c r="X2090" s="39">
        <v>4000.0001165905101</v>
      </c>
      <c r="Y2090" s="39">
        <v>4000.0001165905101</v>
      </c>
      <c r="Z2090" s="39">
        <v>4000.0001165905101</v>
      </c>
      <c r="AA2090" s="39">
        <v>4000.0001165905101</v>
      </c>
      <c r="AB2090" s="39">
        <v>4000.0001165905101</v>
      </c>
      <c r="AC2090" s="39">
        <v>4000.0001165905101</v>
      </c>
      <c r="AD2090" s="39">
        <v>4000.0001165905101</v>
      </c>
    </row>
    <row r="2091" spans="1:30" hidden="1" outlineLevel="1">
      <c r="A2091" s="40" t="s">
        <v>236</v>
      </c>
      <c r="B2091" s="39">
        <v>3166.6667589674798</v>
      </c>
      <c r="C2091" s="39">
        <v>3166.6667589674798</v>
      </c>
      <c r="D2091" s="39">
        <v>3166.6667589674798</v>
      </c>
      <c r="E2091" s="39">
        <v>3166.6667589674798</v>
      </c>
      <c r="F2091" s="39">
        <v>3166.6667589674798</v>
      </c>
      <c r="G2091" s="39">
        <v>3166.6667589674798</v>
      </c>
      <c r="H2091" s="39">
        <v>3166.6667589674798</v>
      </c>
      <c r="I2091" s="39">
        <v>3166.6667589674798</v>
      </c>
      <c r="J2091" s="39">
        <v>3166.6667589674798</v>
      </c>
      <c r="K2091" s="39">
        <v>3166.6667589674798</v>
      </c>
      <c r="L2091" s="39">
        <v>3166.6667589674798</v>
      </c>
      <c r="M2091" s="39">
        <v>3166.6667589674798</v>
      </c>
      <c r="N2091" s="39">
        <v>3166.6667589674798</v>
      </c>
      <c r="O2091" s="39">
        <v>3166.6667589674798</v>
      </c>
      <c r="P2091" s="39">
        <v>3166.6667589674798</v>
      </c>
      <c r="Q2091" s="39">
        <v>3166.6667589674798</v>
      </c>
      <c r="R2091" s="39">
        <v>3166.6667589674798</v>
      </c>
      <c r="S2091" s="39">
        <v>3166.6667589674798</v>
      </c>
      <c r="T2091" s="39">
        <v>3166.6667589674798</v>
      </c>
      <c r="U2091" s="39">
        <v>3166.6667589674798</v>
      </c>
      <c r="V2091" s="39">
        <v>3166.6667589674798</v>
      </c>
      <c r="W2091" s="39">
        <v>3166.6667589674798</v>
      </c>
      <c r="X2091" s="39">
        <v>3166.6667589674798</v>
      </c>
      <c r="Y2091" s="39">
        <v>3166.6667589674798</v>
      </c>
      <c r="Z2091" s="39">
        <v>3166.6667589674798</v>
      </c>
      <c r="AA2091" s="39">
        <v>3166.6667589674798</v>
      </c>
      <c r="AB2091" s="39">
        <v>3166.6667589674798</v>
      </c>
      <c r="AC2091" s="39">
        <v>3166.6667589674798</v>
      </c>
      <c r="AD2091" s="39">
        <v>3166.6667589674798</v>
      </c>
    </row>
    <row r="2092" spans="1:30" collapsed="1">
      <c r="A2092" s="40" t="s">
        <v>274</v>
      </c>
      <c r="B2092" s="39">
        <v>21216581.005781099</v>
      </c>
      <c r="C2092" s="39">
        <v>21216581.005781099</v>
      </c>
      <c r="D2092" s="39">
        <v>21216581.005781099</v>
      </c>
      <c r="E2092" s="39">
        <v>21216581.005781099</v>
      </c>
      <c r="F2092" s="39">
        <v>21216581.005781099</v>
      </c>
      <c r="G2092" s="39">
        <v>21216581.005781099</v>
      </c>
      <c r="H2092" s="39">
        <v>21216581.005781099</v>
      </c>
      <c r="I2092" s="39">
        <v>21216581.005781099</v>
      </c>
      <c r="J2092" s="39">
        <v>21216581.005781099</v>
      </c>
      <c r="K2092" s="39">
        <v>21216581.005781099</v>
      </c>
      <c r="L2092" s="39">
        <v>21216581.005781099</v>
      </c>
      <c r="M2092" s="39">
        <v>21216581.005781099</v>
      </c>
      <c r="N2092" s="39">
        <v>21216581.005781099</v>
      </c>
      <c r="O2092" s="39">
        <v>21216581.005781099</v>
      </c>
      <c r="P2092" s="39">
        <v>21216581.005781099</v>
      </c>
      <c r="Q2092" s="39">
        <v>21216581.005781099</v>
      </c>
      <c r="R2092" s="39">
        <v>21216581.005781099</v>
      </c>
      <c r="S2092" s="39">
        <v>21216581.005781099</v>
      </c>
      <c r="T2092" s="39">
        <v>21216581.005781099</v>
      </c>
      <c r="U2092" s="39">
        <v>21216581.005781099</v>
      </c>
      <c r="V2092" s="39">
        <v>21216581.005781099</v>
      </c>
      <c r="W2092" s="39">
        <v>21216581.005781099</v>
      </c>
      <c r="X2092" s="39">
        <v>21216581.005781099</v>
      </c>
      <c r="Y2092" s="39">
        <v>21216581.005781099</v>
      </c>
      <c r="Z2092" s="39">
        <v>21216581.005781099</v>
      </c>
      <c r="AA2092" s="39">
        <v>21216581.005781099</v>
      </c>
      <c r="AB2092" s="39">
        <v>21216581.005781099</v>
      </c>
      <c r="AC2092" s="39">
        <v>21216581.005781099</v>
      </c>
      <c r="AD2092" s="39">
        <v>21216581.005781099</v>
      </c>
    </row>
    <row r="2093" spans="1:30">
      <c r="A2093" s="40" t="s">
        <v>275</v>
      </c>
    </row>
    <row r="2094" spans="1:30" s="45" customFormat="1">
      <c r="A2094" s="49" t="s">
        <v>276</v>
      </c>
      <c r="B2094" s="50">
        <v>1.85563931629927E-2</v>
      </c>
      <c r="C2094" s="50">
        <v>7.2496462333782302E-4</v>
      </c>
      <c r="D2094" s="50">
        <v>9.8107424010084408E-3</v>
      </c>
      <c r="E2094" s="50">
        <v>5.4383755565643198E-2</v>
      </c>
      <c r="F2094" s="50">
        <v>4.5710082497349701E-4</v>
      </c>
      <c r="G2094" s="50">
        <v>0.216071755897984</v>
      </c>
      <c r="H2094" s="50">
        <v>8.76320294672574E-2</v>
      </c>
      <c r="I2094" s="50">
        <v>1.7355927552380499E-2</v>
      </c>
      <c r="J2094" s="50">
        <v>1.14616932393446E-3</v>
      </c>
      <c r="K2094" s="50">
        <v>7.4915803616871298E-4</v>
      </c>
      <c r="L2094" s="50">
        <v>1.6143216327995399E-4</v>
      </c>
      <c r="M2094" s="50">
        <v>8.5418174049344301E-5</v>
      </c>
      <c r="N2094" s="50">
        <v>0.59102922429115001</v>
      </c>
      <c r="O2094" s="50">
        <v>9.68827804519718E-4</v>
      </c>
      <c r="P2094" s="50">
        <v>2.1462538346366401E-4</v>
      </c>
      <c r="Q2094" s="50">
        <v>9.8264573254113198E-5</v>
      </c>
      <c r="R2094" s="50">
        <v>5.5421075460180495E-4</v>
      </c>
      <c r="S2094" s="50">
        <v>0</v>
      </c>
      <c r="T2094" s="50">
        <v>0.130693859767781</v>
      </c>
      <c r="U2094" s="50">
        <v>0</v>
      </c>
      <c r="V2094" s="50">
        <v>0</v>
      </c>
      <c r="W2094" s="50">
        <v>0.19350027616916399</v>
      </c>
      <c r="X2094" s="50">
        <v>0.65919709035853302</v>
      </c>
      <c r="Y2094" s="50">
        <v>0</v>
      </c>
      <c r="Z2094" s="50">
        <v>9.6750138084582601E-3</v>
      </c>
      <c r="AA2094" s="50">
        <v>0</v>
      </c>
      <c r="AB2094" s="50">
        <v>3.8700055233833E-3</v>
      </c>
      <c r="AC2094" s="50">
        <v>3.0637543726784399E-3</v>
      </c>
      <c r="AD2094" s="50">
        <v>0</v>
      </c>
    </row>
    <row r="2095" spans="1:30">
      <c r="A2095" s="40" t="s">
        <v>277</v>
      </c>
      <c r="B2095" s="39">
        <v>1.7652397004736101E-2</v>
      </c>
      <c r="C2095" s="39">
        <v>6.8964713310074597E-4</v>
      </c>
      <c r="D2095" s="39">
        <v>9.3328007362540894E-3</v>
      </c>
      <c r="E2095" s="39">
        <v>5.17343880042275E-2</v>
      </c>
      <c r="F2095" s="39">
        <v>4.34832629528271E-4</v>
      </c>
      <c r="G2095" s="39">
        <v>0.205545570365922</v>
      </c>
      <c r="H2095" s="39">
        <v>8.3362933782400894E-2</v>
      </c>
      <c r="I2095" s="39">
        <v>1.6510413464997299E-2</v>
      </c>
      <c r="J2095" s="39">
        <v>1.0903323594744301E-3</v>
      </c>
      <c r="K2095" s="39">
        <v>7.1266193583957105E-4</v>
      </c>
      <c r="L2095" s="39">
        <v>1.53567808707258E-4</v>
      </c>
      <c r="M2095" s="39">
        <v>8.1256928892074203E-5</v>
      </c>
      <c r="N2095" s="39">
        <v>0.56223655194994604</v>
      </c>
      <c r="O2095" s="39">
        <v>9.2163023731982297E-4</v>
      </c>
      <c r="P2095" s="39">
        <v>2.0416965963784801E-4</v>
      </c>
      <c r="Q2095" s="39">
        <v>9.3477500899362596E-5</v>
      </c>
      <c r="R2095" s="39">
        <v>5.2721173660170702E-4</v>
      </c>
      <c r="S2095" s="39">
        <v>0</v>
      </c>
      <c r="T2095" s="39">
        <v>6.3669025602144901E-3</v>
      </c>
      <c r="U2095" s="39">
        <v>0</v>
      </c>
      <c r="V2095" s="39">
        <v>0</v>
      </c>
      <c r="W2095" s="39">
        <v>9.4265897872531403E-3</v>
      </c>
      <c r="X2095" s="39">
        <v>3.2113548790639698E-2</v>
      </c>
      <c r="Y2095" s="39">
        <v>0</v>
      </c>
      <c r="Z2095" s="39">
        <v>4.7132948936265802E-4</v>
      </c>
      <c r="AA2095" s="39">
        <v>0</v>
      </c>
      <c r="AB2095" s="39">
        <v>1.88531795745063E-4</v>
      </c>
      <c r="AC2095" s="39">
        <v>1.4925433829817499E-4</v>
      </c>
      <c r="AD2095" s="39">
        <v>0</v>
      </c>
    </row>
    <row r="2096" spans="1:30">
      <c r="A2096" s="40" t="s">
        <v>278</v>
      </c>
    </row>
    <row r="2097" spans="1:30">
      <c r="A2097" s="43" t="s">
        <v>279</v>
      </c>
    </row>
    <row r="2098" spans="1:30">
      <c r="A2098" s="40" t="s">
        <v>280</v>
      </c>
      <c r="B2098" s="39">
        <v>355703.80895008199</v>
      </c>
      <c r="C2098" s="39">
        <v>13749.958853210301</v>
      </c>
      <c r="D2098" s="39">
        <v>193768.529716063</v>
      </c>
      <c r="E2098" s="39">
        <v>1031051.81798867</v>
      </c>
      <c r="F2098" s="39">
        <v>8666.0921389324994</v>
      </c>
      <c r="G2098" s="39">
        <v>4096795.0810777298</v>
      </c>
      <c r="H2098" s="39">
        <v>1663228.2159885799</v>
      </c>
      <c r="I2098" s="39">
        <v>332064.74955433601</v>
      </c>
      <c r="J2098" s="39">
        <v>22637.588026121899</v>
      </c>
      <c r="K2098" s="39">
        <v>14611.336829698599</v>
      </c>
      <c r="L2098" s="39">
        <v>3060.5632821870199</v>
      </c>
      <c r="M2098" s="39">
        <v>1665.9685302123901</v>
      </c>
      <c r="N2098" s="39">
        <v>11205216.518272201</v>
      </c>
      <c r="O2098" s="39">
        <v>18367.831694931501</v>
      </c>
      <c r="P2098" s="39">
        <v>4069.04395448788</v>
      </c>
      <c r="Q2098" s="39">
        <v>1916.52055898002</v>
      </c>
      <c r="R2098" s="39">
        <v>10946.0220931887</v>
      </c>
      <c r="S2098" s="39">
        <v>0</v>
      </c>
      <c r="T2098" s="39">
        <v>132190.259151871</v>
      </c>
      <c r="U2098" s="39">
        <v>0</v>
      </c>
      <c r="V2098" s="39">
        <v>0</v>
      </c>
      <c r="W2098" s="39">
        <v>195715.787246694</v>
      </c>
      <c r="X2098" s="39">
        <v>666744.668506113</v>
      </c>
      <c r="Y2098" s="39">
        <v>0</v>
      </c>
      <c r="Z2098" s="39">
        <v>9785.78936233477</v>
      </c>
      <c r="AA2098" s="39">
        <v>0</v>
      </c>
      <c r="AB2098" s="39">
        <v>3914.3157449339001</v>
      </c>
      <c r="AC2098" s="39">
        <v>3098.83329807267</v>
      </c>
      <c r="AD2098" s="39">
        <v>0</v>
      </c>
    </row>
    <row r="2099" spans="1:30">
      <c r="A2099" s="40" t="s">
        <v>281</v>
      </c>
      <c r="B2099" s="39">
        <v>0</v>
      </c>
      <c r="C2099" s="39">
        <v>0</v>
      </c>
      <c r="D2099" s="39">
        <v>0</v>
      </c>
      <c r="E2099" s="39">
        <v>0</v>
      </c>
      <c r="F2099" s="39">
        <v>0</v>
      </c>
      <c r="G2099" s="39">
        <v>0</v>
      </c>
      <c r="H2099" s="39">
        <v>0</v>
      </c>
      <c r="I2099" s="39">
        <v>0</v>
      </c>
      <c r="J2099" s="39">
        <v>0</v>
      </c>
      <c r="K2099" s="39">
        <v>0</v>
      </c>
      <c r="L2099" s="39">
        <v>0</v>
      </c>
      <c r="M2099" s="39">
        <v>0</v>
      </c>
      <c r="N2099" s="39">
        <v>0</v>
      </c>
      <c r="O2099" s="39">
        <v>0</v>
      </c>
      <c r="P2099" s="39">
        <v>0</v>
      </c>
      <c r="Q2099" s="39">
        <v>0</v>
      </c>
      <c r="R2099" s="39">
        <v>0</v>
      </c>
      <c r="S2099" s="39">
        <v>0</v>
      </c>
      <c r="T2099" s="39">
        <v>0</v>
      </c>
      <c r="U2099" s="39">
        <v>0</v>
      </c>
      <c r="V2099" s="39">
        <v>0</v>
      </c>
      <c r="W2099" s="39">
        <v>0</v>
      </c>
      <c r="X2099" s="39">
        <v>0</v>
      </c>
      <c r="Y2099" s="39">
        <v>0</v>
      </c>
      <c r="Z2099" s="39">
        <v>0</v>
      </c>
      <c r="AA2099" s="39">
        <v>0</v>
      </c>
      <c r="AB2099" s="39">
        <v>0</v>
      </c>
      <c r="AC2099" s="39">
        <v>0</v>
      </c>
      <c r="AD2099" s="39">
        <v>0</v>
      </c>
    </row>
    <row r="2100" spans="1:30">
      <c r="A2100" s="40" t="s">
        <v>282</v>
      </c>
      <c r="B2100" s="39">
        <v>355703.80895008199</v>
      </c>
      <c r="C2100" s="39">
        <v>13749.958853210301</v>
      </c>
      <c r="D2100" s="39">
        <v>193768.529716063</v>
      </c>
      <c r="E2100" s="39">
        <v>1031051.81798867</v>
      </c>
      <c r="F2100" s="39">
        <v>8666.0921389324994</v>
      </c>
      <c r="G2100" s="39">
        <v>4096795.0810777298</v>
      </c>
      <c r="H2100" s="39">
        <v>1663228.2159885799</v>
      </c>
      <c r="I2100" s="39">
        <v>332064.74955433601</v>
      </c>
      <c r="J2100" s="39">
        <v>22637.588026121899</v>
      </c>
      <c r="K2100" s="39">
        <v>14611.336829698599</v>
      </c>
      <c r="L2100" s="39">
        <v>3060.5632821870199</v>
      </c>
      <c r="M2100" s="39">
        <v>1665.9685302123901</v>
      </c>
      <c r="N2100" s="39">
        <v>11205216.518272201</v>
      </c>
      <c r="O2100" s="39">
        <v>18367.831694931501</v>
      </c>
      <c r="P2100" s="39">
        <v>4069.04395448788</v>
      </c>
      <c r="Q2100" s="39">
        <v>1916.52055898002</v>
      </c>
      <c r="R2100" s="39">
        <v>10946.0220931887</v>
      </c>
      <c r="S2100" s="39">
        <v>0</v>
      </c>
      <c r="T2100" s="39">
        <v>132190.259151871</v>
      </c>
      <c r="U2100" s="39">
        <v>0</v>
      </c>
      <c r="V2100" s="39">
        <v>0</v>
      </c>
      <c r="W2100" s="39">
        <v>195715.787246694</v>
      </c>
      <c r="X2100" s="39">
        <v>666744.668506113</v>
      </c>
      <c r="Y2100" s="39">
        <v>0</v>
      </c>
      <c r="Z2100" s="39">
        <v>9785.78936233477</v>
      </c>
      <c r="AA2100" s="39">
        <v>0</v>
      </c>
      <c r="AB2100" s="39">
        <v>3914.3157449339001</v>
      </c>
      <c r="AC2100" s="39">
        <v>3098.83329807267</v>
      </c>
      <c r="AD2100" s="39">
        <v>0</v>
      </c>
    </row>
    <row r="2101" spans="1:30" s="45" customFormat="1">
      <c r="A2101" s="44" t="s">
        <v>283</v>
      </c>
      <c r="B2101" s="45">
        <v>0</v>
      </c>
      <c r="C2101" s="45">
        <v>0</v>
      </c>
      <c r="D2101" s="45">
        <v>1</v>
      </c>
      <c r="E2101" s="45">
        <v>0</v>
      </c>
      <c r="F2101" s="45">
        <v>0</v>
      </c>
      <c r="G2101" s="45">
        <v>0</v>
      </c>
      <c r="H2101" s="45">
        <v>0</v>
      </c>
      <c r="I2101" s="45">
        <v>0</v>
      </c>
      <c r="J2101" s="45">
        <v>1</v>
      </c>
      <c r="K2101" s="45">
        <v>0</v>
      </c>
      <c r="L2101" s="45">
        <v>0</v>
      </c>
      <c r="M2101" s="45">
        <v>0</v>
      </c>
      <c r="N2101" s="45">
        <v>0</v>
      </c>
      <c r="O2101" s="45">
        <v>0</v>
      </c>
      <c r="P2101" s="45">
        <v>0</v>
      </c>
      <c r="Q2101" s="45">
        <v>0</v>
      </c>
      <c r="R2101" s="45">
        <v>1</v>
      </c>
      <c r="S2101" s="45">
        <v>1</v>
      </c>
      <c r="T2101" s="45">
        <v>1</v>
      </c>
      <c r="U2101" s="45">
        <v>1</v>
      </c>
      <c r="V2101" s="45">
        <v>1</v>
      </c>
      <c r="W2101" s="45">
        <v>1</v>
      </c>
      <c r="X2101" s="45">
        <v>1</v>
      </c>
      <c r="Y2101" s="45">
        <v>1</v>
      </c>
      <c r="Z2101" s="45">
        <v>1</v>
      </c>
      <c r="AA2101" s="45">
        <v>1</v>
      </c>
      <c r="AB2101" s="45">
        <v>1</v>
      </c>
      <c r="AC2101" s="45">
        <v>1</v>
      </c>
      <c r="AD2101" s="45">
        <v>1</v>
      </c>
    </row>
    <row r="2102" spans="1:30" s="45" customFormat="1">
      <c r="A2102" s="44" t="s">
        <v>284</v>
      </c>
      <c r="B2102" s="45">
        <v>1.02189</v>
      </c>
      <c r="C2102" s="45">
        <v>1.02189</v>
      </c>
      <c r="D2102" s="45">
        <v>1.02189</v>
      </c>
      <c r="E2102" s="45">
        <v>1.02189</v>
      </c>
      <c r="F2102" s="45">
        <v>1.02189</v>
      </c>
      <c r="G2102" s="45">
        <v>1.02189</v>
      </c>
      <c r="H2102" s="45">
        <v>1.02189</v>
      </c>
      <c r="I2102" s="45">
        <v>1.02189</v>
      </c>
      <c r="J2102" s="45">
        <v>1.02189</v>
      </c>
      <c r="K2102" s="45">
        <v>1.02189</v>
      </c>
      <c r="L2102" s="45">
        <v>1.02189</v>
      </c>
      <c r="M2102" s="45">
        <v>1.02189</v>
      </c>
      <c r="N2102" s="45">
        <v>1.02189</v>
      </c>
      <c r="O2102" s="45">
        <v>1.02189</v>
      </c>
      <c r="P2102" s="45">
        <v>1.02189</v>
      </c>
      <c r="Q2102" s="45">
        <v>1.02189</v>
      </c>
      <c r="R2102" s="45">
        <v>1.02189</v>
      </c>
      <c r="S2102" s="45">
        <v>1.02189</v>
      </c>
      <c r="T2102" s="45">
        <v>1.02189</v>
      </c>
      <c r="U2102" s="45">
        <v>1.02189</v>
      </c>
      <c r="V2102" s="45">
        <v>1.02189</v>
      </c>
      <c r="W2102" s="45">
        <v>1.02189</v>
      </c>
      <c r="X2102" s="45">
        <v>1.02189</v>
      </c>
      <c r="Y2102" s="45">
        <v>1.02189</v>
      </c>
      <c r="Z2102" s="45">
        <v>1.02189</v>
      </c>
      <c r="AA2102" s="45">
        <v>1.02189</v>
      </c>
      <c r="AB2102" s="45">
        <v>1.02189</v>
      </c>
      <c r="AC2102" s="45">
        <v>1.02189</v>
      </c>
      <c r="AD2102" s="45">
        <v>1.02189</v>
      </c>
    </row>
    <row r="2103" spans="1:30">
      <c r="A2103" s="40" t="s">
        <v>285</v>
      </c>
      <c r="B2103" s="39">
        <v>0</v>
      </c>
      <c r="C2103" s="39">
        <v>0</v>
      </c>
      <c r="D2103" s="39">
        <v>198010.12283154801</v>
      </c>
      <c r="E2103" s="39">
        <v>0</v>
      </c>
      <c r="F2103" s="39">
        <v>0</v>
      </c>
      <c r="G2103" s="39">
        <v>0</v>
      </c>
      <c r="H2103" s="39">
        <v>0</v>
      </c>
      <c r="I2103" s="39">
        <v>0</v>
      </c>
      <c r="J2103" s="39">
        <v>23133.124828013701</v>
      </c>
      <c r="K2103" s="39">
        <v>0</v>
      </c>
      <c r="L2103" s="39">
        <v>0</v>
      </c>
      <c r="M2103" s="39">
        <v>0</v>
      </c>
      <c r="N2103" s="39">
        <v>0</v>
      </c>
      <c r="O2103" s="39">
        <v>0</v>
      </c>
      <c r="P2103" s="39">
        <v>0</v>
      </c>
      <c r="Q2103" s="39">
        <v>0</v>
      </c>
      <c r="R2103" s="39">
        <v>11185.6305168086</v>
      </c>
      <c r="S2103" s="39">
        <v>0</v>
      </c>
      <c r="T2103" s="39">
        <v>135083.903924705</v>
      </c>
      <c r="U2103" s="39">
        <v>0</v>
      </c>
      <c r="V2103" s="39">
        <v>0</v>
      </c>
      <c r="W2103" s="39">
        <v>200000.00582952501</v>
      </c>
      <c r="X2103" s="39">
        <v>681339.70929971104</v>
      </c>
      <c r="Y2103" s="39">
        <v>0</v>
      </c>
      <c r="Z2103" s="39">
        <v>10000.000291476201</v>
      </c>
      <c r="AA2103" s="39">
        <v>0</v>
      </c>
      <c r="AB2103" s="39">
        <v>4000.0001165905101</v>
      </c>
      <c r="AC2103" s="39">
        <v>3166.6667589674798</v>
      </c>
      <c r="AD2103" s="39">
        <v>0</v>
      </c>
    </row>
    <row r="2104" spans="1:30">
      <c r="A2104" s="40" t="s">
        <v>286</v>
      </c>
      <c r="B2104" s="39">
        <v>0</v>
      </c>
      <c r="C2104" s="39">
        <v>0</v>
      </c>
      <c r="D2104" s="39">
        <v>0</v>
      </c>
      <c r="E2104" s="39">
        <v>0</v>
      </c>
      <c r="F2104" s="39">
        <v>0</v>
      </c>
      <c r="G2104" s="39">
        <v>0</v>
      </c>
      <c r="H2104" s="39">
        <v>0</v>
      </c>
      <c r="I2104" s="39">
        <v>0</v>
      </c>
      <c r="J2104" s="39">
        <v>0</v>
      </c>
      <c r="K2104" s="39">
        <v>0</v>
      </c>
      <c r="L2104" s="39">
        <v>0</v>
      </c>
      <c r="M2104" s="39">
        <v>0</v>
      </c>
      <c r="N2104" s="39">
        <v>0</v>
      </c>
      <c r="O2104" s="39">
        <v>0</v>
      </c>
      <c r="P2104" s="39">
        <v>0</v>
      </c>
      <c r="Q2104" s="39">
        <v>0</v>
      </c>
      <c r="R2104" s="39">
        <v>0</v>
      </c>
      <c r="S2104" s="39">
        <v>0</v>
      </c>
      <c r="T2104" s="39">
        <v>0</v>
      </c>
      <c r="U2104" s="39">
        <v>0</v>
      </c>
      <c r="V2104" s="39">
        <v>0</v>
      </c>
      <c r="W2104" s="39">
        <v>0</v>
      </c>
      <c r="X2104" s="39">
        <v>0</v>
      </c>
      <c r="Y2104" s="39">
        <v>0</v>
      </c>
      <c r="Z2104" s="39">
        <v>0</v>
      </c>
      <c r="AA2104" s="39">
        <v>0</v>
      </c>
      <c r="AB2104" s="39">
        <v>0</v>
      </c>
      <c r="AC2104" s="39">
        <v>0</v>
      </c>
      <c r="AD2104" s="39">
        <v>0</v>
      </c>
    </row>
    <row r="2105" spans="1:30">
      <c r="A2105" s="40" t="s">
        <v>287</v>
      </c>
      <c r="B2105" s="39">
        <v>0</v>
      </c>
      <c r="C2105" s="39">
        <v>0</v>
      </c>
      <c r="D2105" s="39">
        <v>0</v>
      </c>
      <c r="E2105" s="39">
        <v>0</v>
      </c>
      <c r="F2105" s="39">
        <v>0</v>
      </c>
      <c r="G2105" s="39">
        <v>0</v>
      </c>
      <c r="H2105" s="39">
        <v>0</v>
      </c>
      <c r="I2105" s="39">
        <v>0</v>
      </c>
      <c r="J2105" s="39">
        <v>0</v>
      </c>
      <c r="K2105" s="39">
        <v>0</v>
      </c>
      <c r="L2105" s="39">
        <v>0</v>
      </c>
      <c r="M2105" s="39">
        <v>0</v>
      </c>
      <c r="N2105" s="39">
        <v>0</v>
      </c>
      <c r="O2105" s="39">
        <v>0</v>
      </c>
      <c r="P2105" s="39">
        <v>0</v>
      </c>
      <c r="Q2105" s="39">
        <v>0</v>
      </c>
      <c r="R2105" s="39">
        <v>0</v>
      </c>
      <c r="S2105" s="39">
        <v>0</v>
      </c>
      <c r="T2105" s="39">
        <v>0</v>
      </c>
      <c r="U2105" s="39">
        <v>0</v>
      </c>
      <c r="V2105" s="39">
        <v>0</v>
      </c>
      <c r="W2105" s="39">
        <v>0</v>
      </c>
      <c r="X2105" s="39">
        <v>0</v>
      </c>
      <c r="Y2105" s="39">
        <v>0</v>
      </c>
      <c r="Z2105" s="39">
        <v>0</v>
      </c>
      <c r="AA2105" s="39">
        <v>0</v>
      </c>
      <c r="AB2105" s="39">
        <v>0</v>
      </c>
      <c r="AC2105" s="39">
        <v>0</v>
      </c>
      <c r="AD2105" s="39">
        <v>0</v>
      </c>
    </row>
    <row r="2106" spans="1:30">
      <c r="A2106" s="40" t="s">
        <v>288</v>
      </c>
    </row>
    <row r="2107" spans="1:30">
      <c r="A2107" s="40" t="s">
        <v>289</v>
      </c>
      <c r="B2107" s="39">
        <v>0</v>
      </c>
      <c r="C2107" s="39">
        <v>0</v>
      </c>
      <c r="D2107" s="39">
        <v>0</v>
      </c>
      <c r="E2107" s="39">
        <v>0</v>
      </c>
      <c r="F2107" s="39">
        <v>0</v>
      </c>
      <c r="G2107" s="39">
        <v>0</v>
      </c>
      <c r="H2107" s="39">
        <v>0</v>
      </c>
      <c r="I2107" s="39">
        <v>0</v>
      </c>
      <c r="J2107" s="39">
        <v>0</v>
      </c>
      <c r="K2107" s="39">
        <v>0</v>
      </c>
      <c r="L2107" s="39">
        <v>0</v>
      </c>
      <c r="M2107" s="39">
        <v>0</v>
      </c>
      <c r="N2107" s="39">
        <v>0</v>
      </c>
      <c r="O2107" s="39">
        <v>0</v>
      </c>
      <c r="P2107" s="39">
        <v>0</v>
      </c>
      <c r="Q2107" s="39">
        <v>0</v>
      </c>
      <c r="R2107" s="39">
        <v>0</v>
      </c>
      <c r="S2107" s="39">
        <v>0</v>
      </c>
      <c r="T2107" s="39">
        <v>0</v>
      </c>
      <c r="U2107" s="39">
        <v>0</v>
      </c>
      <c r="V2107" s="39">
        <v>0</v>
      </c>
      <c r="W2107" s="39">
        <v>0</v>
      </c>
      <c r="X2107" s="39">
        <v>0</v>
      </c>
      <c r="Y2107" s="39">
        <v>0</v>
      </c>
      <c r="Z2107" s="39">
        <v>0</v>
      </c>
      <c r="AA2107" s="39">
        <v>0</v>
      </c>
      <c r="AB2107" s="39">
        <v>0</v>
      </c>
      <c r="AC2107" s="39">
        <v>0</v>
      </c>
      <c r="AD2107" s="39">
        <v>0</v>
      </c>
    </row>
    <row r="2108" spans="1:30">
      <c r="A2108" s="40" t="s">
        <v>290</v>
      </c>
      <c r="B2108" s="39">
        <v>0</v>
      </c>
      <c r="C2108" s="39">
        <v>0</v>
      </c>
      <c r="D2108" s="39">
        <v>0</v>
      </c>
      <c r="E2108" s="39">
        <v>0</v>
      </c>
      <c r="F2108" s="39">
        <v>0</v>
      </c>
      <c r="G2108" s="39">
        <v>0</v>
      </c>
      <c r="H2108" s="39">
        <v>0</v>
      </c>
      <c r="I2108" s="39">
        <v>0</v>
      </c>
      <c r="J2108" s="39">
        <v>0</v>
      </c>
      <c r="K2108" s="39">
        <v>0</v>
      </c>
      <c r="L2108" s="39">
        <v>0</v>
      </c>
      <c r="M2108" s="39">
        <v>0</v>
      </c>
      <c r="N2108" s="39">
        <v>0</v>
      </c>
      <c r="O2108" s="39">
        <v>0</v>
      </c>
      <c r="P2108" s="39">
        <v>0</v>
      </c>
      <c r="Q2108" s="39">
        <v>0</v>
      </c>
      <c r="R2108" s="39">
        <v>0</v>
      </c>
      <c r="S2108" s="39">
        <v>0</v>
      </c>
      <c r="T2108" s="39">
        <v>0</v>
      </c>
      <c r="U2108" s="39">
        <v>0</v>
      </c>
      <c r="V2108" s="39">
        <v>0</v>
      </c>
      <c r="W2108" s="39">
        <v>0</v>
      </c>
      <c r="X2108" s="39">
        <v>0</v>
      </c>
      <c r="Y2108" s="39">
        <v>0</v>
      </c>
      <c r="Z2108" s="39">
        <v>0</v>
      </c>
      <c r="AA2108" s="39">
        <v>0</v>
      </c>
      <c r="AB2108" s="39">
        <v>0</v>
      </c>
      <c r="AC2108" s="39">
        <v>0</v>
      </c>
      <c r="AD2108" s="39">
        <v>0</v>
      </c>
    </row>
    <row r="2109" spans="1:30">
      <c r="A2109" s="40" t="s">
        <v>291</v>
      </c>
      <c r="B2109" s="39">
        <v>0</v>
      </c>
      <c r="C2109" s="39">
        <v>0</v>
      </c>
      <c r="D2109" s="39">
        <v>0</v>
      </c>
      <c r="E2109" s="39">
        <v>0</v>
      </c>
      <c r="F2109" s="39">
        <v>0</v>
      </c>
      <c r="G2109" s="39">
        <v>0</v>
      </c>
      <c r="H2109" s="39">
        <v>0</v>
      </c>
      <c r="I2109" s="39">
        <v>0</v>
      </c>
      <c r="J2109" s="39">
        <v>0</v>
      </c>
      <c r="K2109" s="39">
        <v>0</v>
      </c>
      <c r="L2109" s="39">
        <v>0</v>
      </c>
      <c r="M2109" s="39">
        <v>0</v>
      </c>
      <c r="N2109" s="39">
        <v>0</v>
      </c>
      <c r="O2109" s="39">
        <v>0</v>
      </c>
      <c r="P2109" s="39">
        <v>0</v>
      </c>
      <c r="Q2109" s="39">
        <v>0</v>
      </c>
      <c r="R2109" s="39">
        <v>0</v>
      </c>
      <c r="S2109" s="39">
        <v>0</v>
      </c>
      <c r="T2109" s="39">
        <v>0</v>
      </c>
      <c r="U2109" s="39">
        <v>0</v>
      </c>
      <c r="V2109" s="39">
        <v>0</v>
      </c>
      <c r="W2109" s="39">
        <v>0</v>
      </c>
      <c r="X2109" s="39">
        <v>0</v>
      </c>
      <c r="Y2109" s="39">
        <v>0</v>
      </c>
      <c r="Z2109" s="39">
        <v>0</v>
      </c>
      <c r="AA2109" s="39">
        <v>0</v>
      </c>
      <c r="AB2109" s="39">
        <v>0</v>
      </c>
      <c r="AC2109" s="39">
        <v>0</v>
      </c>
      <c r="AD2109" s="39">
        <v>0</v>
      </c>
    </row>
    <row r="2110" spans="1:30" s="48" customFormat="1">
      <c r="A2110" s="47" t="s">
        <v>292</v>
      </c>
      <c r="B2110" s="48">
        <v>0</v>
      </c>
      <c r="C2110" s="48">
        <v>0</v>
      </c>
      <c r="D2110" s="48">
        <v>0</v>
      </c>
      <c r="E2110" s="48">
        <v>0</v>
      </c>
      <c r="F2110" s="48">
        <v>0</v>
      </c>
      <c r="G2110" s="48">
        <v>0</v>
      </c>
      <c r="H2110" s="48">
        <v>0</v>
      </c>
      <c r="I2110" s="48">
        <v>0</v>
      </c>
      <c r="J2110" s="48">
        <v>0</v>
      </c>
      <c r="K2110" s="48">
        <v>0</v>
      </c>
      <c r="L2110" s="48">
        <v>0</v>
      </c>
      <c r="M2110" s="48">
        <v>0</v>
      </c>
      <c r="N2110" s="48">
        <v>0</v>
      </c>
      <c r="O2110" s="48">
        <v>0</v>
      </c>
      <c r="P2110" s="48">
        <v>0</v>
      </c>
      <c r="Q2110" s="48">
        <v>0</v>
      </c>
      <c r="R2110" s="48">
        <v>0</v>
      </c>
      <c r="S2110" s="48">
        <v>0</v>
      </c>
      <c r="T2110" s="48">
        <v>0</v>
      </c>
      <c r="U2110" s="48">
        <v>0</v>
      </c>
      <c r="V2110" s="48">
        <v>0</v>
      </c>
      <c r="W2110" s="48">
        <v>0</v>
      </c>
      <c r="X2110" s="48">
        <v>0</v>
      </c>
      <c r="Y2110" s="48">
        <v>0</v>
      </c>
      <c r="Z2110" s="48">
        <v>0</v>
      </c>
      <c r="AA2110" s="48">
        <v>0</v>
      </c>
      <c r="AB2110" s="48">
        <v>0</v>
      </c>
      <c r="AC2110" s="48">
        <v>0</v>
      </c>
      <c r="AD2110" s="48">
        <v>0</v>
      </c>
    </row>
    <row r="2111" spans="1:30">
      <c r="A2111" s="40" t="s">
        <v>293</v>
      </c>
      <c r="B2111" s="39">
        <v>0</v>
      </c>
      <c r="C2111" s="39">
        <v>0</v>
      </c>
      <c r="D2111" s="39">
        <v>0</v>
      </c>
      <c r="E2111" s="39">
        <v>0</v>
      </c>
      <c r="F2111" s="39">
        <v>0</v>
      </c>
      <c r="G2111" s="39">
        <v>0</v>
      </c>
      <c r="H2111" s="39">
        <v>0</v>
      </c>
      <c r="I2111" s="39">
        <v>0</v>
      </c>
      <c r="J2111" s="39">
        <v>0</v>
      </c>
      <c r="K2111" s="39">
        <v>0</v>
      </c>
      <c r="L2111" s="39">
        <v>0</v>
      </c>
      <c r="M2111" s="39">
        <v>0</v>
      </c>
      <c r="N2111" s="39">
        <v>0</v>
      </c>
      <c r="O2111" s="39">
        <v>0</v>
      </c>
      <c r="P2111" s="39">
        <v>0</v>
      </c>
      <c r="Q2111" s="39">
        <v>0</v>
      </c>
      <c r="R2111" s="39">
        <v>0</v>
      </c>
      <c r="S2111" s="39">
        <v>0</v>
      </c>
      <c r="T2111" s="39">
        <v>0</v>
      </c>
      <c r="U2111" s="39">
        <v>0</v>
      </c>
      <c r="V2111" s="39">
        <v>0</v>
      </c>
      <c r="W2111" s="39">
        <v>0</v>
      </c>
      <c r="X2111" s="39">
        <v>0</v>
      </c>
      <c r="Y2111" s="39">
        <v>0</v>
      </c>
      <c r="Z2111" s="39">
        <v>0</v>
      </c>
      <c r="AA2111" s="39">
        <v>0</v>
      </c>
      <c r="AB2111" s="39">
        <v>0</v>
      </c>
      <c r="AC2111" s="39">
        <v>0</v>
      </c>
      <c r="AD2111" s="39">
        <v>0</v>
      </c>
    </row>
    <row r="2112" spans="1:30" s="48" customFormat="1">
      <c r="A2112" s="47" t="s">
        <v>294</v>
      </c>
    </row>
    <row r="2113" spans="1:30">
      <c r="A2113" s="40" t="s">
        <v>295</v>
      </c>
    </row>
    <row r="2114" spans="1:30">
      <c r="A2114" s="40" t="s">
        <v>296</v>
      </c>
      <c r="B2114" s="39">
        <v>0</v>
      </c>
      <c r="C2114" s="39">
        <v>0</v>
      </c>
      <c r="D2114" s="39">
        <v>0</v>
      </c>
      <c r="E2114" s="39">
        <v>0</v>
      </c>
      <c r="F2114" s="39">
        <v>0</v>
      </c>
      <c r="G2114" s="39">
        <v>0</v>
      </c>
      <c r="H2114" s="39">
        <v>0</v>
      </c>
      <c r="I2114" s="39">
        <v>0</v>
      </c>
      <c r="J2114" s="39">
        <v>0</v>
      </c>
      <c r="K2114" s="39">
        <v>0</v>
      </c>
      <c r="L2114" s="39">
        <v>0</v>
      </c>
      <c r="M2114" s="39">
        <v>0</v>
      </c>
      <c r="N2114" s="39">
        <v>0</v>
      </c>
      <c r="O2114" s="39">
        <v>0</v>
      </c>
      <c r="P2114" s="39">
        <v>0</v>
      </c>
      <c r="Q2114" s="39">
        <v>0</v>
      </c>
      <c r="R2114" s="39">
        <v>0</v>
      </c>
      <c r="S2114" s="39">
        <v>0</v>
      </c>
      <c r="T2114" s="39">
        <v>0</v>
      </c>
      <c r="U2114" s="39">
        <v>0</v>
      </c>
      <c r="V2114" s="39">
        <v>0</v>
      </c>
      <c r="W2114" s="39">
        <v>0</v>
      </c>
      <c r="X2114" s="39">
        <v>0</v>
      </c>
      <c r="Y2114" s="39">
        <v>0</v>
      </c>
      <c r="Z2114" s="39">
        <v>0</v>
      </c>
      <c r="AA2114" s="39">
        <v>0</v>
      </c>
      <c r="AB2114" s="39">
        <v>0</v>
      </c>
      <c r="AC2114" s="39">
        <v>0</v>
      </c>
      <c r="AD2114" s="39">
        <v>0</v>
      </c>
    </row>
    <row r="2115" spans="1:30" s="48" customFormat="1">
      <c r="A2115" s="47" t="s">
        <v>297</v>
      </c>
      <c r="B2115" s="48">
        <v>0</v>
      </c>
      <c r="C2115" s="48">
        <v>0</v>
      </c>
      <c r="D2115" s="48">
        <v>0</v>
      </c>
      <c r="E2115" s="48">
        <v>0</v>
      </c>
      <c r="F2115" s="48">
        <v>0</v>
      </c>
      <c r="G2115" s="48">
        <v>0</v>
      </c>
      <c r="H2115" s="48">
        <v>0</v>
      </c>
      <c r="I2115" s="48">
        <v>0</v>
      </c>
      <c r="J2115" s="48">
        <v>0</v>
      </c>
      <c r="K2115" s="48">
        <v>0</v>
      </c>
      <c r="L2115" s="48">
        <v>0</v>
      </c>
      <c r="M2115" s="48">
        <v>0</v>
      </c>
      <c r="N2115" s="48">
        <v>0</v>
      </c>
      <c r="O2115" s="48">
        <v>0</v>
      </c>
      <c r="P2115" s="48">
        <v>0</v>
      </c>
      <c r="Q2115" s="48">
        <v>0</v>
      </c>
      <c r="R2115" s="48">
        <v>0</v>
      </c>
      <c r="S2115" s="48">
        <v>0</v>
      </c>
      <c r="T2115" s="48">
        <v>0</v>
      </c>
      <c r="U2115" s="48">
        <v>0</v>
      </c>
      <c r="V2115" s="48">
        <v>0</v>
      </c>
      <c r="W2115" s="48">
        <v>0</v>
      </c>
      <c r="X2115" s="48">
        <v>0</v>
      </c>
      <c r="Y2115" s="48">
        <v>0</v>
      </c>
      <c r="Z2115" s="48">
        <v>0</v>
      </c>
      <c r="AA2115" s="48">
        <v>0</v>
      </c>
      <c r="AB2115" s="48">
        <v>0</v>
      </c>
      <c r="AC2115" s="48">
        <v>0</v>
      </c>
      <c r="AD2115" s="48">
        <v>0</v>
      </c>
    </row>
    <row r="2116" spans="1:30">
      <c r="A2116" s="40" t="s">
        <v>298</v>
      </c>
    </row>
    <row r="2117" spans="1:30">
      <c r="A2117" s="40" t="s">
        <v>299</v>
      </c>
      <c r="B2117" s="39">
        <v>0</v>
      </c>
      <c r="C2117" s="39">
        <v>0</v>
      </c>
      <c r="D2117" s="39">
        <v>0</v>
      </c>
      <c r="E2117" s="39">
        <v>0</v>
      </c>
      <c r="F2117" s="39">
        <v>0</v>
      </c>
      <c r="G2117" s="39">
        <v>0</v>
      </c>
      <c r="H2117" s="39">
        <v>0</v>
      </c>
      <c r="I2117" s="39">
        <v>0</v>
      </c>
      <c r="J2117" s="39">
        <v>0</v>
      </c>
      <c r="K2117" s="39">
        <v>0</v>
      </c>
      <c r="L2117" s="39">
        <v>0</v>
      </c>
      <c r="M2117" s="39">
        <v>0</v>
      </c>
      <c r="N2117" s="39">
        <v>0</v>
      </c>
      <c r="O2117" s="39">
        <v>0</v>
      </c>
      <c r="P2117" s="39">
        <v>0</v>
      </c>
      <c r="Q2117" s="39">
        <v>0</v>
      </c>
      <c r="R2117" s="39">
        <v>0</v>
      </c>
      <c r="S2117" s="39">
        <v>0</v>
      </c>
      <c r="T2117" s="39">
        <v>0</v>
      </c>
      <c r="U2117" s="39">
        <v>0</v>
      </c>
      <c r="V2117" s="39">
        <v>0</v>
      </c>
      <c r="W2117" s="39">
        <v>0</v>
      </c>
      <c r="X2117" s="39">
        <v>0</v>
      </c>
      <c r="Y2117" s="39">
        <v>0</v>
      </c>
      <c r="Z2117" s="39">
        <v>0</v>
      </c>
      <c r="AA2117" s="39">
        <v>0</v>
      </c>
      <c r="AB2117" s="39">
        <v>0</v>
      </c>
      <c r="AC2117" s="39">
        <v>0</v>
      </c>
      <c r="AD2117" s="39">
        <v>0</v>
      </c>
    </row>
    <row r="2118" spans="1:30">
      <c r="A2118" s="40" t="s">
        <v>300</v>
      </c>
      <c r="B2118" s="39">
        <v>0</v>
      </c>
      <c r="C2118" s="39">
        <v>0</v>
      </c>
      <c r="D2118" s="39">
        <v>0</v>
      </c>
      <c r="E2118" s="39">
        <v>0</v>
      </c>
      <c r="F2118" s="39">
        <v>0</v>
      </c>
      <c r="G2118" s="39">
        <v>0</v>
      </c>
      <c r="H2118" s="39">
        <v>0</v>
      </c>
      <c r="I2118" s="39">
        <v>0</v>
      </c>
      <c r="J2118" s="39">
        <v>0</v>
      </c>
      <c r="K2118" s="39">
        <v>0</v>
      </c>
      <c r="L2118" s="39">
        <v>0</v>
      </c>
      <c r="M2118" s="39">
        <v>0</v>
      </c>
      <c r="N2118" s="39">
        <v>0</v>
      </c>
      <c r="O2118" s="39">
        <v>0</v>
      </c>
      <c r="P2118" s="39">
        <v>0</v>
      </c>
      <c r="Q2118" s="39">
        <v>0</v>
      </c>
      <c r="R2118" s="39">
        <v>0</v>
      </c>
      <c r="S2118" s="39">
        <v>0</v>
      </c>
      <c r="T2118" s="39">
        <v>0</v>
      </c>
      <c r="U2118" s="39">
        <v>0</v>
      </c>
      <c r="V2118" s="39">
        <v>0</v>
      </c>
      <c r="W2118" s="39">
        <v>0</v>
      </c>
      <c r="X2118" s="39">
        <v>0</v>
      </c>
      <c r="Y2118" s="39">
        <v>0</v>
      </c>
      <c r="Z2118" s="39">
        <v>0</v>
      </c>
      <c r="AA2118" s="39">
        <v>0</v>
      </c>
      <c r="AB2118" s="39">
        <v>0</v>
      </c>
      <c r="AC2118" s="39">
        <v>0</v>
      </c>
      <c r="AD2118" s="39">
        <v>0</v>
      </c>
    </row>
    <row r="2119" spans="1:30">
      <c r="A2119" s="40" t="s">
        <v>301</v>
      </c>
    </row>
    <row r="2120" spans="1:30">
      <c r="A2120" s="40" t="s">
        <v>302</v>
      </c>
      <c r="B2120" s="39">
        <v>355703.80895008199</v>
      </c>
      <c r="C2120" s="39">
        <v>13749.958853210301</v>
      </c>
      <c r="D2120" s="39">
        <v>193768.529716063</v>
      </c>
      <c r="E2120" s="39">
        <v>1031051.81798867</v>
      </c>
      <c r="F2120" s="39">
        <v>8666.0921389324994</v>
      </c>
      <c r="G2120" s="39">
        <v>4096795.0810777298</v>
      </c>
      <c r="H2120" s="39">
        <v>1663228.2159885799</v>
      </c>
      <c r="I2120" s="39">
        <v>332064.74955433601</v>
      </c>
      <c r="J2120" s="39">
        <v>22637.588026121899</v>
      </c>
      <c r="K2120" s="39">
        <v>14611.336829698599</v>
      </c>
      <c r="L2120" s="39">
        <v>3060.5632821870199</v>
      </c>
      <c r="M2120" s="39">
        <v>1665.9685302123901</v>
      </c>
      <c r="N2120" s="39">
        <v>11205216.518272201</v>
      </c>
      <c r="O2120" s="39">
        <v>18367.831694931501</v>
      </c>
      <c r="P2120" s="39">
        <v>4069.04395448788</v>
      </c>
      <c r="Q2120" s="39">
        <v>1916.52055898002</v>
      </c>
      <c r="R2120" s="39">
        <v>10946.0220931887</v>
      </c>
      <c r="S2120" s="39">
        <v>0</v>
      </c>
      <c r="T2120" s="39">
        <v>132190.259151871</v>
      </c>
      <c r="U2120" s="39">
        <v>0</v>
      </c>
      <c r="V2120" s="39">
        <v>0</v>
      </c>
      <c r="W2120" s="39">
        <v>195715.787246694</v>
      </c>
      <c r="X2120" s="39">
        <v>666744.668506113</v>
      </c>
      <c r="Y2120" s="39">
        <v>0</v>
      </c>
      <c r="Z2120" s="39">
        <v>9785.78936233477</v>
      </c>
      <c r="AA2120" s="39">
        <v>0</v>
      </c>
      <c r="AB2120" s="39">
        <v>3914.3157449339001</v>
      </c>
      <c r="AC2120" s="39">
        <v>3098.83329807267</v>
      </c>
      <c r="AD2120" s="39">
        <v>0</v>
      </c>
    </row>
    <row r="2121" spans="1:30">
      <c r="A2121" s="40" t="s">
        <v>303</v>
      </c>
      <c r="B2121" s="39">
        <v>0</v>
      </c>
      <c r="C2121" s="39">
        <v>0</v>
      </c>
      <c r="D2121" s="39">
        <v>0</v>
      </c>
      <c r="E2121" s="39">
        <v>0</v>
      </c>
      <c r="F2121" s="39">
        <v>0</v>
      </c>
      <c r="G2121" s="39">
        <v>0</v>
      </c>
      <c r="H2121" s="39">
        <v>0</v>
      </c>
      <c r="I2121" s="39">
        <v>0</v>
      </c>
      <c r="J2121" s="39">
        <v>0</v>
      </c>
      <c r="K2121" s="39">
        <v>0</v>
      </c>
      <c r="L2121" s="39">
        <v>0</v>
      </c>
      <c r="M2121" s="39">
        <v>0</v>
      </c>
      <c r="N2121" s="39">
        <v>0</v>
      </c>
      <c r="O2121" s="39">
        <v>0</v>
      </c>
      <c r="P2121" s="39">
        <v>0</v>
      </c>
      <c r="Q2121" s="39">
        <v>0</v>
      </c>
      <c r="R2121" s="39">
        <v>0</v>
      </c>
      <c r="S2121" s="39">
        <v>0</v>
      </c>
      <c r="T2121" s="39">
        <v>0</v>
      </c>
      <c r="U2121" s="39">
        <v>0</v>
      </c>
      <c r="V2121" s="39">
        <v>0</v>
      </c>
      <c r="W2121" s="39">
        <v>0</v>
      </c>
      <c r="X2121" s="39">
        <v>0</v>
      </c>
      <c r="Y2121" s="39">
        <v>0</v>
      </c>
      <c r="Z2121" s="39">
        <v>0</v>
      </c>
      <c r="AA2121" s="39">
        <v>0</v>
      </c>
      <c r="AB2121" s="39">
        <v>0</v>
      </c>
      <c r="AC2121" s="39">
        <v>0</v>
      </c>
      <c r="AD2121" s="39">
        <v>0</v>
      </c>
    </row>
    <row r="2122" spans="1:30" s="45" customFormat="1">
      <c r="A2122" s="44" t="s">
        <v>304</v>
      </c>
      <c r="B2122" s="45">
        <v>0.39212000000000002</v>
      </c>
      <c r="C2122" s="45">
        <v>1.4279999999999999E-2</v>
      </c>
      <c r="D2122" s="45">
        <v>0</v>
      </c>
      <c r="E2122" s="45">
        <v>0</v>
      </c>
      <c r="F2122" s="45">
        <v>0</v>
      </c>
      <c r="G2122" s="45">
        <v>2.8800000000000002E-3</v>
      </c>
      <c r="H2122" s="45">
        <v>3.9350000000000003E-2</v>
      </c>
      <c r="I2122" s="45">
        <v>0.32521</v>
      </c>
      <c r="J2122" s="45">
        <v>0</v>
      </c>
      <c r="K2122" s="45">
        <v>1</v>
      </c>
      <c r="L2122" s="45">
        <v>0</v>
      </c>
      <c r="M2122" s="45">
        <v>1</v>
      </c>
      <c r="N2122" s="45">
        <v>0</v>
      </c>
      <c r="O2122" s="45">
        <v>0</v>
      </c>
      <c r="P2122" s="45">
        <v>0</v>
      </c>
      <c r="Q2122" s="45">
        <v>1</v>
      </c>
      <c r="R2122" s="45">
        <v>0</v>
      </c>
      <c r="S2122" s="45">
        <v>0</v>
      </c>
      <c r="T2122" s="45">
        <v>0</v>
      </c>
      <c r="U2122" s="45">
        <v>0</v>
      </c>
      <c r="V2122" s="45">
        <v>0</v>
      </c>
      <c r="W2122" s="45">
        <v>0</v>
      </c>
      <c r="X2122" s="45">
        <v>0</v>
      </c>
      <c r="Y2122" s="45">
        <v>0</v>
      </c>
      <c r="Z2122" s="45">
        <v>0</v>
      </c>
      <c r="AA2122" s="45">
        <v>0</v>
      </c>
      <c r="AB2122" s="45">
        <v>0</v>
      </c>
      <c r="AC2122" s="45">
        <v>0</v>
      </c>
      <c r="AD2122" s="45">
        <v>0</v>
      </c>
    </row>
    <row r="2123" spans="1:30" s="45" customFormat="1">
      <c r="A2123" s="44" t="s">
        <v>305</v>
      </c>
      <c r="B2123" s="45">
        <v>1.0348299999999999</v>
      </c>
      <c r="C2123" s="45">
        <v>1.0348299999999999</v>
      </c>
      <c r="D2123" s="45">
        <v>1.0348299999999999</v>
      </c>
      <c r="E2123" s="45">
        <v>1.0348299999999999</v>
      </c>
      <c r="F2123" s="45">
        <v>1.0348299999999999</v>
      </c>
      <c r="G2123" s="45">
        <v>1.0348299999999999</v>
      </c>
      <c r="H2123" s="45">
        <v>1.0348299999999999</v>
      </c>
      <c r="I2123" s="45">
        <v>1.0348299999999999</v>
      </c>
      <c r="J2123" s="45">
        <v>1.0348299999999999</v>
      </c>
      <c r="K2123" s="45">
        <v>1.0348299999999999</v>
      </c>
      <c r="L2123" s="45">
        <v>1.0348299999999999</v>
      </c>
      <c r="M2123" s="45">
        <v>1.0348299999999999</v>
      </c>
      <c r="N2123" s="45">
        <v>1.0348299999999999</v>
      </c>
      <c r="O2123" s="45">
        <v>1.0348299999999999</v>
      </c>
      <c r="P2123" s="45">
        <v>1.0348299999999999</v>
      </c>
      <c r="Q2123" s="45">
        <v>1.0348299999999999</v>
      </c>
      <c r="R2123" s="45">
        <v>1.0348299999999999</v>
      </c>
      <c r="S2123" s="45">
        <v>1.0348299999999999</v>
      </c>
      <c r="T2123" s="45">
        <v>1.0348299999999999</v>
      </c>
      <c r="U2123" s="45">
        <v>1.0348299999999999</v>
      </c>
      <c r="V2123" s="45">
        <v>1.0348299999999999</v>
      </c>
      <c r="W2123" s="45">
        <v>1.0348299999999999</v>
      </c>
      <c r="X2123" s="45">
        <v>1.0348299999999999</v>
      </c>
      <c r="Y2123" s="45">
        <v>1.0348299999999999</v>
      </c>
      <c r="Z2123" s="45">
        <v>1.0348299999999999</v>
      </c>
      <c r="AA2123" s="45">
        <v>1.0348299999999999</v>
      </c>
      <c r="AB2123" s="45">
        <v>1.0348299999999999</v>
      </c>
      <c r="AC2123" s="45">
        <v>1.0348299999999999</v>
      </c>
      <c r="AD2123" s="45">
        <v>1.0348299999999999</v>
      </c>
    </row>
    <row r="2124" spans="1:30">
      <c r="A2124" s="40" t="s">
        <v>306</v>
      </c>
      <c r="B2124" s="39">
        <v>144336.616422113</v>
      </c>
      <c r="C2124" s="39">
        <v>203.18826245856599</v>
      </c>
      <c r="D2124" s="39">
        <v>0</v>
      </c>
      <c r="E2124" s="39">
        <v>0</v>
      </c>
      <c r="F2124" s="39">
        <v>0</v>
      </c>
      <c r="G2124" s="39">
        <v>12209.720986804799</v>
      </c>
      <c r="H2124" s="39">
        <v>67727.585194470405</v>
      </c>
      <c r="I2124" s="39">
        <v>111752.09597253099</v>
      </c>
      <c r="J2124" s="39">
        <v>0</v>
      </c>
      <c r="K2124" s="39">
        <v>15120.249691477</v>
      </c>
      <c r="L2124" s="39">
        <v>0</v>
      </c>
      <c r="M2124" s="39">
        <v>1723.99421411968</v>
      </c>
      <c r="N2124" s="39">
        <v>0</v>
      </c>
      <c r="O2124" s="39">
        <v>0</v>
      </c>
      <c r="P2124" s="39">
        <v>0</v>
      </c>
      <c r="Q2124" s="39">
        <v>1983.2729700493001</v>
      </c>
      <c r="R2124" s="39">
        <v>0</v>
      </c>
      <c r="S2124" s="39">
        <v>0</v>
      </c>
      <c r="T2124" s="39">
        <v>0</v>
      </c>
      <c r="U2124" s="39">
        <v>0</v>
      </c>
      <c r="V2124" s="39">
        <v>0</v>
      </c>
      <c r="W2124" s="39">
        <v>0</v>
      </c>
      <c r="X2124" s="39">
        <v>0</v>
      </c>
      <c r="Y2124" s="39">
        <v>0</v>
      </c>
      <c r="Z2124" s="39">
        <v>0</v>
      </c>
      <c r="AA2124" s="39">
        <v>0</v>
      </c>
      <c r="AB2124" s="39">
        <v>0</v>
      </c>
      <c r="AC2124" s="39">
        <v>0</v>
      </c>
      <c r="AD2124" s="39">
        <v>0</v>
      </c>
    </row>
    <row r="2125" spans="1:30">
      <c r="A2125" s="40" t="s">
        <v>307</v>
      </c>
    </row>
    <row r="2126" spans="1:30">
      <c r="A2126" s="40" t="s">
        <v>308</v>
      </c>
      <c r="B2126" s="39">
        <v>355703.80895008199</v>
      </c>
      <c r="C2126" s="39">
        <v>13749.958853210301</v>
      </c>
      <c r="D2126" s="39">
        <v>193768.529716063</v>
      </c>
      <c r="E2126" s="39">
        <v>1031051.81798867</v>
      </c>
      <c r="F2126" s="39">
        <v>8666.0921389324994</v>
      </c>
      <c r="G2126" s="39">
        <v>4096795.0810777298</v>
      </c>
      <c r="H2126" s="39">
        <v>1663228.2159885799</v>
      </c>
      <c r="I2126" s="39">
        <v>332064.74955433601</v>
      </c>
      <c r="J2126" s="39">
        <v>22637.588026121899</v>
      </c>
      <c r="K2126" s="39">
        <v>14611.336829698599</v>
      </c>
      <c r="L2126" s="39">
        <v>3060.5632821870199</v>
      </c>
      <c r="M2126" s="39">
        <v>1665.9685302123901</v>
      </c>
      <c r="N2126" s="39">
        <v>11205216.518272201</v>
      </c>
      <c r="O2126" s="39">
        <v>18367.831694931501</v>
      </c>
      <c r="P2126" s="39">
        <v>4069.04395448788</v>
      </c>
      <c r="Q2126" s="39">
        <v>1916.52055898002</v>
      </c>
      <c r="R2126" s="39">
        <v>10946.0220931887</v>
      </c>
      <c r="S2126" s="39">
        <v>0</v>
      </c>
      <c r="T2126" s="39">
        <v>132190.259151871</v>
      </c>
      <c r="U2126" s="39">
        <v>0</v>
      </c>
      <c r="V2126" s="39">
        <v>0</v>
      </c>
      <c r="W2126" s="39">
        <v>195715.787246694</v>
      </c>
      <c r="X2126" s="39">
        <v>666744.668506113</v>
      </c>
      <c r="Y2126" s="39">
        <v>0</v>
      </c>
      <c r="Z2126" s="39">
        <v>9785.78936233477</v>
      </c>
      <c r="AA2126" s="39">
        <v>0</v>
      </c>
      <c r="AB2126" s="39">
        <v>3914.3157449339001</v>
      </c>
      <c r="AC2126" s="39">
        <v>3098.83329807267</v>
      </c>
      <c r="AD2126" s="39">
        <v>0</v>
      </c>
    </row>
    <row r="2127" spans="1:30">
      <c r="A2127" s="40" t="s">
        <v>309</v>
      </c>
      <c r="B2127" s="39">
        <v>0</v>
      </c>
      <c r="C2127" s="39">
        <v>0</v>
      </c>
      <c r="D2127" s="39">
        <v>0</v>
      </c>
      <c r="E2127" s="39">
        <v>0</v>
      </c>
      <c r="F2127" s="39">
        <v>0</v>
      </c>
      <c r="G2127" s="39">
        <v>0</v>
      </c>
      <c r="H2127" s="39">
        <v>0</v>
      </c>
      <c r="I2127" s="39">
        <v>0</v>
      </c>
      <c r="J2127" s="39">
        <v>0</v>
      </c>
      <c r="K2127" s="39">
        <v>0</v>
      </c>
      <c r="L2127" s="39">
        <v>0</v>
      </c>
      <c r="M2127" s="39">
        <v>0</v>
      </c>
      <c r="N2127" s="39">
        <v>0</v>
      </c>
      <c r="O2127" s="39">
        <v>0</v>
      </c>
      <c r="P2127" s="39">
        <v>0</v>
      </c>
      <c r="Q2127" s="39">
        <v>0</v>
      </c>
      <c r="R2127" s="39">
        <v>0</v>
      </c>
      <c r="S2127" s="39">
        <v>0</v>
      </c>
      <c r="T2127" s="39">
        <v>0</v>
      </c>
      <c r="U2127" s="39">
        <v>0</v>
      </c>
      <c r="V2127" s="39">
        <v>0</v>
      </c>
      <c r="W2127" s="39">
        <v>0</v>
      </c>
      <c r="X2127" s="39">
        <v>0</v>
      </c>
      <c r="Y2127" s="39">
        <v>0</v>
      </c>
      <c r="Z2127" s="39">
        <v>0</v>
      </c>
      <c r="AA2127" s="39">
        <v>0</v>
      </c>
      <c r="AB2127" s="39">
        <v>0</v>
      </c>
      <c r="AC2127" s="39">
        <v>0</v>
      </c>
      <c r="AD2127" s="39">
        <v>0</v>
      </c>
    </row>
    <row r="2128" spans="1:30" s="45" customFormat="1">
      <c r="A2128" s="44" t="s">
        <v>310</v>
      </c>
      <c r="B2128" s="45">
        <v>0.60787999999999998</v>
      </c>
      <c r="C2128" s="45">
        <v>0.98572000000000004</v>
      </c>
      <c r="D2128" s="45">
        <v>0</v>
      </c>
      <c r="E2128" s="45">
        <v>1</v>
      </c>
      <c r="F2128" s="45">
        <v>1</v>
      </c>
      <c r="G2128" s="45">
        <v>0.99712000000000001</v>
      </c>
      <c r="H2128" s="45">
        <v>0.96065</v>
      </c>
      <c r="I2128" s="45">
        <v>0.67479</v>
      </c>
      <c r="J2128" s="45">
        <v>0</v>
      </c>
      <c r="K2128" s="45">
        <v>0</v>
      </c>
      <c r="L2128" s="45">
        <v>1</v>
      </c>
      <c r="M2128" s="45">
        <v>0</v>
      </c>
      <c r="N2128" s="45">
        <v>1</v>
      </c>
      <c r="O2128" s="45">
        <v>1</v>
      </c>
      <c r="P2128" s="45">
        <v>1</v>
      </c>
      <c r="Q2128" s="45">
        <v>0</v>
      </c>
      <c r="R2128" s="45">
        <v>0</v>
      </c>
      <c r="S2128" s="45">
        <v>0</v>
      </c>
      <c r="T2128" s="45">
        <v>0</v>
      </c>
      <c r="U2128" s="45">
        <v>0</v>
      </c>
      <c r="V2128" s="45">
        <v>0</v>
      </c>
      <c r="W2128" s="45">
        <v>0</v>
      </c>
      <c r="X2128" s="45">
        <v>0</v>
      </c>
      <c r="Y2128" s="45">
        <v>0</v>
      </c>
      <c r="Z2128" s="45">
        <v>0</v>
      </c>
      <c r="AA2128" s="45">
        <v>0</v>
      </c>
      <c r="AB2128" s="45">
        <v>0</v>
      </c>
      <c r="AC2128" s="45">
        <v>0</v>
      </c>
      <c r="AD2128" s="45">
        <v>0</v>
      </c>
    </row>
    <row r="2129" spans="1:30" s="45" customFormat="1">
      <c r="A2129" s="44" t="s">
        <v>311</v>
      </c>
      <c r="B2129" s="45">
        <v>1.06457</v>
      </c>
      <c r="C2129" s="45">
        <v>1.06457</v>
      </c>
      <c r="D2129" s="45">
        <v>1.06457</v>
      </c>
      <c r="E2129" s="45">
        <v>1.06457</v>
      </c>
      <c r="F2129" s="45">
        <v>1.06457</v>
      </c>
      <c r="G2129" s="45">
        <v>1.06457</v>
      </c>
      <c r="H2129" s="45">
        <v>1.06457</v>
      </c>
      <c r="I2129" s="45">
        <v>1.06457</v>
      </c>
      <c r="J2129" s="45">
        <v>1.06457</v>
      </c>
      <c r="K2129" s="45">
        <v>1.06457</v>
      </c>
      <c r="L2129" s="45">
        <v>1.06457</v>
      </c>
      <c r="M2129" s="45">
        <v>1.06457</v>
      </c>
      <c r="N2129" s="45">
        <v>1.06457</v>
      </c>
      <c r="O2129" s="45">
        <v>1.06457</v>
      </c>
      <c r="P2129" s="45">
        <v>1.06457</v>
      </c>
      <c r="Q2129" s="45">
        <v>1.06457</v>
      </c>
      <c r="R2129" s="45">
        <v>1.06457</v>
      </c>
      <c r="S2129" s="45">
        <v>1.06457</v>
      </c>
      <c r="T2129" s="45">
        <v>1.06457</v>
      </c>
      <c r="U2129" s="45">
        <v>1.06457</v>
      </c>
      <c r="V2129" s="45">
        <v>1.06457</v>
      </c>
      <c r="W2129" s="45">
        <v>1.06457</v>
      </c>
      <c r="X2129" s="45">
        <v>1.06457</v>
      </c>
      <c r="Y2129" s="45">
        <v>1.06457</v>
      </c>
      <c r="Z2129" s="45">
        <v>1.06457</v>
      </c>
      <c r="AA2129" s="45">
        <v>1.06457</v>
      </c>
      <c r="AB2129" s="45">
        <v>1.06457</v>
      </c>
      <c r="AC2129" s="45">
        <v>1.06457</v>
      </c>
      <c r="AD2129" s="45">
        <v>1.06457</v>
      </c>
    </row>
    <row r="2130" spans="1:30">
      <c r="A2130" s="40" t="s">
        <v>312</v>
      </c>
      <c r="B2130" s="39">
        <v>230186.89457507801</v>
      </c>
      <c r="C2130" s="39">
        <v>14428.766002378101</v>
      </c>
      <c r="D2130" s="39">
        <v>0</v>
      </c>
      <c r="E2130" s="39">
        <v>1097626.8338762</v>
      </c>
      <c r="F2130" s="39">
        <v>9225.6617083433794</v>
      </c>
      <c r="G2130" s="39">
        <v>4348764.5230612699</v>
      </c>
      <c r="H2130" s="39">
        <v>1700948.8522794</v>
      </c>
      <c r="I2130" s="39">
        <v>238542.428746524</v>
      </c>
      <c r="J2130" s="39">
        <v>0</v>
      </c>
      <c r="K2130" s="39">
        <v>0</v>
      </c>
      <c r="L2130" s="39">
        <v>3258.1838533178302</v>
      </c>
      <c r="M2130" s="39">
        <v>0</v>
      </c>
      <c r="N2130" s="39">
        <v>11928737.348857</v>
      </c>
      <c r="O2130" s="39">
        <v>19553.842587473198</v>
      </c>
      <c r="P2130" s="39">
        <v>4331.7821226291599</v>
      </c>
      <c r="Q2130" s="39">
        <v>0</v>
      </c>
      <c r="R2130" s="39">
        <v>0</v>
      </c>
      <c r="S2130" s="39">
        <v>0</v>
      </c>
      <c r="T2130" s="39">
        <v>0</v>
      </c>
      <c r="U2130" s="39">
        <v>0</v>
      </c>
      <c r="V2130" s="39">
        <v>0</v>
      </c>
      <c r="W2130" s="39">
        <v>0</v>
      </c>
      <c r="X2130" s="39">
        <v>0</v>
      </c>
      <c r="Y2130" s="39">
        <v>0</v>
      </c>
      <c r="Z2130" s="39">
        <v>0</v>
      </c>
      <c r="AA2130" s="39">
        <v>0</v>
      </c>
      <c r="AB2130" s="39">
        <v>0</v>
      </c>
      <c r="AC2130" s="39">
        <v>0</v>
      </c>
      <c r="AD2130" s="39">
        <v>0</v>
      </c>
    </row>
    <row r="2131" spans="1:30">
      <c r="A2131" s="51" t="s">
        <v>313</v>
      </c>
    </row>
    <row r="2132" spans="1:30">
      <c r="A2132" s="40" t="s">
        <v>314</v>
      </c>
      <c r="B2132" s="39">
        <v>0</v>
      </c>
      <c r="C2132" s="39">
        <v>0</v>
      </c>
      <c r="D2132" s="39">
        <v>198010.12283154801</v>
      </c>
      <c r="E2132" s="39">
        <v>0</v>
      </c>
      <c r="F2132" s="39">
        <v>0</v>
      </c>
      <c r="G2132" s="39">
        <v>0</v>
      </c>
      <c r="H2132" s="39">
        <v>0</v>
      </c>
      <c r="I2132" s="39">
        <v>0</v>
      </c>
      <c r="J2132" s="39">
        <v>23133.124828013701</v>
      </c>
      <c r="K2132" s="39">
        <v>0</v>
      </c>
      <c r="L2132" s="39">
        <v>0</v>
      </c>
      <c r="M2132" s="39">
        <v>0</v>
      </c>
      <c r="N2132" s="39">
        <v>0</v>
      </c>
      <c r="O2132" s="39">
        <v>0</v>
      </c>
      <c r="P2132" s="39">
        <v>0</v>
      </c>
      <c r="Q2132" s="39">
        <v>0</v>
      </c>
      <c r="R2132" s="39">
        <v>11185.6305168086</v>
      </c>
      <c r="S2132" s="39">
        <v>0</v>
      </c>
      <c r="T2132" s="39">
        <v>135083.903924705</v>
      </c>
      <c r="U2132" s="39">
        <v>0</v>
      </c>
      <c r="V2132" s="39">
        <v>0</v>
      </c>
      <c r="W2132" s="39">
        <v>200000.00582952501</v>
      </c>
      <c r="X2132" s="39">
        <v>681339.70929971104</v>
      </c>
      <c r="Y2132" s="39">
        <v>0</v>
      </c>
      <c r="Z2132" s="39">
        <v>10000.000291476201</v>
      </c>
      <c r="AA2132" s="39">
        <v>0</v>
      </c>
      <c r="AB2132" s="39">
        <v>4000.0001165905101</v>
      </c>
      <c r="AC2132" s="39">
        <v>3166.6667589674798</v>
      </c>
      <c r="AD2132" s="39">
        <v>0</v>
      </c>
    </row>
    <row r="2133" spans="1:30">
      <c r="A2133" s="40" t="s">
        <v>315</v>
      </c>
      <c r="B2133" s="39">
        <v>144336.616422113</v>
      </c>
      <c r="C2133" s="39">
        <v>203.18826245856599</v>
      </c>
      <c r="D2133" s="39">
        <v>0</v>
      </c>
      <c r="E2133" s="39">
        <v>0</v>
      </c>
      <c r="F2133" s="39">
        <v>0</v>
      </c>
      <c r="G2133" s="39">
        <v>12209.720986804799</v>
      </c>
      <c r="H2133" s="39">
        <v>67727.585194470405</v>
      </c>
      <c r="I2133" s="39">
        <v>111752.09597253099</v>
      </c>
      <c r="J2133" s="39">
        <v>0</v>
      </c>
      <c r="K2133" s="39">
        <v>15120.249691477</v>
      </c>
      <c r="L2133" s="39">
        <v>0</v>
      </c>
      <c r="M2133" s="39">
        <v>1723.99421411968</v>
      </c>
      <c r="N2133" s="39">
        <v>0</v>
      </c>
      <c r="O2133" s="39">
        <v>0</v>
      </c>
      <c r="P2133" s="39">
        <v>0</v>
      </c>
      <c r="Q2133" s="39">
        <v>1983.2729700493001</v>
      </c>
      <c r="R2133" s="39">
        <v>0</v>
      </c>
      <c r="S2133" s="39">
        <v>0</v>
      </c>
      <c r="T2133" s="39">
        <v>0</v>
      </c>
      <c r="U2133" s="39">
        <v>0</v>
      </c>
      <c r="V2133" s="39">
        <v>0</v>
      </c>
      <c r="W2133" s="39">
        <v>0</v>
      </c>
      <c r="X2133" s="39">
        <v>0</v>
      </c>
      <c r="Y2133" s="39">
        <v>0</v>
      </c>
      <c r="Z2133" s="39">
        <v>0</v>
      </c>
      <c r="AA2133" s="39">
        <v>0</v>
      </c>
      <c r="AB2133" s="39">
        <v>0</v>
      </c>
      <c r="AC2133" s="39">
        <v>0</v>
      </c>
      <c r="AD2133" s="39">
        <v>0</v>
      </c>
    </row>
    <row r="2134" spans="1:30">
      <c r="A2134" s="40" t="s">
        <v>316</v>
      </c>
      <c r="B2134" s="39">
        <v>230186.89457507801</v>
      </c>
      <c r="C2134" s="39">
        <v>14428.766002378101</v>
      </c>
      <c r="D2134" s="39">
        <v>0</v>
      </c>
      <c r="E2134" s="39">
        <v>1097626.8338762</v>
      </c>
      <c r="F2134" s="39">
        <v>9225.6617083433794</v>
      </c>
      <c r="G2134" s="39">
        <v>4348764.5230612699</v>
      </c>
      <c r="H2134" s="39">
        <v>1700948.8522794</v>
      </c>
      <c r="I2134" s="39">
        <v>238542.428746524</v>
      </c>
      <c r="J2134" s="39">
        <v>0</v>
      </c>
      <c r="K2134" s="39">
        <v>0</v>
      </c>
      <c r="L2134" s="39">
        <v>3258.1838533178302</v>
      </c>
      <c r="M2134" s="39">
        <v>0</v>
      </c>
      <c r="N2134" s="39">
        <v>11928737.348857</v>
      </c>
      <c r="O2134" s="39">
        <v>19553.842587473198</v>
      </c>
      <c r="P2134" s="39">
        <v>4331.7821226291599</v>
      </c>
      <c r="Q2134" s="39">
        <v>0</v>
      </c>
      <c r="R2134" s="39">
        <v>0</v>
      </c>
      <c r="S2134" s="39">
        <v>0</v>
      </c>
      <c r="T2134" s="39">
        <v>0</v>
      </c>
      <c r="U2134" s="39">
        <v>0</v>
      </c>
      <c r="V2134" s="39">
        <v>0</v>
      </c>
      <c r="W2134" s="39">
        <v>0</v>
      </c>
      <c r="X2134" s="39">
        <v>0</v>
      </c>
      <c r="Y2134" s="39">
        <v>0</v>
      </c>
      <c r="Z2134" s="39">
        <v>0</v>
      </c>
      <c r="AA2134" s="39">
        <v>0</v>
      </c>
      <c r="AB2134" s="39">
        <v>0</v>
      </c>
      <c r="AC2134" s="39">
        <v>0</v>
      </c>
      <c r="AD2134" s="39">
        <v>0</v>
      </c>
    </row>
    <row r="2135" spans="1:30">
      <c r="A2135" s="40" t="s">
        <v>317</v>
      </c>
      <c r="B2135" s="39">
        <v>374523.51099719101</v>
      </c>
      <c r="C2135" s="39">
        <v>14631.9542648366</v>
      </c>
      <c r="D2135" s="39">
        <v>198010.12283154801</v>
      </c>
      <c r="E2135" s="39">
        <v>1097626.8338762</v>
      </c>
      <c r="F2135" s="39">
        <v>9225.6617083433794</v>
      </c>
      <c r="G2135" s="39">
        <v>4360974.2440480702</v>
      </c>
      <c r="H2135" s="39">
        <v>1768676.4374738701</v>
      </c>
      <c r="I2135" s="39">
        <v>350294.52471905499</v>
      </c>
      <c r="J2135" s="39">
        <v>23133.124828013701</v>
      </c>
      <c r="K2135" s="39">
        <v>15120.249691477</v>
      </c>
      <c r="L2135" s="39">
        <v>3258.1838533178302</v>
      </c>
      <c r="M2135" s="39">
        <v>1723.99421411968</v>
      </c>
      <c r="N2135" s="39">
        <v>11928737.348857</v>
      </c>
      <c r="O2135" s="39">
        <v>19553.842587473198</v>
      </c>
      <c r="P2135" s="39">
        <v>4331.7821226291599</v>
      </c>
      <c r="Q2135" s="39">
        <v>1983.2729700493001</v>
      </c>
      <c r="R2135" s="39">
        <v>11185.6305168086</v>
      </c>
      <c r="S2135" s="39">
        <v>0</v>
      </c>
      <c r="T2135" s="39">
        <v>135083.903924705</v>
      </c>
      <c r="U2135" s="39">
        <v>0</v>
      </c>
      <c r="V2135" s="39">
        <v>0</v>
      </c>
      <c r="W2135" s="39">
        <v>200000.00582952501</v>
      </c>
      <c r="X2135" s="39">
        <v>681339.70929971104</v>
      </c>
      <c r="Y2135" s="39">
        <v>0</v>
      </c>
      <c r="Z2135" s="39">
        <v>10000.000291476201</v>
      </c>
      <c r="AA2135" s="39">
        <v>0</v>
      </c>
      <c r="AB2135" s="39">
        <v>4000.0001165905101</v>
      </c>
      <c r="AC2135" s="39">
        <v>3166.6667589674798</v>
      </c>
      <c r="AD2135" s="39">
        <v>0</v>
      </c>
    </row>
    <row r="2136" spans="1:30" hidden="1" outlineLevel="1">
      <c r="A2136" s="40" t="s">
        <v>213</v>
      </c>
      <c r="B2136" s="39">
        <v>374523.51099719101</v>
      </c>
      <c r="C2136" s="39">
        <v>374523.51099719101</v>
      </c>
      <c r="D2136" s="39">
        <v>374523.51099719101</v>
      </c>
      <c r="E2136" s="39">
        <v>374523.51099719101</v>
      </c>
      <c r="F2136" s="39">
        <v>374523.51099719101</v>
      </c>
      <c r="G2136" s="39">
        <v>374523.51099719101</v>
      </c>
      <c r="H2136" s="39">
        <v>374523.51099719101</v>
      </c>
      <c r="I2136" s="39">
        <v>374523.51099719101</v>
      </c>
      <c r="J2136" s="39">
        <v>374523.51099719101</v>
      </c>
      <c r="K2136" s="39">
        <v>374523.51099719101</v>
      </c>
      <c r="L2136" s="39">
        <v>374523.51099719101</v>
      </c>
      <c r="M2136" s="39">
        <v>374523.51099719101</v>
      </c>
      <c r="N2136" s="39">
        <v>374523.51099719101</v>
      </c>
      <c r="O2136" s="39">
        <v>374523.51099719101</v>
      </c>
      <c r="P2136" s="39">
        <v>374523.51099719101</v>
      </c>
      <c r="Q2136" s="39">
        <v>374523.51099719101</v>
      </c>
      <c r="R2136" s="39">
        <v>374523.51099719101</v>
      </c>
    </row>
    <row r="2137" spans="1:30" hidden="1" outlineLevel="1">
      <c r="A2137" s="40" t="s">
        <v>214</v>
      </c>
      <c r="B2137" s="39">
        <v>14631.9542648366</v>
      </c>
      <c r="C2137" s="39">
        <v>14631.9542648366</v>
      </c>
      <c r="D2137" s="39">
        <v>14631.9542648366</v>
      </c>
      <c r="E2137" s="39">
        <v>14631.9542648366</v>
      </c>
      <c r="F2137" s="39">
        <v>14631.9542648366</v>
      </c>
      <c r="G2137" s="39">
        <v>14631.9542648366</v>
      </c>
      <c r="H2137" s="39">
        <v>14631.9542648366</v>
      </c>
      <c r="I2137" s="39">
        <v>14631.9542648366</v>
      </c>
      <c r="J2137" s="39">
        <v>14631.9542648366</v>
      </c>
      <c r="K2137" s="39">
        <v>14631.9542648366</v>
      </c>
      <c r="L2137" s="39">
        <v>14631.9542648366</v>
      </c>
      <c r="M2137" s="39">
        <v>14631.9542648366</v>
      </c>
      <c r="N2137" s="39">
        <v>14631.9542648366</v>
      </c>
      <c r="O2137" s="39">
        <v>14631.9542648366</v>
      </c>
      <c r="P2137" s="39">
        <v>14631.9542648366</v>
      </c>
      <c r="Q2137" s="39">
        <v>14631.9542648366</v>
      </c>
      <c r="R2137" s="39">
        <v>14631.9542648366</v>
      </c>
    </row>
    <row r="2138" spans="1:30" hidden="1" outlineLevel="1">
      <c r="A2138" s="40" t="s">
        <v>215</v>
      </c>
      <c r="B2138" s="39">
        <v>198010.12283154801</v>
      </c>
      <c r="C2138" s="39">
        <v>198010.12283154801</v>
      </c>
      <c r="D2138" s="39">
        <v>198010.12283154801</v>
      </c>
      <c r="E2138" s="39">
        <v>198010.12283154801</v>
      </c>
      <c r="F2138" s="39">
        <v>198010.12283154801</v>
      </c>
      <c r="G2138" s="39">
        <v>198010.12283154801</v>
      </c>
      <c r="H2138" s="39">
        <v>198010.12283154801</v>
      </c>
      <c r="I2138" s="39">
        <v>198010.12283154801</v>
      </c>
      <c r="J2138" s="39">
        <v>198010.12283154801</v>
      </c>
      <c r="K2138" s="39">
        <v>198010.12283154801</v>
      </c>
      <c r="L2138" s="39">
        <v>198010.12283154801</v>
      </c>
      <c r="M2138" s="39">
        <v>198010.12283154801</v>
      </c>
      <c r="N2138" s="39">
        <v>198010.12283154801</v>
      </c>
      <c r="O2138" s="39">
        <v>198010.12283154801</v>
      </c>
      <c r="P2138" s="39">
        <v>198010.12283154801</v>
      </c>
      <c r="Q2138" s="39">
        <v>198010.12283154801</v>
      </c>
      <c r="R2138" s="39">
        <v>198010.12283154801</v>
      </c>
    </row>
    <row r="2139" spans="1:30" hidden="1" outlineLevel="1">
      <c r="A2139" s="40" t="s">
        <v>216</v>
      </c>
      <c r="B2139" s="39">
        <v>1097626.8338762</v>
      </c>
      <c r="C2139" s="39">
        <v>1097626.8338762</v>
      </c>
      <c r="D2139" s="39">
        <v>1097626.8338762</v>
      </c>
      <c r="E2139" s="39">
        <v>1097626.8338762</v>
      </c>
      <c r="F2139" s="39">
        <v>1097626.8338762</v>
      </c>
      <c r="G2139" s="39">
        <v>1097626.8338762</v>
      </c>
      <c r="H2139" s="39">
        <v>1097626.8338762</v>
      </c>
      <c r="I2139" s="39">
        <v>1097626.8338762</v>
      </c>
      <c r="J2139" s="39">
        <v>1097626.8338762</v>
      </c>
      <c r="K2139" s="39">
        <v>1097626.8338762</v>
      </c>
      <c r="L2139" s="39">
        <v>1097626.8338762</v>
      </c>
      <c r="M2139" s="39">
        <v>1097626.8338762</v>
      </c>
      <c r="N2139" s="39">
        <v>1097626.8338762</v>
      </c>
      <c r="O2139" s="39">
        <v>1097626.8338762</v>
      </c>
      <c r="P2139" s="39">
        <v>1097626.8338762</v>
      </c>
      <c r="Q2139" s="39">
        <v>1097626.8338762</v>
      </c>
      <c r="R2139" s="39">
        <v>1097626.8338762</v>
      </c>
    </row>
    <row r="2140" spans="1:30" hidden="1" outlineLevel="1">
      <c r="A2140" s="40" t="s">
        <v>217</v>
      </c>
      <c r="B2140" s="39">
        <v>9225.6617083433794</v>
      </c>
      <c r="C2140" s="39">
        <v>9225.6617083433794</v>
      </c>
      <c r="D2140" s="39">
        <v>9225.6617083433794</v>
      </c>
      <c r="E2140" s="39">
        <v>9225.6617083433794</v>
      </c>
      <c r="F2140" s="39">
        <v>9225.6617083433794</v>
      </c>
      <c r="G2140" s="39">
        <v>9225.6617083433794</v>
      </c>
      <c r="H2140" s="39">
        <v>9225.6617083433794</v>
      </c>
      <c r="I2140" s="39">
        <v>9225.6617083433794</v>
      </c>
      <c r="J2140" s="39">
        <v>9225.6617083433794</v>
      </c>
      <c r="K2140" s="39">
        <v>9225.6617083433794</v>
      </c>
      <c r="L2140" s="39">
        <v>9225.6617083433794</v>
      </c>
      <c r="M2140" s="39">
        <v>9225.6617083433794</v>
      </c>
      <c r="N2140" s="39">
        <v>9225.6617083433794</v>
      </c>
      <c r="O2140" s="39">
        <v>9225.6617083433794</v>
      </c>
      <c r="P2140" s="39">
        <v>9225.6617083433794</v>
      </c>
      <c r="Q2140" s="39">
        <v>9225.6617083433794</v>
      </c>
      <c r="R2140" s="39">
        <v>9225.6617083433794</v>
      </c>
    </row>
    <row r="2141" spans="1:30" hidden="1" outlineLevel="1">
      <c r="A2141" s="40" t="s">
        <v>218</v>
      </c>
      <c r="B2141" s="39">
        <v>4360974.2440480702</v>
      </c>
      <c r="C2141" s="39">
        <v>4360974.2440480702</v>
      </c>
      <c r="D2141" s="39">
        <v>4360974.2440480702</v>
      </c>
      <c r="E2141" s="39">
        <v>4360974.2440480702</v>
      </c>
      <c r="F2141" s="39">
        <v>4360974.2440480702</v>
      </c>
      <c r="G2141" s="39">
        <v>4360974.2440480702</v>
      </c>
      <c r="H2141" s="39">
        <v>4360974.2440480702</v>
      </c>
      <c r="I2141" s="39">
        <v>4360974.2440480702</v>
      </c>
      <c r="J2141" s="39">
        <v>4360974.2440480702</v>
      </c>
      <c r="K2141" s="39">
        <v>4360974.2440480702</v>
      </c>
      <c r="L2141" s="39">
        <v>4360974.2440480702</v>
      </c>
      <c r="M2141" s="39">
        <v>4360974.2440480702</v>
      </c>
      <c r="N2141" s="39">
        <v>4360974.2440480702</v>
      </c>
      <c r="O2141" s="39">
        <v>4360974.2440480702</v>
      </c>
      <c r="P2141" s="39">
        <v>4360974.2440480702</v>
      </c>
      <c r="Q2141" s="39">
        <v>4360974.2440480702</v>
      </c>
      <c r="R2141" s="39">
        <v>4360974.2440480702</v>
      </c>
    </row>
    <row r="2142" spans="1:30" hidden="1" outlineLevel="1">
      <c r="A2142" s="40" t="s">
        <v>219</v>
      </c>
      <c r="B2142" s="39">
        <v>1768676.4374738701</v>
      </c>
      <c r="C2142" s="39">
        <v>1768676.4374738701</v>
      </c>
      <c r="D2142" s="39">
        <v>1768676.4374738701</v>
      </c>
      <c r="E2142" s="39">
        <v>1768676.4374738701</v>
      </c>
      <c r="F2142" s="39">
        <v>1768676.4374738701</v>
      </c>
      <c r="G2142" s="39">
        <v>1768676.4374738701</v>
      </c>
      <c r="H2142" s="39">
        <v>1768676.4374738701</v>
      </c>
      <c r="I2142" s="39">
        <v>1768676.4374738701</v>
      </c>
      <c r="J2142" s="39">
        <v>1768676.4374738701</v>
      </c>
      <c r="K2142" s="39">
        <v>1768676.4374738701</v>
      </c>
      <c r="L2142" s="39">
        <v>1768676.4374738701</v>
      </c>
      <c r="M2142" s="39">
        <v>1768676.4374738701</v>
      </c>
      <c r="N2142" s="39">
        <v>1768676.4374738701</v>
      </c>
      <c r="O2142" s="39">
        <v>1768676.4374738701</v>
      </c>
      <c r="P2142" s="39">
        <v>1768676.4374738701</v>
      </c>
      <c r="Q2142" s="39">
        <v>1768676.4374738701</v>
      </c>
      <c r="R2142" s="39">
        <v>1768676.4374738701</v>
      </c>
    </row>
    <row r="2143" spans="1:30" hidden="1" outlineLevel="1">
      <c r="A2143" s="40" t="s">
        <v>220</v>
      </c>
      <c r="B2143" s="39">
        <v>350294.52471905499</v>
      </c>
      <c r="C2143" s="39">
        <v>350294.52471905499</v>
      </c>
      <c r="D2143" s="39">
        <v>350294.52471905499</v>
      </c>
      <c r="E2143" s="39">
        <v>350294.52471905499</v>
      </c>
      <c r="F2143" s="39">
        <v>350294.52471905499</v>
      </c>
      <c r="G2143" s="39">
        <v>350294.52471905499</v>
      </c>
      <c r="H2143" s="39">
        <v>350294.52471905499</v>
      </c>
      <c r="I2143" s="39">
        <v>350294.52471905499</v>
      </c>
      <c r="J2143" s="39">
        <v>350294.52471905499</v>
      </c>
      <c r="K2143" s="39">
        <v>350294.52471905499</v>
      </c>
      <c r="L2143" s="39">
        <v>350294.52471905499</v>
      </c>
      <c r="M2143" s="39">
        <v>350294.52471905499</v>
      </c>
      <c r="N2143" s="39">
        <v>350294.52471905499</v>
      </c>
      <c r="O2143" s="39">
        <v>350294.52471905499</v>
      </c>
      <c r="P2143" s="39">
        <v>350294.52471905499</v>
      </c>
      <c r="Q2143" s="39">
        <v>350294.52471905499</v>
      </c>
      <c r="R2143" s="39">
        <v>350294.52471905499</v>
      </c>
    </row>
    <row r="2144" spans="1:30" hidden="1" outlineLevel="1">
      <c r="A2144" s="40" t="s">
        <v>221</v>
      </c>
      <c r="B2144" s="39">
        <v>23133.124828013701</v>
      </c>
      <c r="C2144" s="39">
        <v>23133.124828013701</v>
      </c>
      <c r="D2144" s="39">
        <v>23133.124828013701</v>
      </c>
      <c r="E2144" s="39">
        <v>23133.124828013701</v>
      </c>
      <c r="F2144" s="39">
        <v>23133.124828013701</v>
      </c>
      <c r="G2144" s="39">
        <v>23133.124828013701</v>
      </c>
      <c r="H2144" s="39">
        <v>23133.124828013701</v>
      </c>
      <c r="I2144" s="39">
        <v>23133.124828013701</v>
      </c>
      <c r="J2144" s="39">
        <v>23133.124828013701</v>
      </c>
      <c r="K2144" s="39">
        <v>23133.124828013701</v>
      </c>
      <c r="L2144" s="39">
        <v>23133.124828013701</v>
      </c>
      <c r="M2144" s="39">
        <v>23133.124828013701</v>
      </c>
      <c r="N2144" s="39">
        <v>23133.124828013701</v>
      </c>
      <c r="O2144" s="39">
        <v>23133.124828013701</v>
      </c>
      <c r="P2144" s="39">
        <v>23133.124828013701</v>
      </c>
      <c r="Q2144" s="39">
        <v>23133.124828013701</v>
      </c>
      <c r="R2144" s="39">
        <v>23133.124828013701</v>
      </c>
    </row>
    <row r="2145" spans="1:30" hidden="1" outlineLevel="1">
      <c r="A2145" s="40" t="s">
        <v>222</v>
      </c>
      <c r="B2145" s="39">
        <v>15120.249691477</v>
      </c>
      <c r="C2145" s="39">
        <v>15120.249691477</v>
      </c>
      <c r="D2145" s="39">
        <v>15120.249691477</v>
      </c>
      <c r="E2145" s="39">
        <v>15120.249691477</v>
      </c>
      <c r="F2145" s="39">
        <v>15120.249691477</v>
      </c>
      <c r="G2145" s="39">
        <v>15120.249691477</v>
      </c>
      <c r="H2145" s="39">
        <v>15120.249691477</v>
      </c>
      <c r="I2145" s="39">
        <v>15120.249691477</v>
      </c>
      <c r="J2145" s="39">
        <v>15120.249691477</v>
      </c>
      <c r="K2145" s="39">
        <v>15120.249691477</v>
      </c>
      <c r="L2145" s="39">
        <v>15120.249691477</v>
      </c>
      <c r="M2145" s="39">
        <v>15120.249691477</v>
      </c>
      <c r="N2145" s="39">
        <v>15120.249691477</v>
      </c>
      <c r="O2145" s="39">
        <v>15120.249691477</v>
      </c>
      <c r="P2145" s="39">
        <v>15120.249691477</v>
      </c>
      <c r="Q2145" s="39">
        <v>15120.249691477</v>
      </c>
      <c r="R2145" s="39">
        <v>15120.249691477</v>
      </c>
    </row>
    <row r="2146" spans="1:30" hidden="1" outlineLevel="1">
      <c r="A2146" s="40" t="s">
        <v>223</v>
      </c>
      <c r="B2146" s="39">
        <v>3258.1838533178302</v>
      </c>
      <c r="C2146" s="39">
        <v>3258.1838533178302</v>
      </c>
      <c r="D2146" s="39">
        <v>3258.1838533178302</v>
      </c>
      <c r="E2146" s="39">
        <v>3258.1838533178302</v>
      </c>
      <c r="F2146" s="39">
        <v>3258.1838533178302</v>
      </c>
      <c r="G2146" s="39">
        <v>3258.1838533178302</v>
      </c>
      <c r="H2146" s="39">
        <v>3258.1838533178302</v>
      </c>
      <c r="I2146" s="39">
        <v>3258.1838533178302</v>
      </c>
      <c r="J2146" s="39">
        <v>3258.1838533178302</v>
      </c>
      <c r="K2146" s="39">
        <v>3258.1838533178302</v>
      </c>
      <c r="L2146" s="39">
        <v>3258.1838533178302</v>
      </c>
      <c r="M2146" s="39">
        <v>3258.1838533178302</v>
      </c>
      <c r="N2146" s="39">
        <v>3258.1838533178302</v>
      </c>
      <c r="O2146" s="39">
        <v>3258.1838533178302</v>
      </c>
      <c r="P2146" s="39">
        <v>3258.1838533178302</v>
      </c>
      <c r="Q2146" s="39">
        <v>3258.1838533178302</v>
      </c>
      <c r="R2146" s="39">
        <v>3258.1838533178302</v>
      </c>
    </row>
    <row r="2147" spans="1:30" hidden="1" outlineLevel="1">
      <c r="A2147" s="40" t="s">
        <v>224</v>
      </c>
      <c r="B2147" s="39">
        <v>1723.99421411968</v>
      </c>
      <c r="C2147" s="39">
        <v>1723.99421411968</v>
      </c>
      <c r="D2147" s="39">
        <v>1723.99421411968</v>
      </c>
      <c r="E2147" s="39">
        <v>1723.99421411968</v>
      </c>
      <c r="F2147" s="39">
        <v>1723.99421411968</v>
      </c>
      <c r="G2147" s="39">
        <v>1723.99421411968</v>
      </c>
      <c r="H2147" s="39">
        <v>1723.99421411968</v>
      </c>
      <c r="I2147" s="39">
        <v>1723.99421411968</v>
      </c>
      <c r="J2147" s="39">
        <v>1723.99421411968</v>
      </c>
      <c r="K2147" s="39">
        <v>1723.99421411968</v>
      </c>
      <c r="L2147" s="39">
        <v>1723.99421411968</v>
      </c>
      <c r="M2147" s="39">
        <v>1723.99421411968</v>
      </c>
      <c r="N2147" s="39">
        <v>1723.99421411968</v>
      </c>
      <c r="O2147" s="39">
        <v>1723.99421411968</v>
      </c>
      <c r="P2147" s="39">
        <v>1723.99421411968</v>
      </c>
      <c r="Q2147" s="39">
        <v>1723.99421411968</v>
      </c>
      <c r="R2147" s="39">
        <v>1723.99421411968</v>
      </c>
    </row>
    <row r="2148" spans="1:30" hidden="1" outlineLevel="1">
      <c r="A2148" s="40" t="s">
        <v>225</v>
      </c>
      <c r="B2148" s="39">
        <v>11928737.348857</v>
      </c>
      <c r="C2148" s="39">
        <v>11928737.348857</v>
      </c>
      <c r="D2148" s="39">
        <v>11928737.348857</v>
      </c>
      <c r="E2148" s="39">
        <v>11928737.348857</v>
      </c>
      <c r="F2148" s="39">
        <v>11928737.348857</v>
      </c>
      <c r="G2148" s="39">
        <v>11928737.348857</v>
      </c>
      <c r="H2148" s="39">
        <v>11928737.348857</v>
      </c>
      <c r="I2148" s="39">
        <v>11928737.348857</v>
      </c>
      <c r="J2148" s="39">
        <v>11928737.348857</v>
      </c>
      <c r="K2148" s="39">
        <v>11928737.348857</v>
      </c>
      <c r="L2148" s="39">
        <v>11928737.348857</v>
      </c>
      <c r="M2148" s="39">
        <v>11928737.348857</v>
      </c>
      <c r="N2148" s="39">
        <v>11928737.348857</v>
      </c>
      <c r="O2148" s="39">
        <v>11928737.348857</v>
      </c>
      <c r="P2148" s="39">
        <v>11928737.348857</v>
      </c>
      <c r="Q2148" s="39">
        <v>11928737.348857</v>
      </c>
      <c r="R2148" s="39">
        <v>11928737.348857</v>
      </c>
    </row>
    <row r="2149" spans="1:30" hidden="1" outlineLevel="1">
      <c r="A2149" s="40" t="s">
        <v>226</v>
      </c>
      <c r="B2149" s="39">
        <v>19553.842587473198</v>
      </c>
      <c r="C2149" s="39">
        <v>19553.842587473198</v>
      </c>
      <c r="D2149" s="39">
        <v>19553.842587473198</v>
      </c>
      <c r="E2149" s="39">
        <v>19553.842587473198</v>
      </c>
      <c r="F2149" s="39">
        <v>19553.842587473198</v>
      </c>
      <c r="G2149" s="39">
        <v>19553.842587473198</v>
      </c>
      <c r="H2149" s="39">
        <v>19553.842587473198</v>
      </c>
      <c r="I2149" s="39">
        <v>19553.842587473198</v>
      </c>
      <c r="J2149" s="39">
        <v>19553.842587473198</v>
      </c>
      <c r="K2149" s="39">
        <v>19553.842587473198</v>
      </c>
      <c r="L2149" s="39">
        <v>19553.842587473198</v>
      </c>
      <c r="M2149" s="39">
        <v>19553.842587473198</v>
      </c>
      <c r="N2149" s="39">
        <v>19553.842587473198</v>
      </c>
      <c r="O2149" s="39">
        <v>19553.842587473198</v>
      </c>
      <c r="P2149" s="39">
        <v>19553.842587473198</v>
      </c>
      <c r="Q2149" s="39">
        <v>19553.842587473198</v>
      </c>
      <c r="R2149" s="39">
        <v>19553.842587473198</v>
      </c>
    </row>
    <row r="2150" spans="1:30" hidden="1" outlineLevel="1">
      <c r="A2150" s="40" t="s">
        <v>227</v>
      </c>
      <c r="B2150" s="39">
        <v>4331.7821226291599</v>
      </c>
      <c r="C2150" s="39">
        <v>4331.7821226291599</v>
      </c>
      <c r="D2150" s="39">
        <v>4331.7821226291599</v>
      </c>
      <c r="E2150" s="39">
        <v>4331.7821226291599</v>
      </c>
      <c r="F2150" s="39">
        <v>4331.7821226291599</v>
      </c>
      <c r="G2150" s="39">
        <v>4331.7821226291599</v>
      </c>
      <c r="H2150" s="39">
        <v>4331.7821226291599</v>
      </c>
      <c r="I2150" s="39">
        <v>4331.7821226291599</v>
      </c>
      <c r="J2150" s="39">
        <v>4331.7821226291599</v>
      </c>
      <c r="K2150" s="39">
        <v>4331.7821226291599</v>
      </c>
      <c r="L2150" s="39">
        <v>4331.7821226291599</v>
      </c>
      <c r="M2150" s="39">
        <v>4331.7821226291599</v>
      </c>
      <c r="N2150" s="39">
        <v>4331.7821226291599</v>
      </c>
      <c r="O2150" s="39">
        <v>4331.7821226291599</v>
      </c>
      <c r="P2150" s="39">
        <v>4331.7821226291599</v>
      </c>
      <c r="Q2150" s="39">
        <v>4331.7821226291599</v>
      </c>
      <c r="R2150" s="39">
        <v>4331.7821226291599</v>
      </c>
    </row>
    <row r="2151" spans="1:30" hidden="1" outlineLevel="1">
      <c r="A2151" s="40" t="s">
        <v>228</v>
      </c>
      <c r="B2151" s="39">
        <v>1983.2729700493001</v>
      </c>
      <c r="C2151" s="39">
        <v>1983.2729700493001</v>
      </c>
      <c r="D2151" s="39">
        <v>1983.2729700493001</v>
      </c>
      <c r="E2151" s="39">
        <v>1983.2729700493001</v>
      </c>
      <c r="F2151" s="39">
        <v>1983.2729700493001</v>
      </c>
      <c r="G2151" s="39">
        <v>1983.2729700493001</v>
      </c>
      <c r="H2151" s="39">
        <v>1983.2729700493001</v>
      </c>
      <c r="I2151" s="39">
        <v>1983.2729700493001</v>
      </c>
      <c r="J2151" s="39">
        <v>1983.2729700493001</v>
      </c>
      <c r="K2151" s="39">
        <v>1983.2729700493001</v>
      </c>
      <c r="L2151" s="39">
        <v>1983.2729700493001</v>
      </c>
      <c r="M2151" s="39">
        <v>1983.2729700493001</v>
      </c>
      <c r="N2151" s="39">
        <v>1983.2729700493001</v>
      </c>
      <c r="O2151" s="39">
        <v>1983.2729700493001</v>
      </c>
      <c r="P2151" s="39">
        <v>1983.2729700493001</v>
      </c>
      <c r="Q2151" s="39">
        <v>1983.2729700493001</v>
      </c>
      <c r="R2151" s="39">
        <v>1983.2729700493001</v>
      </c>
    </row>
    <row r="2152" spans="1:30" hidden="1" outlineLevel="1">
      <c r="A2152" s="40" t="s">
        <v>229</v>
      </c>
      <c r="B2152" s="39">
        <v>11185.6305168086</v>
      </c>
      <c r="C2152" s="39">
        <v>11185.6305168086</v>
      </c>
      <c r="D2152" s="39">
        <v>11185.6305168086</v>
      </c>
      <c r="E2152" s="39">
        <v>11185.6305168086</v>
      </c>
      <c r="F2152" s="39">
        <v>11185.6305168086</v>
      </c>
      <c r="G2152" s="39">
        <v>11185.6305168086</v>
      </c>
      <c r="H2152" s="39">
        <v>11185.6305168086</v>
      </c>
      <c r="I2152" s="39">
        <v>11185.6305168086</v>
      </c>
      <c r="J2152" s="39">
        <v>11185.6305168086</v>
      </c>
      <c r="K2152" s="39">
        <v>11185.6305168086</v>
      </c>
      <c r="L2152" s="39">
        <v>11185.6305168086</v>
      </c>
      <c r="M2152" s="39">
        <v>11185.6305168086</v>
      </c>
      <c r="N2152" s="39">
        <v>11185.6305168086</v>
      </c>
      <c r="O2152" s="39">
        <v>11185.6305168086</v>
      </c>
      <c r="P2152" s="39">
        <v>11185.6305168086</v>
      </c>
      <c r="Q2152" s="39">
        <v>11185.6305168086</v>
      </c>
      <c r="R2152" s="39">
        <v>11185.6305168086</v>
      </c>
    </row>
    <row r="2153" spans="1:30" hidden="1" outlineLevel="1">
      <c r="A2153" s="40" t="s">
        <v>230</v>
      </c>
      <c r="S2153" s="39">
        <v>135083.903924705</v>
      </c>
      <c r="T2153" s="39">
        <v>135083.903924705</v>
      </c>
      <c r="U2153" s="39">
        <v>135083.903924705</v>
      </c>
      <c r="V2153" s="39">
        <v>135083.903924705</v>
      </c>
      <c r="W2153" s="39">
        <v>135083.903924705</v>
      </c>
      <c r="X2153" s="39">
        <v>135083.903924705</v>
      </c>
      <c r="Y2153" s="39">
        <v>135083.903924705</v>
      </c>
      <c r="Z2153" s="39">
        <v>135083.903924705</v>
      </c>
      <c r="AA2153" s="39">
        <v>135083.903924705</v>
      </c>
      <c r="AB2153" s="39">
        <v>135083.903924705</v>
      </c>
      <c r="AC2153" s="39">
        <v>135083.903924705</v>
      </c>
      <c r="AD2153" s="39">
        <v>135083.903924705</v>
      </c>
    </row>
    <row r="2154" spans="1:30" hidden="1" outlineLevel="1">
      <c r="A2154" s="40" t="s">
        <v>231</v>
      </c>
      <c r="S2154" s="39">
        <v>200000.00582952501</v>
      </c>
      <c r="T2154" s="39">
        <v>200000.00582952501</v>
      </c>
      <c r="U2154" s="39">
        <v>200000.00582952501</v>
      </c>
      <c r="V2154" s="39">
        <v>200000.00582952501</v>
      </c>
      <c r="W2154" s="39">
        <v>200000.00582952501</v>
      </c>
      <c r="X2154" s="39">
        <v>200000.00582952501</v>
      </c>
      <c r="Y2154" s="39">
        <v>200000.00582952501</v>
      </c>
      <c r="Z2154" s="39">
        <v>200000.00582952501</v>
      </c>
      <c r="AA2154" s="39">
        <v>200000.00582952501</v>
      </c>
      <c r="AB2154" s="39">
        <v>200000.00582952501</v>
      </c>
      <c r="AC2154" s="39">
        <v>200000.00582952501</v>
      </c>
      <c r="AD2154" s="39">
        <v>200000.00582952501</v>
      </c>
    </row>
    <row r="2155" spans="1:30" hidden="1" outlineLevel="1">
      <c r="A2155" s="40" t="s">
        <v>232</v>
      </c>
      <c r="S2155" s="39">
        <v>681339.70929971104</v>
      </c>
      <c r="T2155" s="39">
        <v>681339.70929971104</v>
      </c>
      <c r="U2155" s="39">
        <v>681339.70929971104</v>
      </c>
      <c r="V2155" s="39">
        <v>681339.70929971104</v>
      </c>
      <c r="W2155" s="39">
        <v>681339.70929971104</v>
      </c>
      <c r="X2155" s="39">
        <v>681339.70929971104</v>
      </c>
      <c r="Y2155" s="39">
        <v>681339.70929971104</v>
      </c>
      <c r="Z2155" s="39">
        <v>681339.70929971104</v>
      </c>
      <c r="AA2155" s="39">
        <v>681339.70929971104</v>
      </c>
      <c r="AB2155" s="39">
        <v>681339.70929971104</v>
      </c>
      <c r="AC2155" s="39">
        <v>681339.70929971104</v>
      </c>
      <c r="AD2155" s="39">
        <v>681339.70929971104</v>
      </c>
    </row>
    <row r="2156" spans="1:30" hidden="1" outlineLevel="1">
      <c r="A2156" s="40" t="s">
        <v>233</v>
      </c>
      <c r="S2156" s="39">
        <v>10000.000291476201</v>
      </c>
      <c r="T2156" s="39">
        <v>10000.000291476201</v>
      </c>
      <c r="U2156" s="39">
        <v>10000.000291476201</v>
      </c>
      <c r="V2156" s="39">
        <v>10000.000291476201</v>
      </c>
      <c r="W2156" s="39">
        <v>10000.000291476201</v>
      </c>
      <c r="X2156" s="39">
        <v>10000.000291476201</v>
      </c>
      <c r="Y2156" s="39">
        <v>10000.000291476201</v>
      </c>
      <c r="Z2156" s="39">
        <v>10000.000291476201</v>
      </c>
      <c r="AA2156" s="39">
        <v>10000.000291476201</v>
      </c>
      <c r="AB2156" s="39">
        <v>10000.000291476201</v>
      </c>
      <c r="AC2156" s="39">
        <v>10000.000291476201</v>
      </c>
      <c r="AD2156" s="39">
        <v>10000.000291476201</v>
      </c>
    </row>
    <row r="2157" spans="1:30" hidden="1" outlineLevel="1">
      <c r="A2157" s="40" t="s">
        <v>235</v>
      </c>
      <c r="S2157" s="39">
        <v>4000.0001165905101</v>
      </c>
      <c r="T2157" s="39">
        <v>4000.0001165905101</v>
      </c>
      <c r="U2157" s="39">
        <v>4000.0001165905101</v>
      </c>
      <c r="V2157" s="39">
        <v>4000.0001165905101</v>
      </c>
      <c r="W2157" s="39">
        <v>4000.0001165905101</v>
      </c>
      <c r="X2157" s="39">
        <v>4000.0001165905101</v>
      </c>
      <c r="Y2157" s="39">
        <v>4000.0001165905101</v>
      </c>
      <c r="Z2157" s="39">
        <v>4000.0001165905101</v>
      </c>
      <c r="AA2157" s="39">
        <v>4000.0001165905101</v>
      </c>
      <c r="AB2157" s="39">
        <v>4000.0001165905101</v>
      </c>
      <c r="AC2157" s="39">
        <v>4000.0001165905101</v>
      </c>
      <c r="AD2157" s="39">
        <v>4000.0001165905101</v>
      </c>
    </row>
    <row r="2158" spans="1:30" hidden="1" outlineLevel="1">
      <c r="A2158" s="40" t="s">
        <v>236</v>
      </c>
      <c r="S2158" s="39">
        <v>3166.6667589674798</v>
      </c>
      <c r="T2158" s="39">
        <v>3166.6667589674798</v>
      </c>
      <c r="U2158" s="39">
        <v>3166.6667589674798</v>
      </c>
      <c r="V2158" s="39">
        <v>3166.6667589674798</v>
      </c>
      <c r="W2158" s="39">
        <v>3166.6667589674798</v>
      </c>
      <c r="X2158" s="39">
        <v>3166.6667589674798</v>
      </c>
      <c r="Y2158" s="39">
        <v>3166.6667589674798</v>
      </c>
      <c r="Z2158" s="39">
        <v>3166.6667589674798</v>
      </c>
      <c r="AA2158" s="39">
        <v>3166.6667589674798</v>
      </c>
      <c r="AB2158" s="39">
        <v>3166.6667589674798</v>
      </c>
      <c r="AC2158" s="39">
        <v>3166.6667589674798</v>
      </c>
      <c r="AD2158" s="39">
        <v>3166.6667589674798</v>
      </c>
    </row>
    <row r="2159" spans="1:30" collapsed="1">
      <c r="A2159" s="40" t="s">
        <v>318</v>
      </c>
      <c r="B2159" s="39">
        <v>20182990.719560102</v>
      </c>
      <c r="C2159" s="39">
        <v>20182990.719560102</v>
      </c>
      <c r="D2159" s="39">
        <v>20182990.719560102</v>
      </c>
      <c r="E2159" s="39">
        <v>20182990.719560102</v>
      </c>
      <c r="F2159" s="39">
        <v>20182990.719560102</v>
      </c>
      <c r="G2159" s="39">
        <v>20182990.719560102</v>
      </c>
      <c r="H2159" s="39">
        <v>20182990.719560102</v>
      </c>
      <c r="I2159" s="39">
        <v>20182990.719560102</v>
      </c>
      <c r="J2159" s="39">
        <v>20182990.719560102</v>
      </c>
      <c r="K2159" s="39">
        <v>20182990.719560102</v>
      </c>
      <c r="L2159" s="39">
        <v>20182990.719560102</v>
      </c>
      <c r="M2159" s="39">
        <v>20182990.719560102</v>
      </c>
      <c r="N2159" s="39">
        <v>20182990.719560102</v>
      </c>
      <c r="O2159" s="39">
        <v>20182990.719560102</v>
      </c>
      <c r="P2159" s="39">
        <v>20182990.719560102</v>
      </c>
      <c r="Q2159" s="39">
        <v>20182990.719560102</v>
      </c>
      <c r="R2159" s="39">
        <v>20182990.719560102</v>
      </c>
      <c r="S2159" s="39">
        <v>1033590.28622097</v>
      </c>
      <c r="T2159" s="39">
        <v>1033590.28622097</v>
      </c>
      <c r="U2159" s="39">
        <v>1033590.28622097</v>
      </c>
      <c r="V2159" s="39">
        <v>1033590.28622097</v>
      </c>
      <c r="W2159" s="39">
        <v>1033590.28622097</v>
      </c>
      <c r="X2159" s="39">
        <v>1033590.28622097</v>
      </c>
      <c r="Y2159" s="39">
        <v>1033590.28622097</v>
      </c>
      <c r="Z2159" s="39">
        <v>1033590.28622097</v>
      </c>
      <c r="AA2159" s="39">
        <v>1033590.28622097</v>
      </c>
      <c r="AB2159" s="39">
        <v>1033590.28622097</v>
      </c>
      <c r="AC2159" s="39">
        <v>1033590.28622097</v>
      </c>
      <c r="AD2159" s="39">
        <v>1033590.28622097</v>
      </c>
    </row>
    <row r="2160" spans="1:30" hidden="1" outlineLevel="1">
      <c r="A2160" s="40" t="s">
        <v>213</v>
      </c>
      <c r="B2160" s="39">
        <v>374523.51099719101</v>
      </c>
      <c r="C2160" s="39">
        <v>374523.51099719101</v>
      </c>
      <c r="D2160" s="39">
        <v>374523.51099719101</v>
      </c>
      <c r="E2160" s="39">
        <v>374523.51099719101</v>
      </c>
      <c r="F2160" s="39">
        <v>374523.51099719101</v>
      </c>
      <c r="G2160" s="39">
        <v>374523.51099719101</v>
      </c>
      <c r="H2160" s="39">
        <v>374523.51099719101</v>
      </c>
      <c r="I2160" s="39">
        <v>374523.51099719101</v>
      </c>
      <c r="J2160" s="39">
        <v>374523.51099719101</v>
      </c>
      <c r="K2160" s="39">
        <v>374523.51099719101</v>
      </c>
      <c r="L2160" s="39">
        <v>374523.51099719101</v>
      </c>
      <c r="M2160" s="39">
        <v>374523.51099719101</v>
      </c>
      <c r="N2160" s="39">
        <v>374523.51099719101</v>
      </c>
      <c r="O2160" s="39">
        <v>374523.51099719101</v>
      </c>
      <c r="P2160" s="39">
        <v>374523.51099719101</v>
      </c>
      <c r="Q2160" s="39">
        <v>374523.51099719101</v>
      </c>
      <c r="R2160" s="39">
        <v>374523.51099719101</v>
      </c>
      <c r="S2160" s="39">
        <v>374523.51099719101</v>
      </c>
      <c r="T2160" s="39">
        <v>374523.51099719101</v>
      </c>
      <c r="U2160" s="39">
        <v>374523.51099719101</v>
      </c>
      <c r="V2160" s="39">
        <v>374523.51099719101</v>
      </c>
      <c r="W2160" s="39">
        <v>374523.51099719101</v>
      </c>
      <c r="X2160" s="39">
        <v>374523.51099719101</v>
      </c>
      <c r="Y2160" s="39">
        <v>374523.51099719101</v>
      </c>
      <c r="Z2160" s="39">
        <v>374523.51099719101</v>
      </c>
      <c r="AA2160" s="39">
        <v>374523.51099719101</v>
      </c>
      <c r="AB2160" s="39">
        <v>374523.51099719101</v>
      </c>
      <c r="AC2160" s="39">
        <v>374523.51099719101</v>
      </c>
      <c r="AD2160" s="39">
        <v>374523.51099719101</v>
      </c>
    </row>
    <row r="2161" spans="1:30" hidden="1" outlineLevel="1">
      <c r="A2161" s="40" t="s">
        <v>214</v>
      </c>
      <c r="B2161" s="39">
        <v>14631.9542648366</v>
      </c>
      <c r="C2161" s="39">
        <v>14631.9542648366</v>
      </c>
      <c r="D2161" s="39">
        <v>14631.9542648366</v>
      </c>
      <c r="E2161" s="39">
        <v>14631.9542648366</v>
      </c>
      <c r="F2161" s="39">
        <v>14631.9542648366</v>
      </c>
      <c r="G2161" s="39">
        <v>14631.9542648366</v>
      </c>
      <c r="H2161" s="39">
        <v>14631.9542648366</v>
      </c>
      <c r="I2161" s="39">
        <v>14631.9542648366</v>
      </c>
      <c r="J2161" s="39">
        <v>14631.9542648366</v>
      </c>
      <c r="K2161" s="39">
        <v>14631.9542648366</v>
      </c>
      <c r="L2161" s="39">
        <v>14631.9542648366</v>
      </c>
      <c r="M2161" s="39">
        <v>14631.9542648366</v>
      </c>
      <c r="N2161" s="39">
        <v>14631.9542648366</v>
      </c>
      <c r="O2161" s="39">
        <v>14631.9542648366</v>
      </c>
      <c r="P2161" s="39">
        <v>14631.9542648366</v>
      </c>
      <c r="Q2161" s="39">
        <v>14631.9542648366</v>
      </c>
      <c r="R2161" s="39">
        <v>14631.9542648366</v>
      </c>
      <c r="S2161" s="39">
        <v>14631.9542648366</v>
      </c>
      <c r="T2161" s="39">
        <v>14631.9542648366</v>
      </c>
      <c r="U2161" s="39">
        <v>14631.9542648366</v>
      </c>
      <c r="V2161" s="39">
        <v>14631.9542648366</v>
      </c>
      <c r="W2161" s="39">
        <v>14631.9542648366</v>
      </c>
      <c r="X2161" s="39">
        <v>14631.9542648366</v>
      </c>
      <c r="Y2161" s="39">
        <v>14631.9542648366</v>
      </c>
      <c r="Z2161" s="39">
        <v>14631.9542648366</v>
      </c>
      <c r="AA2161" s="39">
        <v>14631.9542648366</v>
      </c>
      <c r="AB2161" s="39">
        <v>14631.9542648366</v>
      </c>
      <c r="AC2161" s="39">
        <v>14631.9542648366</v>
      </c>
      <c r="AD2161" s="39">
        <v>14631.9542648366</v>
      </c>
    </row>
    <row r="2162" spans="1:30" hidden="1" outlineLevel="1">
      <c r="A2162" s="40" t="s">
        <v>215</v>
      </c>
      <c r="B2162" s="39">
        <v>198010.12283154801</v>
      </c>
      <c r="C2162" s="39">
        <v>198010.12283154801</v>
      </c>
      <c r="D2162" s="39">
        <v>198010.12283154801</v>
      </c>
      <c r="E2162" s="39">
        <v>198010.12283154801</v>
      </c>
      <c r="F2162" s="39">
        <v>198010.12283154801</v>
      </c>
      <c r="G2162" s="39">
        <v>198010.12283154801</v>
      </c>
      <c r="H2162" s="39">
        <v>198010.12283154801</v>
      </c>
      <c r="I2162" s="39">
        <v>198010.12283154801</v>
      </c>
      <c r="J2162" s="39">
        <v>198010.12283154801</v>
      </c>
      <c r="K2162" s="39">
        <v>198010.12283154801</v>
      </c>
      <c r="L2162" s="39">
        <v>198010.12283154801</v>
      </c>
      <c r="M2162" s="39">
        <v>198010.12283154801</v>
      </c>
      <c r="N2162" s="39">
        <v>198010.12283154801</v>
      </c>
      <c r="O2162" s="39">
        <v>198010.12283154801</v>
      </c>
      <c r="P2162" s="39">
        <v>198010.12283154801</v>
      </c>
      <c r="Q2162" s="39">
        <v>198010.12283154801</v>
      </c>
      <c r="R2162" s="39">
        <v>198010.12283154801</v>
      </c>
      <c r="S2162" s="39">
        <v>198010.12283154801</v>
      </c>
      <c r="T2162" s="39">
        <v>198010.12283154801</v>
      </c>
      <c r="U2162" s="39">
        <v>198010.12283154801</v>
      </c>
      <c r="V2162" s="39">
        <v>198010.12283154801</v>
      </c>
      <c r="W2162" s="39">
        <v>198010.12283154801</v>
      </c>
      <c r="X2162" s="39">
        <v>198010.12283154801</v>
      </c>
      <c r="Y2162" s="39">
        <v>198010.12283154801</v>
      </c>
      <c r="Z2162" s="39">
        <v>198010.12283154801</v>
      </c>
      <c r="AA2162" s="39">
        <v>198010.12283154801</v>
      </c>
      <c r="AB2162" s="39">
        <v>198010.12283154801</v>
      </c>
      <c r="AC2162" s="39">
        <v>198010.12283154801</v>
      </c>
      <c r="AD2162" s="39">
        <v>198010.12283154801</v>
      </c>
    </row>
    <row r="2163" spans="1:30" hidden="1" outlineLevel="1">
      <c r="A2163" s="40" t="s">
        <v>216</v>
      </c>
      <c r="B2163" s="39">
        <v>1097626.8338762</v>
      </c>
      <c r="C2163" s="39">
        <v>1097626.8338762</v>
      </c>
      <c r="D2163" s="39">
        <v>1097626.8338762</v>
      </c>
      <c r="E2163" s="39">
        <v>1097626.8338762</v>
      </c>
      <c r="F2163" s="39">
        <v>1097626.8338762</v>
      </c>
      <c r="G2163" s="39">
        <v>1097626.8338762</v>
      </c>
      <c r="H2163" s="39">
        <v>1097626.8338762</v>
      </c>
      <c r="I2163" s="39">
        <v>1097626.8338762</v>
      </c>
      <c r="J2163" s="39">
        <v>1097626.8338762</v>
      </c>
      <c r="K2163" s="39">
        <v>1097626.8338762</v>
      </c>
      <c r="L2163" s="39">
        <v>1097626.8338762</v>
      </c>
      <c r="M2163" s="39">
        <v>1097626.8338762</v>
      </c>
      <c r="N2163" s="39">
        <v>1097626.8338762</v>
      </c>
      <c r="O2163" s="39">
        <v>1097626.8338762</v>
      </c>
      <c r="P2163" s="39">
        <v>1097626.8338762</v>
      </c>
      <c r="Q2163" s="39">
        <v>1097626.8338762</v>
      </c>
      <c r="R2163" s="39">
        <v>1097626.8338762</v>
      </c>
      <c r="S2163" s="39">
        <v>1097626.8338762</v>
      </c>
      <c r="T2163" s="39">
        <v>1097626.8338762</v>
      </c>
      <c r="U2163" s="39">
        <v>1097626.8338762</v>
      </c>
      <c r="V2163" s="39">
        <v>1097626.8338762</v>
      </c>
      <c r="W2163" s="39">
        <v>1097626.8338762</v>
      </c>
      <c r="X2163" s="39">
        <v>1097626.8338762</v>
      </c>
      <c r="Y2163" s="39">
        <v>1097626.8338762</v>
      </c>
      <c r="Z2163" s="39">
        <v>1097626.8338762</v>
      </c>
      <c r="AA2163" s="39">
        <v>1097626.8338762</v>
      </c>
      <c r="AB2163" s="39">
        <v>1097626.8338762</v>
      </c>
      <c r="AC2163" s="39">
        <v>1097626.8338762</v>
      </c>
      <c r="AD2163" s="39">
        <v>1097626.8338762</v>
      </c>
    </row>
    <row r="2164" spans="1:30" hidden="1" outlineLevel="1">
      <c r="A2164" s="40" t="s">
        <v>217</v>
      </c>
      <c r="B2164" s="39">
        <v>9225.6617083433794</v>
      </c>
      <c r="C2164" s="39">
        <v>9225.6617083433794</v>
      </c>
      <c r="D2164" s="39">
        <v>9225.6617083433794</v>
      </c>
      <c r="E2164" s="39">
        <v>9225.6617083433794</v>
      </c>
      <c r="F2164" s="39">
        <v>9225.6617083433794</v>
      </c>
      <c r="G2164" s="39">
        <v>9225.6617083433794</v>
      </c>
      <c r="H2164" s="39">
        <v>9225.6617083433794</v>
      </c>
      <c r="I2164" s="39">
        <v>9225.6617083433794</v>
      </c>
      <c r="J2164" s="39">
        <v>9225.6617083433794</v>
      </c>
      <c r="K2164" s="39">
        <v>9225.6617083433794</v>
      </c>
      <c r="L2164" s="39">
        <v>9225.6617083433794</v>
      </c>
      <c r="M2164" s="39">
        <v>9225.6617083433794</v>
      </c>
      <c r="N2164" s="39">
        <v>9225.6617083433794</v>
      </c>
      <c r="O2164" s="39">
        <v>9225.6617083433794</v>
      </c>
      <c r="P2164" s="39">
        <v>9225.6617083433794</v>
      </c>
      <c r="Q2164" s="39">
        <v>9225.6617083433794</v>
      </c>
      <c r="R2164" s="39">
        <v>9225.6617083433794</v>
      </c>
      <c r="S2164" s="39">
        <v>9225.6617083433794</v>
      </c>
      <c r="T2164" s="39">
        <v>9225.6617083433794</v>
      </c>
      <c r="U2164" s="39">
        <v>9225.6617083433794</v>
      </c>
      <c r="V2164" s="39">
        <v>9225.6617083433794</v>
      </c>
      <c r="W2164" s="39">
        <v>9225.6617083433794</v>
      </c>
      <c r="X2164" s="39">
        <v>9225.6617083433794</v>
      </c>
      <c r="Y2164" s="39">
        <v>9225.6617083433794</v>
      </c>
      <c r="Z2164" s="39">
        <v>9225.6617083433794</v>
      </c>
      <c r="AA2164" s="39">
        <v>9225.6617083433794</v>
      </c>
      <c r="AB2164" s="39">
        <v>9225.6617083433794</v>
      </c>
      <c r="AC2164" s="39">
        <v>9225.6617083433794</v>
      </c>
      <c r="AD2164" s="39">
        <v>9225.6617083433794</v>
      </c>
    </row>
    <row r="2165" spans="1:30" hidden="1" outlineLevel="1">
      <c r="A2165" s="40" t="s">
        <v>218</v>
      </c>
      <c r="B2165" s="39">
        <v>4360974.2440480702</v>
      </c>
      <c r="C2165" s="39">
        <v>4360974.2440480702</v>
      </c>
      <c r="D2165" s="39">
        <v>4360974.2440480702</v>
      </c>
      <c r="E2165" s="39">
        <v>4360974.2440480702</v>
      </c>
      <c r="F2165" s="39">
        <v>4360974.2440480702</v>
      </c>
      <c r="G2165" s="39">
        <v>4360974.2440480702</v>
      </c>
      <c r="H2165" s="39">
        <v>4360974.2440480702</v>
      </c>
      <c r="I2165" s="39">
        <v>4360974.2440480702</v>
      </c>
      <c r="J2165" s="39">
        <v>4360974.2440480702</v>
      </c>
      <c r="K2165" s="39">
        <v>4360974.2440480702</v>
      </c>
      <c r="L2165" s="39">
        <v>4360974.2440480702</v>
      </c>
      <c r="M2165" s="39">
        <v>4360974.2440480702</v>
      </c>
      <c r="N2165" s="39">
        <v>4360974.2440480702</v>
      </c>
      <c r="O2165" s="39">
        <v>4360974.2440480702</v>
      </c>
      <c r="P2165" s="39">
        <v>4360974.2440480702</v>
      </c>
      <c r="Q2165" s="39">
        <v>4360974.2440480702</v>
      </c>
      <c r="R2165" s="39">
        <v>4360974.2440480702</v>
      </c>
      <c r="S2165" s="39">
        <v>4360974.2440480702</v>
      </c>
      <c r="T2165" s="39">
        <v>4360974.2440480702</v>
      </c>
      <c r="U2165" s="39">
        <v>4360974.2440480702</v>
      </c>
      <c r="V2165" s="39">
        <v>4360974.2440480702</v>
      </c>
      <c r="W2165" s="39">
        <v>4360974.2440480702</v>
      </c>
      <c r="X2165" s="39">
        <v>4360974.2440480702</v>
      </c>
      <c r="Y2165" s="39">
        <v>4360974.2440480702</v>
      </c>
      <c r="Z2165" s="39">
        <v>4360974.2440480702</v>
      </c>
      <c r="AA2165" s="39">
        <v>4360974.2440480702</v>
      </c>
      <c r="AB2165" s="39">
        <v>4360974.2440480702</v>
      </c>
      <c r="AC2165" s="39">
        <v>4360974.2440480702</v>
      </c>
      <c r="AD2165" s="39">
        <v>4360974.2440480702</v>
      </c>
    </row>
    <row r="2166" spans="1:30" hidden="1" outlineLevel="1">
      <c r="A2166" s="40" t="s">
        <v>219</v>
      </c>
      <c r="B2166" s="39">
        <v>1768676.4374738701</v>
      </c>
      <c r="C2166" s="39">
        <v>1768676.4374738701</v>
      </c>
      <c r="D2166" s="39">
        <v>1768676.4374738701</v>
      </c>
      <c r="E2166" s="39">
        <v>1768676.4374738701</v>
      </c>
      <c r="F2166" s="39">
        <v>1768676.4374738701</v>
      </c>
      <c r="G2166" s="39">
        <v>1768676.4374738701</v>
      </c>
      <c r="H2166" s="39">
        <v>1768676.4374738701</v>
      </c>
      <c r="I2166" s="39">
        <v>1768676.4374738701</v>
      </c>
      <c r="J2166" s="39">
        <v>1768676.4374738701</v>
      </c>
      <c r="K2166" s="39">
        <v>1768676.4374738701</v>
      </c>
      <c r="L2166" s="39">
        <v>1768676.4374738701</v>
      </c>
      <c r="M2166" s="39">
        <v>1768676.4374738701</v>
      </c>
      <c r="N2166" s="39">
        <v>1768676.4374738701</v>
      </c>
      <c r="O2166" s="39">
        <v>1768676.4374738701</v>
      </c>
      <c r="P2166" s="39">
        <v>1768676.4374738701</v>
      </c>
      <c r="Q2166" s="39">
        <v>1768676.4374738701</v>
      </c>
      <c r="R2166" s="39">
        <v>1768676.4374738701</v>
      </c>
      <c r="S2166" s="39">
        <v>1768676.4374738701</v>
      </c>
      <c r="T2166" s="39">
        <v>1768676.4374738701</v>
      </c>
      <c r="U2166" s="39">
        <v>1768676.4374738701</v>
      </c>
      <c r="V2166" s="39">
        <v>1768676.4374738701</v>
      </c>
      <c r="W2166" s="39">
        <v>1768676.4374738701</v>
      </c>
      <c r="X2166" s="39">
        <v>1768676.4374738701</v>
      </c>
      <c r="Y2166" s="39">
        <v>1768676.4374738701</v>
      </c>
      <c r="Z2166" s="39">
        <v>1768676.4374738701</v>
      </c>
      <c r="AA2166" s="39">
        <v>1768676.4374738701</v>
      </c>
      <c r="AB2166" s="39">
        <v>1768676.4374738701</v>
      </c>
      <c r="AC2166" s="39">
        <v>1768676.4374738701</v>
      </c>
      <c r="AD2166" s="39">
        <v>1768676.4374738701</v>
      </c>
    </row>
    <row r="2167" spans="1:30" hidden="1" outlineLevel="1">
      <c r="A2167" s="40" t="s">
        <v>220</v>
      </c>
      <c r="B2167" s="39">
        <v>350294.52471905499</v>
      </c>
      <c r="C2167" s="39">
        <v>350294.52471905499</v>
      </c>
      <c r="D2167" s="39">
        <v>350294.52471905499</v>
      </c>
      <c r="E2167" s="39">
        <v>350294.52471905499</v>
      </c>
      <c r="F2167" s="39">
        <v>350294.52471905499</v>
      </c>
      <c r="G2167" s="39">
        <v>350294.52471905499</v>
      </c>
      <c r="H2167" s="39">
        <v>350294.52471905499</v>
      </c>
      <c r="I2167" s="39">
        <v>350294.52471905499</v>
      </c>
      <c r="J2167" s="39">
        <v>350294.52471905499</v>
      </c>
      <c r="K2167" s="39">
        <v>350294.52471905499</v>
      </c>
      <c r="L2167" s="39">
        <v>350294.52471905499</v>
      </c>
      <c r="M2167" s="39">
        <v>350294.52471905499</v>
      </c>
      <c r="N2167" s="39">
        <v>350294.52471905499</v>
      </c>
      <c r="O2167" s="39">
        <v>350294.52471905499</v>
      </c>
      <c r="P2167" s="39">
        <v>350294.52471905499</v>
      </c>
      <c r="Q2167" s="39">
        <v>350294.52471905499</v>
      </c>
      <c r="R2167" s="39">
        <v>350294.52471905499</v>
      </c>
      <c r="S2167" s="39">
        <v>350294.52471905499</v>
      </c>
      <c r="T2167" s="39">
        <v>350294.52471905499</v>
      </c>
      <c r="U2167" s="39">
        <v>350294.52471905499</v>
      </c>
      <c r="V2167" s="39">
        <v>350294.52471905499</v>
      </c>
      <c r="W2167" s="39">
        <v>350294.52471905499</v>
      </c>
      <c r="X2167" s="39">
        <v>350294.52471905499</v>
      </c>
      <c r="Y2167" s="39">
        <v>350294.52471905499</v>
      </c>
      <c r="Z2167" s="39">
        <v>350294.52471905499</v>
      </c>
      <c r="AA2167" s="39">
        <v>350294.52471905499</v>
      </c>
      <c r="AB2167" s="39">
        <v>350294.52471905499</v>
      </c>
      <c r="AC2167" s="39">
        <v>350294.52471905499</v>
      </c>
      <c r="AD2167" s="39">
        <v>350294.52471905499</v>
      </c>
    </row>
    <row r="2168" spans="1:30" hidden="1" outlineLevel="1">
      <c r="A2168" s="40" t="s">
        <v>221</v>
      </c>
      <c r="B2168" s="39">
        <v>23133.124828013701</v>
      </c>
      <c r="C2168" s="39">
        <v>23133.124828013701</v>
      </c>
      <c r="D2168" s="39">
        <v>23133.124828013701</v>
      </c>
      <c r="E2168" s="39">
        <v>23133.124828013701</v>
      </c>
      <c r="F2168" s="39">
        <v>23133.124828013701</v>
      </c>
      <c r="G2168" s="39">
        <v>23133.124828013701</v>
      </c>
      <c r="H2168" s="39">
        <v>23133.124828013701</v>
      </c>
      <c r="I2168" s="39">
        <v>23133.124828013701</v>
      </c>
      <c r="J2168" s="39">
        <v>23133.124828013701</v>
      </c>
      <c r="K2168" s="39">
        <v>23133.124828013701</v>
      </c>
      <c r="L2168" s="39">
        <v>23133.124828013701</v>
      </c>
      <c r="M2168" s="39">
        <v>23133.124828013701</v>
      </c>
      <c r="N2168" s="39">
        <v>23133.124828013701</v>
      </c>
      <c r="O2168" s="39">
        <v>23133.124828013701</v>
      </c>
      <c r="P2168" s="39">
        <v>23133.124828013701</v>
      </c>
      <c r="Q2168" s="39">
        <v>23133.124828013701</v>
      </c>
      <c r="R2168" s="39">
        <v>23133.124828013701</v>
      </c>
      <c r="S2168" s="39">
        <v>23133.124828013701</v>
      </c>
      <c r="T2168" s="39">
        <v>23133.124828013701</v>
      </c>
      <c r="U2168" s="39">
        <v>23133.124828013701</v>
      </c>
      <c r="V2168" s="39">
        <v>23133.124828013701</v>
      </c>
      <c r="W2168" s="39">
        <v>23133.124828013701</v>
      </c>
      <c r="X2168" s="39">
        <v>23133.124828013701</v>
      </c>
      <c r="Y2168" s="39">
        <v>23133.124828013701</v>
      </c>
      <c r="Z2168" s="39">
        <v>23133.124828013701</v>
      </c>
      <c r="AA2168" s="39">
        <v>23133.124828013701</v>
      </c>
      <c r="AB2168" s="39">
        <v>23133.124828013701</v>
      </c>
      <c r="AC2168" s="39">
        <v>23133.124828013701</v>
      </c>
      <c r="AD2168" s="39">
        <v>23133.124828013701</v>
      </c>
    </row>
    <row r="2169" spans="1:30" hidden="1" outlineLevel="1">
      <c r="A2169" s="40" t="s">
        <v>222</v>
      </c>
      <c r="B2169" s="39">
        <v>15120.249691477</v>
      </c>
      <c r="C2169" s="39">
        <v>15120.249691477</v>
      </c>
      <c r="D2169" s="39">
        <v>15120.249691477</v>
      </c>
      <c r="E2169" s="39">
        <v>15120.249691477</v>
      </c>
      <c r="F2169" s="39">
        <v>15120.249691477</v>
      </c>
      <c r="G2169" s="39">
        <v>15120.249691477</v>
      </c>
      <c r="H2169" s="39">
        <v>15120.249691477</v>
      </c>
      <c r="I2169" s="39">
        <v>15120.249691477</v>
      </c>
      <c r="J2169" s="39">
        <v>15120.249691477</v>
      </c>
      <c r="K2169" s="39">
        <v>15120.249691477</v>
      </c>
      <c r="L2169" s="39">
        <v>15120.249691477</v>
      </c>
      <c r="M2169" s="39">
        <v>15120.249691477</v>
      </c>
      <c r="N2169" s="39">
        <v>15120.249691477</v>
      </c>
      <c r="O2169" s="39">
        <v>15120.249691477</v>
      </c>
      <c r="P2169" s="39">
        <v>15120.249691477</v>
      </c>
      <c r="Q2169" s="39">
        <v>15120.249691477</v>
      </c>
      <c r="R2169" s="39">
        <v>15120.249691477</v>
      </c>
      <c r="S2169" s="39">
        <v>15120.249691477</v>
      </c>
      <c r="T2169" s="39">
        <v>15120.249691477</v>
      </c>
      <c r="U2169" s="39">
        <v>15120.249691477</v>
      </c>
      <c r="V2169" s="39">
        <v>15120.249691477</v>
      </c>
      <c r="W2169" s="39">
        <v>15120.249691477</v>
      </c>
      <c r="X2169" s="39">
        <v>15120.249691477</v>
      </c>
      <c r="Y2169" s="39">
        <v>15120.249691477</v>
      </c>
      <c r="Z2169" s="39">
        <v>15120.249691477</v>
      </c>
      <c r="AA2169" s="39">
        <v>15120.249691477</v>
      </c>
      <c r="AB2169" s="39">
        <v>15120.249691477</v>
      </c>
      <c r="AC2169" s="39">
        <v>15120.249691477</v>
      </c>
      <c r="AD2169" s="39">
        <v>15120.249691477</v>
      </c>
    </row>
    <row r="2170" spans="1:30" hidden="1" outlineLevel="1">
      <c r="A2170" s="40" t="s">
        <v>223</v>
      </c>
      <c r="B2170" s="39">
        <v>3258.1838533178302</v>
      </c>
      <c r="C2170" s="39">
        <v>3258.1838533178302</v>
      </c>
      <c r="D2170" s="39">
        <v>3258.1838533178302</v>
      </c>
      <c r="E2170" s="39">
        <v>3258.1838533178302</v>
      </c>
      <c r="F2170" s="39">
        <v>3258.1838533178302</v>
      </c>
      <c r="G2170" s="39">
        <v>3258.1838533178302</v>
      </c>
      <c r="H2170" s="39">
        <v>3258.1838533178302</v>
      </c>
      <c r="I2170" s="39">
        <v>3258.1838533178302</v>
      </c>
      <c r="J2170" s="39">
        <v>3258.1838533178302</v>
      </c>
      <c r="K2170" s="39">
        <v>3258.1838533178302</v>
      </c>
      <c r="L2170" s="39">
        <v>3258.1838533178302</v>
      </c>
      <c r="M2170" s="39">
        <v>3258.1838533178302</v>
      </c>
      <c r="N2170" s="39">
        <v>3258.1838533178302</v>
      </c>
      <c r="O2170" s="39">
        <v>3258.1838533178302</v>
      </c>
      <c r="P2170" s="39">
        <v>3258.1838533178302</v>
      </c>
      <c r="Q2170" s="39">
        <v>3258.1838533178302</v>
      </c>
      <c r="R2170" s="39">
        <v>3258.1838533178302</v>
      </c>
      <c r="S2170" s="39">
        <v>3258.1838533178302</v>
      </c>
      <c r="T2170" s="39">
        <v>3258.1838533178302</v>
      </c>
      <c r="U2170" s="39">
        <v>3258.1838533178302</v>
      </c>
      <c r="V2170" s="39">
        <v>3258.1838533178302</v>
      </c>
      <c r="W2170" s="39">
        <v>3258.1838533178302</v>
      </c>
      <c r="X2170" s="39">
        <v>3258.1838533178302</v>
      </c>
      <c r="Y2170" s="39">
        <v>3258.1838533178302</v>
      </c>
      <c r="Z2170" s="39">
        <v>3258.1838533178302</v>
      </c>
      <c r="AA2170" s="39">
        <v>3258.1838533178302</v>
      </c>
      <c r="AB2170" s="39">
        <v>3258.1838533178302</v>
      </c>
      <c r="AC2170" s="39">
        <v>3258.1838533178302</v>
      </c>
      <c r="AD2170" s="39">
        <v>3258.1838533178302</v>
      </c>
    </row>
    <row r="2171" spans="1:30" hidden="1" outlineLevel="1">
      <c r="A2171" s="40" t="s">
        <v>224</v>
      </c>
      <c r="B2171" s="39">
        <v>1723.99421411968</v>
      </c>
      <c r="C2171" s="39">
        <v>1723.99421411968</v>
      </c>
      <c r="D2171" s="39">
        <v>1723.99421411968</v>
      </c>
      <c r="E2171" s="39">
        <v>1723.99421411968</v>
      </c>
      <c r="F2171" s="39">
        <v>1723.99421411968</v>
      </c>
      <c r="G2171" s="39">
        <v>1723.99421411968</v>
      </c>
      <c r="H2171" s="39">
        <v>1723.99421411968</v>
      </c>
      <c r="I2171" s="39">
        <v>1723.99421411968</v>
      </c>
      <c r="J2171" s="39">
        <v>1723.99421411968</v>
      </c>
      <c r="K2171" s="39">
        <v>1723.99421411968</v>
      </c>
      <c r="L2171" s="39">
        <v>1723.99421411968</v>
      </c>
      <c r="M2171" s="39">
        <v>1723.99421411968</v>
      </c>
      <c r="N2171" s="39">
        <v>1723.99421411968</v>
      </c>
      <c r="O2171" s="39">
        <v>1723.99421411968</v>
      </c>
      <c r="P2171" s="39">
        <v>1723.99421411968</v>
      </c>
      <c r="Q2171" s="39">
        <v>1723.99421411968</v>
      </c>
      <c r="R2171" s="39">
        <v>1723.99421411968</v>
      </c>
      <c r="S2171" s="39">
        <v>1723.99421411968</v>
      </c>
      <c r="T2171" s="39">
        <v>1723.99421411968</v>
      </c>
      <c r="U2171" s="39">
        <v>1723.99421411968</v>
      </c>
      <c r="V2171" s="39">
        <v>1723.99421411968</v>
      </c>
      <c r="W2171" s="39">
        <v>1723.99421411968</v>
      </c>
      <c r="X2171" s="39">
        <v>1723.99421411968</v>
      </c>
      <c r="Y2171" s="39">
        <v>1723.99421411968</v>
      </c>
      <c r="Z2171" s="39">
        <v>1723.99421411968</v>
      </c>
      <c r="AA2171" s="39">
        <v>1723.99421411968</v>
      </c>
      <c r="AB2171" s="39">
        <v>1723.99421411968</v>
      </c>
      <c r="AC2171" s="39">
        <v>1723.99421411968</v>
      </c>
      <c r="AD2171" s="39">
        <v>1723.99421411968</v>
      </c>
    </row>
    <row r="2172" spans="1:30" hidden="1" outlineLevel="1">
      <c r="A2172" s="40" t="s">
        <v>225</v>
      </c>
      <c r="B2172" s="39">
        <v>11928737.348857</v>
      </c>
      <c r="C2172" s="39">
        <v>11928737.348857</v>
      </c>
      <c r="D2172" s="39">
        <v>11928737.348857</v>
      </c>
      <c r="E2172" s="39">
        <v>11928737.348857</v>
      </c>
      <c r="F2172" s="39">
        <v>11928737.348857</v>
      </c>
      <c r="G2172" s="39">
        <v>11928737.348857</v>
      </c>
      <c r="H2172" s="39">
        <v>11928737.348857</v>
      </c>
      <c r="I2172" s="39">
        <v>11928737.348857</v>
      </c>
      <c r="J2172" s="39">
        <v>11928737.348857</v>
      </c>
      <c r="K2172" s="39">
        <v>11928737.348857</v>
      </c>
      <c r="L2172" s="39">
        <v>11928737.348857</v>
      </c>
      <c r="M2172" s="39">
        <v>11928737.348857</v>
      </c>
      <c r="N2172" s="39">
        <v>11928737.348857</v>
      </c>
      <c r="O2172" s="39">
        <v>11928737.348857</v>
      </c>
      <c r="P2172" s="39">
        <v>11928737.348857</v>
      </c>
      <c r="Q2172" s="39">
        <v>11928737.348857</v>
      </c>
      <c r="R2172" s="39">
        <v>11928737.348857</v>
      </c>
      <c r="S2172" s="39">
        <v>11928737.348857</v>
      </c>
      <c r="T2172" s="39">
        <v>11928737.348857</v>
      </c>
      <c r="U2172" s="39">
        <v>11928737.348857</v>
      </c>
      <c r="V2172" s="39">
        <v>11928737.348857</v>
      </c>
      <c r="W2172" s="39">
        <v>11928737.348857</v>
      </c>
      <c r="X2172" s="39">
        <v>11928737.348857</v>
      </c>
      <c r="Y2172" s="39">
        <v>11928737.348857</v>
      </c>
      <c r="Z2172" s="39">
        <v>11928737.348857</v>
      </c>
      <c r="AA2172" s="39">
        <v>11928737.348857</v>
      </c>
      <c r="AB2172" s="39">
        <v>11928737.348857</v>
      </c>
      <c r="AC2172" s="39">
        <v>11928737.348857</v>
      </c>
      <c r="AD2172" s="39">
        <v>11928737.348857</v>
      </c>
    </row>
    <row r="2173" spans="1:30" hidden="1" outlineLevel="1">
      <c r="A2173" s="40" t="s">
        <v>226</v>
      </c>
      <c r="B2173" s="39">
        <v>19553.842587473198</v>
      </c>
      <c r="C2173" s="39">
        <v>19553.842587473198</v>
      </c>
      <c r="D2173" s="39">
        <v>19553.842587473198</v>
      </c>
      <c r="E2173" s="39">
        <v>19553.842587473198</v>
      </c>
      <c r="F2173" s="39">
        <v>19553.842587473198</v>
      </c>
      <c r="G2173" s="39">
        <v>19553.842587473198</v>
      </c>
      <c r="H2173" s="39">
        <v>19553.842587473198</v>
      </c>
      <c r="I2173" s="39">
        <v>19553.842587473198</v>
      </c>
      <c r="J2173" s="39">
        <v>19553.842587473198</v>
      </c>
      <c r="K2173" s="39">
        <v>19553.842587473198</v>
      </c>
      <c r="L2173" s="39">
        <v>19553.842587473198</v>
      </c>
      <c r="M2173" s="39">
        <v>19553.842587473198</v>
      </c>
      <c r="N2173" s="39">
        <v>19553.842587473198</v>
      </c>
      <c r="O2173" s="39">
        <v>19553.842587473198</v>
      </c>
      <c r="P2173" s="39">
        <v>19553.842587473198</v>
      </c>
      <c r="Q2173" s="39">
        <v>19553.842587473198</v>
      </c>
      <c r="R2173" s="39">
        <v>19553.842587473198</v>
      </c>
      <c r="S2173" s="39">
        <v>19553.842587473198</v>
      </c>
      <c r="T2173" s="39">
        <v>19553.842587473198</v>
      </c>
      <c r="U2173" s="39">
        <v>19553.842587473198</v>
      </c>
      <c r="V2173" s="39">
        <v>19553.842587473198</v>
      </c>
      <c r="W2173" s="39">
        <v>19553.842587473198</v>
      </c>
      <c r="X2173" s="39">
        <v>19553.842587473198</v>
      </c>
      <c r="Y2173" s="39">
        <v>19553.842587473198</v>
      </c>
      <c r="Z2173" s="39">
        <v>19553.842587473198</v>
      </c>
      <c r="AA2173" s="39">
        <v>19553.842587473198</v>
      </c>
      <c r="AB2173" s="39">
        <v>19553.842587473198</v>
      </c>
      <c r="AC2173" s="39">
        <v>19553.842587473198</v>
      </c>
      <c r="AD2173" s="39">
        <v>19553.842587473198</v>
      </c>
    </row>
    <row r="2174" spans="1:30" hidden="1" outlineLevel="1">
      <c r="A2174" s="40" t="s">
        <v>227</v>
      </c>
      <c r="B2174" s="39">
        <v>4331.7821226291599</v>
      </c>
      <c r="C2174" s="39">
        <v>4331.7821226291599</v>
      </c>
      <c r="D2174" s="39">
        <v>4331.7821226291599</v>
      </c>
      <c r="E2174" s="39">
        <v>4331.7821226291599</v>
      </c>
      <c r="F2174" s="39">
        <v>4331.7821226291599</v>
      </c>
      <c r="G2174" s="39">
        <v>4331.7821226291599</v>
      </c>
      <c r="H2174" s="39">
        <v>4331.7821226291599</v>
      </c>
      <c r="I2174" s="39">
        <v>4331.7821226291599</v>
      </c>
      <c r="J2174" s="39">
        <v>4331.7821226291599</v>
      </c>
      <c r="K2174" s="39">
        <v>4331.7821226291599</v>
      </c>
      <c r="L2174" s="39">
        <v>4331.7821226291599</v>
      </c>
      <c r="M2174" s="39">
        <v>4331.7821226291599</v>
      </c>
      <c r="N2174" s="39">
        <v>4331.7821226291599</v>
      </c>
      <c r="O2174" s="39">
        <v>4331.7821226291599</v>
      </c>
      <c r="P2174" s="39">
        <v>4331.7821226291599</v>
      </c>
      <c r="Q2174" s="39">
        <v>4331.7821226291599</v>
      </c>
      <c r="R2174" s="39">
        <v>4331.7821226291599</v>
      </c>
      <c r="S2174" s="39">
        <v>4331.7821226291599</v>
      </c>
      <c r="T2174" s="39">
        <v>4331.7821226291599</v>
      </c>
      <c r="U2174" s="39">
        <v>4331.7821226291599</v>
      </c>
      <c r="V2174" s="39">
        <v>4331.7821226291599</v>
      </c>
      <c r="W2174" s="39">
        <v>4331.7821226291599</v>
      </c>
      <c r="X2174" s="39">
        <v>4331.7821226291599</v>
      </c>
      <c r="Y2174" s="39">
        <v>4331.7821226291599</v>
      </c>
      <c r="Z2174" s="39">
        <v>4331.7821226291599</v>
      </c>
      <c r="AA2174" s="39">
        <v>4331.7821226291599</v>
      </c>
      <c r="AB2174" s="39">
        <v>4331.7821226291599</v>
      </c>
      <c r="AC2174" s="39">
        <v>4331.7821226291599</v>
      </c>
      <c r="AD2174" s="39">
        <v>4331.7821226291599</v>
      </c>
    </row>
    <row r="2175" spans="1:30" hidden="1" outlineLevel="1">
      <c r="A2175" s="40" t="s">
        <v>228</v>
      </c>
      <c r="B2175" s="39">
        <v>1983.2729700493001</v>
      </c>
      <c r="C2175" s="39">
        <v>1983.2729700493001</v>
      </c>
      <c r="D2175" s="39">
        <v>1983.2729700493001</v>
      </c>
      <c r="E2175" s="39">
        <v>1983.2729700493001</v>
      </c>
      <c r="F2175" s="39">
        <v>1983.2729700493001</v>
      </c>
      <c r="G2175" s="39">
        <v>1983.2729700493001</v>
      </c>
      <c r="H2175" s="39">
        <v>1983.2729700493001</v>
      </c>
      <c r="I2175" s="39">
        <v>1983.2729700493001</v>
      </c>
      <c r="J2175" s="39">
        <v>1983.2729700493001</v>
      </c>
      <c r="K2175" s="39">
        <v>1983.2729700493001</v>
      </c>
      <c r="L2175" s="39">
        <v>1983.2729700493001</v>
      </c>
      <c r="M2175" s="39">
        <v>1983.2729700493001</v>
      </c>
      <c r="N2175" s="39">
        <v>1983.2729700493001</v>
      </c>
      <c r="O2175" s="39">
        <v>1983.2729700493001</v>
      </c>
      <c r="P2175" s="39">
        <v>1983.2729700493001</v>
      </c>
      <c r="Q2175" s="39">
        <v>1983.2729700493001</v>
      </c>
      <c r="R2175" s="39">
        <v>1983.2729700493001</v>
      </c>
      <c r="S2175" s="39">
        <v>1983.2729700493001</v>
      </c>
      <c r="T2175" s="39">
        <v>1983.2729700493001</v>
      </c>
      <c r="U2175" s="39">
        <v>1983.2729700493001</v>
      </c>
      <c r="V2175" s="39">
        <v>1983.2729700493001</v>
      </c>
      <c r="W2175" s="39">
        <v>1983.2729700493001</v>
      </c>
      <c r="X2175" s="39">
        <v>1983.2729700493001</v>
      </c>
      <c r="Y2175" s="39">
        <v>1983.2729700493001</v>
      </c>
      <c r="Z2175" s="39">
        <v>1983.2729700493001</v>
      </c>
      <c r="AA2175" s="39">
        <v>1983.2729700493001</v>
      </c>
      <c r="AB2175" s="39">
        <v>1983.2729700493001</v>
      </c>
      <c r="AC2175" s="39">
        <v>1983.2729700493001</v>
      </c>
      <c r="AD2175" s="39">
        <v>1983.2729700493001</v>
      </c>
    </row>
    <row r="2176" spans="1:30" hidden="1" outlineLevel="1">
      <c r="A2176" s="40" t="s">
        <v>229</v>
      </c>
      <c r="B2176" s="39">
        <v>11185.6305168086</v>
      </c>
      <c r="C2176" s="39">
        <v>11185.6305168086</v>
      </c>
      <c r="D2176" s="39">
        <v>11185.6305168086</v>
      </c>
      <c r="E2176" s="39">
        <v>11185.6305168086</v>
      </c>
      <c r="F2176" s="39">
        <v>11185.6305168086</v>
      </c>
      <c r="G2176" s="39">
        <v>11185.6305168086</v>
      </c>
      <c r="H2176" s="39">
        <v>11185.6305168086</v>
      </c>
      <c r="I2176" s="39">
        <v>11185.6305168086</v>
      </c>
      <c r="J2176" s="39">
        <v>11185.6305168086</v>
      </c>
      <c r="K2176" s="39">
        <v>11185.6305168086</v>
      </c>
      <c r="L2176" s="39">
        <v>11185.6305168086</v>
      </c>
      <c r="M2176" s="39">
        <v>11185.6305168086</v>
      </c>
      <c r="N2176" s="39">
        <v>11185.6305168086</v>
      </c>
      <c r="O2176" s="39">
        <v>11185.6305168086</v>
      </c>
      <c r="P2176" s="39">
        <v>11185.6305168086</v>
      </c>
      <c r="Q2176" s="39">
        <v>11185.6305168086</v>
      </c>
      <c r="R2176" s="39">
        <v>11185.6305168086</v>
      </c>
      <c r="S2176" s="39">
        <v>11185.6305168086</v>
      </c>
      <c r="T2176" s="39">
        <v>11185.6305168086</v>
      </c>
      <c r="U2176" s="39">
        <v>11185.6305168086</v>
      </c>
      <c r="V2176" s="39">
        <v>11185.6305168086</v>
      </c>
      <c r="W2176" s="39">
        <v>11185.6305168086</v>
      </c>
      <c r="X2176" s="39">
        <v>11185.6305168086</v>
      </c>
      <c r="Y2176" s="39">
        <v>11185.6305168086</v>
      </c>
      <c r="Z2176" s="39">
        <v>11185.6305168086</v>
      </c>
      <c r="AA2176" s="39">
        <v>11185.6305168086</v>
      </c>
      <c r="AB2176" s="39">
        <v>11185.6305168086</v>
      </c>
      <c r="AC2176" s="39">
        <v>11185.6305168086</v>
      </c>
      <c r="AD2176" s="39">
        <v>11185.6305168086</v>
      </c>
    </row>
    <row r="2177" spans="1:30" hidden="1" outlineLevel="1">
      <c r="A2177" s="40" t="s">
        <v>230</v>
      </c>
      <c r="B2177" s="39">
        <v>135083.903924705</v>
      </c>
      <c r="C2177" s="39">
        <v>135083.903924705</v>
      </c>
      <c r="D2177" s="39">
        <v>135083.903924705</v>
      </c>
      <c r="E2177" s="39">
        <v>135083.903924705</v>
      </c>
      <c r="F2177" s="39">
        <v>135083.903924705</v>
      </c>
      <c r="G2177" s="39">
        <v>135083.903924705</v>
      </c>
      <c r="H2177" s="39">
        <v>135083.903924705</v>
      </c>
      <c r="I2177" s="39">
        <v>135083.903924705</v>
      </c>
      <c r="J2177" s="39">
        <v>135083.903924705</v>
      </c>
      <c r="K2177" s="39">
        <v>135083.903924705</v>
      </c>
      <c r="L2177" s="39">
        <v>135083.903924705</v>
      </c>
      <c r="M2177" s="39">
        <v>135083.903924705</v>
      </c>
      <c r="N2177" s="39">
        <v>135083.903924705</v>
      </c>
      <c r="O2177" s="39">
        <v>135083.903924705</v>
      </c>
      <c r="P2177" s="39">
        <v>135083.903924705</v>
      </c>
      <c r="Q2177" s="39">
        <v>135083.903924705</v>
      </c>
      <c r="R2177" s="39">
        <v>135083.903924705</v>
      </c>
      <c r="S2177" s="39">
        <v>135083.903924705</v>
      </c>
      <c r="T2177" s="39">
        <v>135083.903924705</v>
      </c>
      <c r="U2177" s="39">
        <v>135083.903924705</v>
      </c>
      <c r="V2177" s="39">
        <v>135083.903924705</v>
      </c>
      <c r="W2177" s="39">
        <v>135083.903924705</v>
      </c>
      <c r="X2177" s="39">
        <v>135083.903924705</v>
      </c>
      <c r="Y2177" s="39">
        <v>135083.903924705</v>
      </c>
      <c r="Z2177" s="39">
        <v>135083.903924705</v>
      </c>
      <c r="AA2177" s="39">
        <v>135083.903924705</v>
      </c>
      <c r="AB2177" s="39">
        <v>135083.903924705</v>
      </c>
      <c r="AC2177" s="39">
        <v>135083.903924705</v>
      </c>
      <c r="AD2177" s="39">
        <v>135083.903924705</v>
      </c>
    </row>
    <row r="2178" spans="1:30" hidden="1" outlineLevel="1">
      <c r="A2178" s="40" t="s">
        <v>231</v>
      </c>
      <c r="B2178" s="39">
        <v>200000.00582952501</v>
      </c>
      <c r="C2178" s="39">
        <v>200000.00582952501</v>
      </c>
      <c r="D2178" s="39">
        <v>200000.00582952501</v>
      </c>
      <c r="E2178" s="39">
        <v>200000.00582952501</v>
      </c>
      <c r="F2178" s="39">
        <v>200000.00582952501</v>
      </c>
      <c r="G2178" s="39">
        <v>200000.00582952501</v>
      </c>
      <c r="H2178" s="39">
        <v>200000.00582952501</v>
      </c>
      <c r="I2178" s="39">
        <v>200000.00582952501</v>
      </c>
      <c r="J2178" s="39">
        <v>200000.00582952501</v>
      </c>
      <c r="K2178" s="39">
        <v>200000.00582952501</v>
      </c>
      <c r="L2178" s="39">
        <v>200000.00582952501</v>
      </c>
      <c r="M2178" s="39">
        <v>200000.00582952501</v>
      </c>
      <c r="N2178" s="39">
        <v>200000.00582952501</v>
      </c>
      <c r="O2178" s="39">
        <v>200000.00582952501</v>
      </c>
      <c r="P2178" s="39">
        <v>200000.00582952501</v>
      </c>
      <c r="Q2178" s="39">
        <v>200000.00582952501</v>
      </c>
      <c r="R2178" s="39">
        <v>200000.00582952501</v>
      </c>
      <c r="S2178" s="39">
        <v>200000.00582952501</v>
      </c>
      <c r="T2178" s="39">
        <v>200000.00582952501</v>
      </c>
      <c r="U2178" s="39">
        <v>200000.00582952501</v>
      </c>
      <c r="V2178" s="39">
        <v>200000.00582952501</v>
      </c>
      <c r="W2178" s="39">
        <v>200000.00582952501</v>
      </c>
      <c r="X2178" s="39">
        <v>200000.00582952501</v>
      </c>
      <c r="Y2178" s="39">
        <v>200000.00582952501</v>
      </c>
      <c r="Z2178" s="39">
        <v>200000.00582952501</v>
      </c>
      <c r="AA2178" s="39">
        <v>200000.00582952501</v>
      </c>
      <c r="AB2178" s="39">
        <v>200000.00582952501</v>
      </c>
      <c r="AC2178" s="39">
        <v>200000.00582952501</v>
      </c>
      <c r="AD2178" s="39">
        <v>200000.00582952501</v>
      </c>
    </row>
    <row r="2179" spans="1:30" hidden="1" outlineLevel="1">
      <c r="A2179" s="40" t="s">
        <v>232</v>
      </c>
      <c r="B2179" s="39">
        <v>681339.70929971104</v>
      </c>
      <c r="C2179" s="39">
        <v>681339.70929971104</v>
      </c>
      <c r="D2179" s="39">
        <v>681339.70929971104</v>
      </c>
      <c r="E2179" s="39">
        <v>681339.70929971104</v>
      </c>
      <c r="F2179" s="39">
        <v>681339.70929971104</v>
      </c>
      <c r="G2179" s="39">
        <v>681339.70929971104</v>
      </c>
      <c r="H2179" s="39">
        <v>681339.70929971104</v>
      </c>
      <c r="I2179" s="39">
        <v>681339.70929971104</v>
      </c>
      <c r="J2179" s="39">
        <v>681339.70929971104</v>
      </c>
      <c r="K2179" s="39">
        <v>681339.70929971104</v>
      </c>
      <c r="L2179" s="39">
        <v>681339.70929971104</v>
      </c>
      <c r="M2179" s="39">
        <v>681339.70929971104</v>
      </c>
      <c r="N2179" s="39">
        <v>681339.70929971104</v>
      </c>
      <c r="O2179" s="39">
        <v>681339.70929971104</v>
      </c>
      <c r="P2179" s="39">
        <v>681339.70929971104</v>
      </c>
      <c r="Q2179" s="39">
        <v>681339.70929971104</v>
      </c>
      <c r="R2179" s="39">
        <v>681339.70929971104</v>
      </c>
      <c r="S2179" s="39">
        <v>681339.70929971104</v>
      </c>
      <c r="T2179" s="39">
        <v>681339.70929971104</v>
      </c>
      <c r="U2179" s="39">
        <v>681339.70929971104</v>
      </c>
      <c r="V2179" s="39">
        <v>681339.70929971104</v>
      </c>
      <c r="W2179" s="39">
        <v>681339.70929971104</v>
      </c>
      <c r="X2179" s="39">
        <v>681339.70929971104</v>
      </c>
      <c r="Y2179" s="39">
        <v>681339.70929971104</v>
      </c>
      <c r="Z2179" s="39">
        <v>681339.70929971104</v>
      </c>
      <c r="AA2179" s="39">
        <v>681339.70929971104</v>
      </c>
      <c r="AB2179" s="39">
        <v>681339.70929971104</v>
      </c>
      <c r="AC2179" s="39">
        <v>681339.70929971104</v>
      </c>
      <c r="AD2179" s="39">
        <v>681339.70929971104</v>
      </c>
    </row>
    <row r="2180" spans="1:30" hidden="1" outlineLevel="1">
      <c r="A2180" s="40" t="s">
        <v>233</v>
      </c>
      <c r="B2180" s="39">
        <v>10000.000291476201</v>
      </c>
      <c r="C2180" s="39">
        <v>10000.000291476201</v>
      </c>
      <c r="D2180" s="39">
        <v>10000.000291476201</v>
      </c>
      <c r="E2180" s="39">
        <v>10000.000291476201</v>
      </c>
      <c r="F2180" s="39">
        <v>10000.000291476201</v>
      </c>
      <c r="G2180" s="39">
        <v>10000.000291476201</v>
      </c>
      <c r="H2180" s="39">
        <v>10000.000291476201</v>
      </c>
      <c r="I2180" s="39">
        <v>10000.000291476201</v>
      </c>
      <c r="J2180" s="39">
        <v>10000.000291476201</v>
      </c>
      <c r="K2180" s="39">
        <v>10000.000291476201</v>
      </c>
      <c r="L2180" s="39">
        <v>10000.000291476201</v>
      </c>
      <c r="M2180" s="39">
        <v>10000.000291476201</v>
      </c>
      <c r="N2180" s="39">
        <v>10000.000291476201</v>
      </c>
      <c r="O2180" s="39">
        <v>10000.000291476201</v>
      </c>
      <c r="P2180" s="39">
        <v>10000.000291476201</v>
      </c>
      <c r="Q2180" s="39">
        <v>10000.000291476201</v>
      </c>
      <c r="R2180" s="39">
        <v>10000.000291476201</v>
      </c>
      <c r="S2180" s="39">
        <v>10000.000291476201</v>
      </c>
      <c r="T2180" s="39">
        <v>10000.000291476201</v>
      </c>
      <c r="U2180" s="39">
        <v>10000.000291476201</v>
      </c>
      <c r="V2180" s="39">
        <v>10000.000291476201</v>
      </c>
      <c r="W2180" s="39">
        <v>10000.000291476201</v>
      </c>
      <c r="X2180" s="39">
        <v>10000.000291476201</v>
      </c>
      <c r="Y2180" s="39">
        <v>10000.000291476201</v>
      </c>
      <c r="Z2180" s="39">
        <v>10000.000291476201</v>
      </c>
      <c r="AA2180" s="39">
        <v>10000.000291476201</v>
      </c>
      <c r="AB2180" s="39">
        <v>10000.000291476201</v>
      </c>
      <c r="AC2180" s="39">
        <v>10000.000291476201</v>
      </c>
      <c r="AD2180" s="39">
        <v>10000.000291476201</v>
      </c>
    </row>
    <row r="2181" spans="1:30" hidden="1" outlineLevel="1">
      <c r="A2181" s="40" t="s">
        <v>235</v>
      </c>
      <c r="B2181" s="39">
        <v>4000.0001165905101</v>
      </c>
      <c r="C2181" s="39">
        <v>4000.0001165905101</v>
      </c>
      <c r="D2181" s="39">
        <v>4000.0001165905101</v>
      </c>
      <c r="E2181" s="39">
        <v>4000.0001165905101</v>
      </c>
      <c r="F2181" s="39">
        <v>4000.0001165905101</v>
      </c>
      <c r="G2181" s="39">
        <v>4000.0001165905101</v>
      </c>
      <c r="H2181" s="39">
        <v>4000.0001165905101</v>
      </c>
      <c r="I2181" s="39">
        <v>4000.0001165905101</v>
      </c>
      <c r="J2181" s="39">
        <v>4000.0001165905101</v>
      </c>
      <c r="K2181" s="39">
        <v>4000.0001165905101</v>
      </c>
      <c r="L2181" s="39">
        <v>4000.0001165905101</v>
      </c>
      <c r="M2181" s="39">
        <v>4000.0001165905101</v>
      </c>
      <c r="N2181" s="39">
        <v>4000.0001165905101</v>
      </c>
      <c r="O2181" s="39">
        <v>4000.0001165905101</v>
      </c>
      <c r="P2181" s="39">
        <v>4000.0001165905101</v>
      </c>
      <c r="Q2181" s="39">
        <v>4000.0001165905101</v>
      </c>
      <c r="R2181" s="39">
        <v>4000.0001165905101</v>
      </c>
      <c r="S2181" s="39">
        <v>4000.0001165905101</v>
      </c>
      <c r="T2181" s="39">
        <v>4000.0001165905101</v>
      </c>
      <c r="U2181" s="39">
        <v>4000.0001165905101</v>
      </c>
      <c r="V2181" s="39">
        <v>4000.0001165905101</v>
      </c>
      <c r="W2181" s="39">
        <v>4000.0001165905101</v>
      </c>
      <c r="X2181" s="39">
        <v>4000.0001165905101</v>
      </c>
      <c r="Y2181" s="39">
        <v>4000.0001165905101</v>
      </c>
      <c r="Z2181" s="39">
        <v>4000.0001165905101</v>
      </c>
      <c r="AA2181" s="39">
        <v>4000.0001165905101</v>
      </c>
      <c r="AB2181" s="39">
        <v>4000.0001165905101</v>
      </c>
      <c r="AC2181" s="39">
        <v>4000.0001165905101</v>
      </c>
      <c r="AD2181" s="39">
        <v>4000.0001165905101</v>
      </c>
    </row>
    <row r="2182" spans="1:30" hidden="1" outlineLevel="1">
      <c r="A2182" s="40" t="s">
        <v>236</v>
      </c>
      <c r="B2182" s="39">
        <v>3166.6667589674798</v>
      </c>
      <c r="C2182" s="39">
        <v>3166.6667589674798</v>
      </c>
      <c r="D2182" s="39">
        <v>3166.6667589674798</v>
      </c>
      <c r="E2182" s="39">
        <v>3166.6667589674798</v>
      </c>
      <c r="F2182" s="39">
        <v>3166.6667589674798</v>
      </c>
      <c r="G2182" s="39">
        <v>3166.6667589674798</v>
      </c>
      <c r="H2182" s="39">
        <v>3166.6667589674798</v>
      </c>
      <c r="I2182" s="39">
        <v>3166.6667589674798</v>
      </c>
      <c r="J2182" s="39">
        <v>3166.6667589674798</v>
      </c>
      <c r="K2182" s="39">
        <v>3166.6667589674798</v>
      </c>
      <c r="L2182" s="39">
        <v>3166.6667589674798</v>
      </c>
      <c r="M2182" s="39">
        <v>3166.6667589674798</v>
      </c>
      <c r="N2182" s="39">
        <v>3166.6667589674798</v>
      </c>
      <c r="O2182" s="39">
        <v>3166.6667589674798</v>
      </c>
      <c r="P2182" s="39">
        <v>3166.6667589674798</v>
      </c>
      <c r="Q2182" s="39">
        <v>3166.6667589674798</v>
      </c>
      <c r="R2182" s="39">
        <v>3166.6667589674798</v>
      </c>
      <c r="S2182" s="39">
        <v>3166.6667589674798</v>
      </c>
      <c r="T2182" s="39">
        <v>3166.6667589674798</v>
      </c>
      <c r="U2182" s="39">
        <v>3166.6667589674798</v>
      </c>
      <c r="V2182" s="39">
        <v>3166.6667589674798</v>
      </c>
      <c r="W2182" s="39">
        <v>3166.6667589674798</v>
      </c>
      <c r="X2182" s="39">
        <v>3166.6667589674798</v>
      </c>
      <c r="Y2182" s="39">
        <v>3166.6667589674798</v>
      </c>
      <c r="Z2182" s="39">
        <v>3166.6667589674798</v>
      </c>
      <c r="AA2182" s="39">
        <v>3166.6667589674798</v>
      </c>
      <c r="AB2182" s="39">
        <v>3166.6667589674798</v>
      </c>
      <c r="AC2182" s="39">
        <v>3166.6667589674798</v>
      </c>
      <c r="AD2182" s="39">
        <v>3166.6667589674798</v>
      </c>
    </row>
    <row r="2183" spans="1:30" collapsed="1">
      <c r="A2183" s="40" t="s">
        <v>319</v>
      </c>
      <c r="B2183" s="39">
        <v>21216581.005781099</v>
      </c>
      <c r="C2183" s="39">
        <v>21216581.005781099</v>
      </c>
      <c r="D2183" s="39">
        <v>21216581.005781099</v>
      </c>
      <c r="E2183" s="39">
        <v>21216581.005781099</v>
      </c>
      <c r="F2183" s="39">
        <v>21216581.005781099</v>
      </c>
      <c r="G2183" s="39">
        <v>21216581.005781099</v>
      </c>
      <c r="H2183" s="39">
        <v>21216581.005781099</v>
      </c>
      <c r="I2183" s="39">
        <v>21216581.005781099</v>
      </c>
      <c r="J2183" s="39">
        <v>21216581.005781099</v>
      </c>
      <c r="K2183" s="39">
        <v>21216581.005781099</v>
      </c>
      <c r="L2183" s="39">
        <v>21216581.005781099</v>
      </c>
      <c r="M2183" s="39">
        <v>21216581.005781099</v>
      </c>
      <c r="N2183" s="39">
        <v>21216581.005781099</v>
      </c>
      <c r="O2183" s="39">
        <v>21216581.005781099</v>
      </c>
      <c r="P2183" s="39">
        <v>21216581.005781099</v>
      </c>
      <c r="Q2183" s="39">
        <v>21216581.005781099</v>
      </c>
      <c r="R2183" s="39">
        <v>21216581.005781099</v>
      </c>
      <c r="S2183" s="39">
        <v>21216581.005781099</v>
      </c>
      <c r="T2183" s="39">
        <v>21216581.005781099</v>
      </c>
      <c r="U2183" s="39">
        <v>21216581.005781099</v>
      </c>
      <c r="V2183" s="39">
        <v>21216581.005781099</v>
      </c>
      <c r="W2183" s="39">
        <v>21216581.005781099</v>
      </c>
      <c r="X2183" s="39">
        <v>21216581.005781099</v>
      </c>
      <c r="Y2183" s="39">
        <v>21216581.005781099</v>
      </c>
      <c r="Z2183" s="39">
        <v>21216581.005781099</v>
      </c>
      <c r="AA2183" s="39">
        <v>21216581.005781099</v>
      </c>
      <c r="AB2183" s="39">
        <v>21216581.005781099</v>
      </c>
      <c r="AC2183" s="39">
        <v>21216581.005781099</v>
      </c>
      <c r="AD2183" s="39">
        <v>21216581.005781099</v>
      </c>
    </row>
    <row r="2184" spans="1:30">
      <c r="A2184" s="51" t="s">
        <v>320</v>
      </c>
    </row>
    <row r="2185" spans="1:30">
      <c r="A2185" s="40" t="s">
        <v>321</v>
      </c>
      <c r="B2185" s="39">
        <v>0</v>
      </c>
      <c r="C2185" s="39">
        <v>0</v>
      </c>
      <c r="D2185" s="39">
        <v>0</v>
      </c>
      <c r="E2185" s="39">
        <v>0</v>
      </c>
      <c r="F2185" s="39">
        <v>0</v>
      </c>
      <c r="G2185" s="39">
        <v>0</v>
      </c>
      <c r="H2185" s="39">
        <v>0</v>
      </c>
      <c r="I2185" s="39">
        <v>0</v>
      </c>
      <c r="J2185" s="39">
        <v>0</v>
      </c>
      <c r="K2185" s="39">
        <v>0</v>
      </c>
      <c r="L2185" s="39">
        <v>0</v>
      </c>
      <c r="M2185" s="39">
        <v>0</v>
      </c>
      <c r="N2185" s="39">
        <v>0</v>
      </c>
      <c r="O2185" s="39">
        <v>0</v>
      </c>
      <c r="P2185" s="39">
        <v>0</v>
      </c>
      <c r="Q2185" s="39">
        <v>0</v>
      </c>
      <c r="R2185" s="39">
        <v>0</v>
      </c>
      <c r="S2185" s="39">
        <v>0</v>
      </c>
      <c r="T2185" s="39">
        <v>0</v>
      </c>
      <c r="U2185" s="39">
        <v>0</v>
      </c>
      <c r="V2185" s="39">
        <v>0</v>
      </c>
      <c r="W2185" s="39">
        <v>0</v>
      </c>
      <c r="X2185" s="39">
        <v>0</v>
      </c>
      <c r="Y2185" s="39">
        <v>0</v>
      </c>
      <c r="Z2185" s="39">
        <v>0</v>
      </c>
      <c r="AA2185" s="39">
        <v>0</v>
      </c>
      <c r="AB2185" s="39">
        <v>0</v>
      </c>
      <c r="AC2185" s="39">
        <v>0</v>
      </c>
      <c r="AD2185" s="39">
        <v>0</v>
      </c>
    </row>
    <row r="2186" spans="1:30">
      <c r="A2186" s="40" t="s">
        <v>322</v>
      </c>
      <c r="B2186" s="39">
        <v>0</v>
      </c>
      <c r="C2186" s="39">
        <v>0</v>
      </c>
      <c r="D2186" s="39">
        <v>0</v>
      </c>
      <c r="E2186" s="39">
        <v>0</v>
      </c>
      <c r="F2186" s="39">
        <v>0</v>
      </c>
      <c r="G2186" s="39">
        <v>0</v>
      </c>
      <c r="H2186" s="39">
        <v>0</v>
      </c>
      <c r="I2186" s="39">
        <v>0</v>
      </c>
      <c r="J2186" s="39">
        <v>0</v>
      </c>
      <c r="K2186" s="39">
        <v>0</v>
      </c>
      <c r="L2186" s="39">
        <v>0</v>
      </c>
      <c r="M2186" s="39">
        <v>0</v>
      </c>
      <c r="N2186" s="39">
        <v>0</v>
      </c>
      <c r="O2186" s="39">
        <v>0</v>
      </c>
      <c r="P2186" s="39">
        <v>0</v>
      </c>
      <c r="Q2186" s="39">
        <v>0</v>
      </c>
      <c r="R2186" s="39">
        <v>0</v>
      </c>
      <c r="S2186" s="39">
        <v>0</v>
      </c>
      <c r="T2186" s="39">
        <v>0</v>
      </c>
      <c r="U2186" s="39">
        <v>0</v>
      </c>
      <c r="V2186" s="39">
        <v>0</v>
      </c>
      <c r="W2186" s="39">
        <v>0</v>
      </c>
      <c r="X2186" s="39">
        <v>0</v>
      </c>
      <c r="Y2186" s="39">
        <v>0</v>
      </c>
      <c r="Z2186" s="39">
        <v>0</v>
      </c>
      <c r="AA2186" s="39">
        <v>0</v>
      </c>
      <c r="AB2186" s="39">
        <v>0</v>
      </c>
      <c r="AC2186" s="39">
        <v>0</v>
      </c>
      <c r="AD2186" s="39">
        <v>0</v>
      </c>
    </row>
    <row r="2187" spans="1:30">
      <c r="A2187" s="40" t="s">
        <v>323</v>
      </c>
      <c r="B2187" s="39">
        <v>1</v>
      </c>
      <c r="C2187" s="39">
        <v>1</v>
      </c>
      <c r="D2187" s="39">
        <v>1</v>
      </c>
      <c r="E2187" s="39">
        <v>1</v>
      </c>
      <c r="F2187" s="39">
        <v>1</v>
      </c>
      <c r="G2187" s="39">
        <v>1</v>
      </c>
      <c r="H2187" s="39">
        <v>1</v>
      </c>
      <c r="I2187" s="39">
        <v>1</v>
      </c>
      <c r="J2187" s="39">
        <v>1</v>
      </c>
      <c r="K2187" s="39">
        <v>1</v>
      </c>
      <c r="L2187" s="39">
        <v>1</v>
      </c>
      <c r="M2187" s="39">
        <v>1</v>
      </c>
      <c r="N2187" s="39">
        <v>1</v>
      </c>
      <c r="O2187" s="39">
        <v>1</v>
      </c>
      <c r="P2187" s="39">
        <v>1</v>
      </c>
      <c r="Q2187" s="39">
        <v>1</v>
      </c>
      <c r="R2187" s="39">
        <v>1</v>
      </c>
      <c r="S2187" s="39">
        <v>1</v>
      </c>
      <c r="T2187" s="39">
        <v>1</v>
      </c>
      <c r="U2187" s="39">
        <v>1</v>
      </c>
      <c r="V2187" s="39">
        <v>1</v>
      </c>
      <c r="W2187" s="39">
        <v>1</v>
      </c>
      <c r="X2187" s="39">
        <v>1</v>
      </c>
      <c r="Y2187" s="39">
        <v>1</v>
      </c>
      <c r="Z2187" s="39">
        <v>1</v>
      </c>
      <c r="AA2187" s="39">
        <v>1</v>
      </c>
      <c r="AB2187" s="39">
        <v>1</v>
      </c>
      <c r="AC2187" s="39">
        <v>1</v>
      </c>
      <c r="AD2187" s="39">
        <v>1</v>
      </c>
    </row>
    <row r="2188" spans="1:30">
      <c r="A2188" s="40" t="s">
        <v>324</v>
      </c>
      <c r="B2188" s="39">
        <v>0</v>
      </c>
      <c r="C2188" s="39">
        <v>0</v>
      </c>
      <c r="D2188" s="39">
        <v>198010.12283154801</v>
      </c>
      <c r="E2188" s="39">
        <v>0</v>
      </c>
      <c r="F2188" s="39">
        <v>0</v>
      </c>
      <c r="G2188" s="39">
        <v>0</v>
      </c>
      <c r="H2188" s="39">
        <v>0</v>
      </c>
      <c r="I2188" s="39">
        <v>0</v>
      </c>
      <c r="J2188" s="39">
        <v>23133.124828013701</v>
      </c>
      <c r="K2188" s="39">
        <v>0</v>
      </c>
      <c r="L2188" s="39">
        <v>0</v>
      </c>
      <c r="M2188" s="39">
        <v>0</v>
      </c>
      <c r="N2188" s="39">
        <v>0</v>
      </c>
      <c r="O2188" s="39">
        <v>0</v>
      </c>
      <c r="P2188" s="39">
        <v>0</v>
      </c>
      <c r="Q2188" s="39">
        <v>0</v>
      </c>
      <c r="R2188" s="39">
        <v>11185.6305168086</v>
      </c>
      <c r="S2188" s="39">
        <v>0</v>
      </c>
      <c r="T2188" s="39">
        <v>135083.903924705</v>
      </c>
      <c r="U2188" s="39">
        <v>0</v>
      </c>
      <c r="V2188" s="39">
        <v>0</v>
      </c>
      <c r="W2188" s="39">
        <v>200000.00582952501</v>
      </c>
      <c r="X2188" s="39">
        <v>681339.70929971104</v>
      </c>
      <c r="Y2188" s="39">
        <v>0</v>
      </c>
      <c r="Z2188" s="39">
        <v>10000.000291476201</v>
      </c>
      <c r="AA2188" s="39">
        <v>0</v>
      </c>
      <c r="AB2188" s="39">
        <v>4000.0001165905101</v>
      </c>
      <c r="AC2188" s="39">
        <v>3166.6667589674798</v>
      </c>
      <c r="AD2188" s="39">
        <v>0</v>
      </c>
    </row>
    <row r="2189" spans="1:30">
      <c r="A2189" s="40" t="s">
        <v>325</v>
      </c>
      <c r="B2189" s="39">
        <v>0</v>
      </c>
      <c r="C2189" s="39">
        <v>0</v>
      </c>
      <c r="D2189" s="39">
        <v>0</v>
      </c>
      <c r="E2189" s="39">
        <v>0</v>
      </c>
      <c r="F2189" s="39">
        <v>0</v>
      </c>
      <c r="G2189" s="39">
        <v>0</v>
      </c>
      <c r="H2189" s="39">
        <v>0</v>
      </c>
      <c r="I2189" s="39">
        <v>0</v>
      </c>
      <c r="J2189" s="39">
        <v>0</v>
      </c>
      <c r="K2189" s="39">
        <v>0</v>
      </c>
      <c r="L2189" s="39">
        <v>0</v>
      </c>
      <c r="M2189" s="39">
        <v>0</v>
      </c>
      <c r="N2189" s="39">
        <v>0</v>
      </c>
      <c r="O2189" s="39">
        <v>0</v>
      </c>
      <c r="P2189" s="39">
        <v>0</v>
      </c>
      <c r="Q2189" s="39">
        <v>0</v>
      </c>
      <c r="R2189" s="39">
        <v>0</v>
      </c>
      <c r="S2189" s="39">
        <v>0</v>
      </c>
      <c r="T2189" s="39">
        <v>0</v>
      </c>
      <c r="U2189" s="39">
        <v>0</v>
      </c>
      <c r="V2189" s="39">
        <v>0</v>
      </c>
      <c r="W2189" s="39">
        <v>0</v>
      </c>
      <c r="X2189" s="39">
        <v>0</v>
      </c>
      <c r="Y2189" s="39">
        <v>0</v>
      </c>
      <c r="Z2189" s="39">
        <v>0</v>
      </c>
      <c r="AA2189" s="39">
        <v>0</v>
      </c>
      <c r="AB2189" s="39">
        <v>0</v>
      </c>
      <c r="AC2189" s="39">
        <v>0</v>
      </c>
      <c r="AD2189" s="39">
        <v>0</v>
      </c>
    </row>
    <row r="2190" spans="1:30">
      <c r="A2190" s="40" t="s">
        <v>326</v>
      </c>
      <c r="B2190" s="39">
        <v>144336.616422113</v>
      </c>
      <c r="C2190" s="39">
        <v>203.18826245856599</v>
      </c>
      <c r="D2190" s="39">
        <v>0</v>
      </c>
      <c r="E2190" s="39">
        <v>0</v>
      </c>
      <c r="F2190" s="39">
        <v>0</v>
      </c>
      <c r="G2190" s="39">
        <v>12209.720986804799</v>
      </c>
      <c r="H2190" s="39">
        <v>67727.585194470405</v>
      </c>
      <c r="I2190" s="39">
        <v>111752.09597253099</v>
      </c>
      <c r="J2190" s="39">
        <v>0</v>
      </c>
      <c r="K2190" s="39">
        <v>15120.249691477</v>
      </c>
      <c r="L2190" s="39">
        <v>0</v>
      </c>
      <c r="M2190" s="39">
        <v>1723.99421411968</v>
      </c>
      <c r="N2190" s="39">
        <v>0</v>
      </c>
      <c r="O2190" s="39">
        <v>0</v>
      </c>
      <c r="P2190" s="39">
        <v>0</v>
      </c>
      <c r="Q2190" s="39">
        <v>1983.2729700493001</v>
      </c>
      <c r="R2190" s="39">
        <v>0</v>
      </c>
      <c r="S2190" s="39">
        <v>0</v>
      </c>
      <c r="T2190" s="39">
        <v>0</v>
      </c>
      <c r="U2190" s="39">
        <v>0</v>
      </c>
      <c r="V2190" s="39">
        <v>0</v>
      </c>
      <c r="W2190" s="39">
        <v>0</v>
      </c>
      <c r="X2190" s="39">
        <v>0</v>
      </c>
      <c r="Y2190" s="39">
        <v>0</v>
      </c>
      <c r="Z2190" s="39">
        <v>0</v>
      </c>
      <c r="AA2190" s="39">
        <v>0</v>
      </c>
      <c r="AB2190" s="39">
        <v>0</v>
      </c>
      <c r="AC2190" s="39">
        <v>0</v>
      </c>
      <c r="AD2190" s="39">
        <v>0</v>
      </c>
    </row>
    <row r="2191" spans="1:30">
      <c r="A2191" s="40" t="s">
        <v>327</v>
      </c>
      <c r="B2191" s="39">
        <v>230186.89457507801</v>
      </c>
      <c r="C2191" s="39">
        <v>14428.766002378101</v>
      </c>
      <c r="D2191" s="39">
        <v>0</v>
      </c>
      <c r="E2191" s="39">
        <v>1097626.8338762</v>
      </c>
      <c r="F2191" s="39">
        <v>9225.6617083433794</v>
      </c>
      <c r="G2191" s="39">
        <v>4348764.5230612699</v>
      </c>
      <c r="H2191" s="39">
        <v>1700948.8522794</v>
      </c>
      <c r="I2191" s="39">
        <v>238542.428746524</v>
      </c>
      <c r="J2191" s="39">
        <v>0</v>
      </c>
      <c r="K2191" s="39">
        <v>0</v>
      </c>
      <c r="L2191" s="39">
        <v>3258.1838533178302</v>
      </c>
      <c r="M2191" s="39">
        <v>0</v>
      </c>
      <c r="N2191" s="39">
        <v>11928737.348857</v>
      </c>
      <c r="O2191" s="39">
        <v>19553.842587473198</v>
      </c>
      <c r="P2191" s="39">
        <v>4331.7821226291599</v>
      </c>
      <c r="Q2191" s="39">
        <v>0</v>
      </c>
      <c r="R2191" s="39">
        <v>0</v>
      </c>
      <c r="S2191" s="39">
        <v>0</v>
      </c>
      <c r="T2191" s="39">
        <v>0</v>
      </c>
      <c r="U2191" s="39">
        <v>0</v>
      </c>
      <c r="V2191" s="39">
        <v>0</v>
      </c>
      <c r="W2191" s="39">
        <v>0</v>
      </c>
      <c r="X2191" s="39">
        <v>0</v>
      </c>
      <c r="Y2191" s="39">
        <v>0</v>
      </c>
      <c r="Z2191" s="39">
        <v>0</v>
      </c>
      <c r="AA2191" s="39">
        <v>0</v>
      </c>
      <c r="AB2191" s="39">
        <v>0</v>
      </c>
      <c r="AC2191" s="39">
        <v>0</v>
      </c>
      <c r="AD2191" s="39">
        <v>0</v>
      </c>
    </row>
    <row r="2192" spans="1:30">
      <c r="A2192" s="43" t="s">
        <v>328</v>
      </c>
      <c r="B2192" s="46">
        <v>374523.51099719101</v>
      </c>
      <c r="C2192" s="46">
        <v>14631.9542648366</v>
      </c>
      <c r="D2192" s="46">
        <v>198010.12283154801</v>
      </c>
      <c r="E2192" s="46">
        <v>1097626.8338762</v>
      </c>
      <c r="F2192" s="46">
        <v>9225.6617083433794</v>
      </c>
      <c r="G2192" s="46">
        <v>4360974.2440480702</v>
      </c>
      <c r="H2192" s="46">
        <v>1768676.4374738701</v>
      </c>
      <c r="I2192" s="46">
        <v>350294.52471905499</v>
      </c>
      <c r="J2192" s="46">
        <v>23133.124828013701</v>
      </c>
      <c r="K2192" s="46">
        <v>15120.249691477</v>
      </c>
      <c r="L2192" s="46">
        <v>3258.1838533178302</v>
      </c>
      <c r="M2192" s="46">
        <v>1723.99421411968</v>
      </c>
      <c r="N2192" s="46">
        <v>11928737.348857</v>
      </c>
      <c r="O2192" s="46">
        <v>19553.842587473198</v>
      </c>
      <c r="P2192" s="46">
        <v>4331.7821226291599</v>
      </c>
      <c r="Q2192" s="46">
        <v>1983.2729700493001</v>
      </c>
      <c r="R2192" s="46">
        <v>11185.6305168086</v>
      </c>
      <c r="S2192" s="46">
        <v>0</v>
      </c>
      <c r="T2192" s="46">
        <v>135083.903924705</v>
      </c>
      <c r="U2192" s="46">
        <v>0</v>
      </c>
      <c r="V2192" s="46">
        <v>0</v>
      </c>
      <c r="W2192" s="46">
        <v>200000.00582952501</v>
      </c>
      <c r="X2192" s="46">
        <v>681339.70929971104</v>
      </c>
      <c r="Y2192" s="46">
        <v>0</v>
      </c>
      <c r="Z2192" s="46">
        <v>10000.000291476201</v>
      </c>
      <c r="AA2192" s="46">
        <v>0</v>
      </c>
      <c r="AB2192" s="46">
        <v>4000.0001165905101</v>
      </c>
      <c r="AC2192" s="46">
        <v>3166.6667589674798</v>
      </c>
      <c r="AD2192" s="46">
        <v>0</v>
      </c>
    </row>
    <row r="2193" spans="1:18" hidden="1" outlineLevel="1">
      <c r="A2193" s="40" t="s">
        <v>213</v>
      </c>
      <c r="B2193" s="39">
        <v>374523.51099719101</v>
      </c>
      <c r="C2193" s="39">
        <v>374523.51099719101</v>
      </c>
      <c r="D2193" s="39">
        <v>374523.51099719101</v>
      </c>
      <c r="E2193" s="39">
        <v>374523.51099719101</v>
      </c>
      <c r="F2193" s="39">
        <v>374523.51099719101</v>
      </c>
      <c r="G2193" s="39">
        <v>374523.51099719101</v>
      </c>
      <c r="H2193" s="39">
        <v>374523.51099719101</v>
      </c>
      <c r="I2193" s="39">
        <v>374523.51099719101</v>
      </c>
      <c r="J2193" s="39">
        <v>374523.51099719101</v>
      </c>
      <c r="K2193" s="39">
        <v>374523.51099719101</v>
      </c>
      <c r="L2193" s="39">
        <v>374523.51099719101</v>
      </c>
      <c r="M2193" s="39">
        <v>374523.51099719101</v>
      </c>
      <c r="N2193" s="39">
        <v>374523.51099719101</v>
      </c>
      <c r="O2193" s="39">
        <v>374523.51099719101</v>
      </c>
      <c r="P2193" s="39">
        <v>374523.51099719101</v>
      </c>
      <c r="Q2193" s="39">
        <v>374523.51099719101</v>
      </c>
      <c r="R2193" s="39">
        <v>374523.51099719101</v>
      </c>
    </row>
    <row r="2194" spans="1:18" hidden="1" outlineLevel="1">
      <c r="A2194" s="40" t="s">
        <v>214</v>
      </c>
      <c r="B2194" s="39">
        <v>14631.9542648366</v>
      </c>
      <c r="C2194" s="39">
        <v>14631.9542648366</v>
      </c>
      <c r="D2194" s="39">
        <v>14631.9542648366</v>
      </c>
      <c r="E2194" s="39">
        <v>14631.9542648366</v>
      </c>
      <c r="F2194" s="39">
        <v>14631.9542648366</v>
      </c>
      <c r="G2194" s="39">
        <v>14631.9542648366</v>
      </c>
      <c r="H2194" s="39">
        <v>14631.9542648366</v>
      </c>
      <c r="I2194" s="39">
        <v>14631.9542648366</v>
      </c>
      <c r="J2194" s="39">
        <v>14631.9542648366</v>
      </c>
      <c r="K2194" s="39">
        <v>14631.9542648366</v>
      </c>
      <c r="L2194" s="39">
        <v>14631.9542648366</v>
      </c>
      <c r="M2194" s="39">
        <v>14631.9542648366</v>
      </c>
      <c r="N2194" s="39">
        <v>14631.9542648366</v>
      </c>
      <c r="O2194" s="39">
        <v>14631.9542648366</v>
      </c>
      <c r="P2194" s="39">
        <v>14631.9542648366</v>
      </c>
      <c r="Q2194" s="39">
        <v>14631.9542648366</v>
      </c>
      <c r="R2194" s="39">
        <v>14631.9542648366</v>
      </c>
    </row>
    <row r="2195" spans="1:18" hidden="1" outlineLevel="1">
      <c r="A2195" s="40" t="s">
        <v>215</v>
      </c>
      <c r="B2195" s="39">
        <v>198010.12283154801</v>
      </c>
      <c r="C2195" s="39">
        <v>198010.12283154801</v>
      </c>
      <c r="D2195" s="39">
        <v>198010.12283154801</v>
      </c>
      <c r="E2195" s="39">
        <v>198010.12283154801</v>
      </c>
      <c r="F2195" s="39">
        <v>198010.12283154801</v>
      </c>
      <c r="G2195" s="39">
        <v>198010.12283154801</v>
      </c>
      <c r="H2195" s="39">
        <v>198010.12283154801</v>
      </c>
      <c r="I2195" s="39">
        <v>198010.12283154801</v>
      </c>
      <c r="J2195" s="39">
        <v>198010.12283154801</v>
      </c>
      <c r="K2195" s="39">
        <v>198010.12283154801</v>
      </c>
      <c r="L2195" s="39">
        <v>198010.12283154801</v>
      </c>
      <c r="M2195" s="39">
        <v>198010.12283154801</v>
      </c>
      <c r="N2195" s="39">
        <v>198010.12283154801</v>
      </c>
      <c r="O2195" s="39">
        <v>198010.12283154801</v>
      </c>
      <c r="P2195" s="39">
        <v>198010.12283154801</v>
      </c>
      <c r="Q2195" s="39">
        <v>198010.12283154801</v>
      </c>
      <c r="R2195" s="39">
        <v>198010.12283154801</v>
      </c>
    </row>
    <row r="2196" spans="1:18" hidden="1" outlineLevel="1">
      <c r="A2196" s="40" t="s">
        <v>216</v>
      </c>
      <c r="B2196" s="39">
        <v>1097626.8338762</v>
      </c>
      <c r="C2196" s="39">
        <v>1097626.8338762</v>
      </c>
      <c r="D2196" s="39">
        <v>1097626.8338762</v>
      </c>
      <c r="E2196" s="39">
        <v>1097626.8338762</v>
      </c>
      <c r="F2196" s="39">
        <v>1097626.8338762</v>
      </c>
      <c r="G2196" s="39">
        <v>1097626.8338762</v>
      </c>
      <c r="H2196" s="39">
        <v>1097626.8338762</v>
      </c>
      <c r="I2196" s="39">
        <v>1097626.8338762</v>
      </c>
      <c r="J2196" s="39">
        <v>1097626.8338762</v>
      </c>
      <c r="K2196" s="39">
        <v>1097626.8338762</v>
      </c>
      <c r="L2196" s="39">
        <v>1097626.8338762</v>
      </c>
      <c r="M2196" s="39">
        <v>1097626.8338762</v>
      </c>
      <c r="N2196" s="39">
        <v>1097626.8338762</v>
      </c>
      <c r="O2196" s="39">
        <v>1097626.8338762</v>
      </c>
      <c r="P2196" s="39">
        <v>1097626.8338762</v>
      </c>
      <c r="Q2196" s="39">
        <v>1097626.8338762</v>
      </c>
      <c r="R2196" s="39">
        <v>1097626.8338762</v>
      </c>
    </row>
    <row r="2197" spans="1:18" hidden="1" outlineLevel="1">
      <c r="A2197" s="40" t="s">
        <v>217</v>
      </c>
      <c r="B2197" s="39">
        <v>9225.6617083433794</v>
      </c>
      <c r="C2197" s="39">
        <v>9225.6617083433794</v>
      </c>
      <c r="D2197" s="39">
        <v>9225.6617083433794</v>
      </c>
      <c r="E2197" s="39">
        <v>9225.6617083433794</v>
      </c>
      <c r="F2197" s="39">
        <v>9225.6617083433794</v>
      </c>
      <c r="G2197" s="39">
        <v>9225.6617083433794</v>
      </c>
      <c r="H2197" s="39">
        <v>9225.6617083433794</v>
      </c>
      <c r="I2197" s="39">
        <v>9225.6617083433794</v>
      </c>
      <c r="J2197" s="39">
        <v>9225.6617083433794</v>
      </c>
      <c r="K2197" s="39">
        <v>9225.6617083433794</v>
      </c>
      <c r="L2197" s="39">
        <v>9225.6617083433794</v>
      </c>
      <c r="M2197" s="39">
        <v>9225.6617083433794</v>
      </c>
      <c r="N2197" s="39">
        <v>9225.6617083433794</v>
      </c>
      <c r="O2197" s="39">
        <v>9225.6617083433794</v>
      </c>
      <c r="P2197" s="39">
        <v>9225.6617083433794</v>
      </c>
      <c r="Q2197" s="39">
        <v>9225.6617083433794</v>
      </c>
      <c r="R2197" s="39">
        <v>9225.6617083433794</v>
      </c>
    </row>
    <row r="2198" spans="1:18" hidden="1" outlineLevel="1">
      <c r="A2198" s="40" t="s">
        <v>218</v>
      </c>
      <c r="B2198" s="39">
        <v>4360974.2440480702</v>
      </c>
      <c r="C2198" s="39">
        <v>4360974.2440480702</v>
      </c>
      <c r="D2198" s="39">
        <v>4360974.2440480702</v>
      </c>
      <c r="E2198" s="39">
        <v>4360974.2440480702</v>
      </c>
      <c r="F2198" s="39">
        <v>4360974.2440480702</v>
      </c>
      <c r="G2198" s="39">
        <v>4360974.2440480702</v>
      </c>
      <c r="H2198" s="39">
        <v>4360974.2440480702</v>
      </c>
      <c r="I2198" s="39">
        <v>4360974.2440480702</v>
      </c>
      <c r="J2198" s="39">
        <v>4360974.2440480702</v>
      </c>
      <c r="K2198" s="39">
        <v>4360974.2440480702</v>
      </c>
      <c r="L2198" s="39">
        <v>4360974.2440480702</v>
      </c>
      <c r="M2198" s="39">
        <v>4360974.2440480702</v>
      </c>
      <c r="N2198" s="39">
        <v>4360974.2440480702</v>
      </c>
      <c r="O2198" s="39">
        <v>4360974.2440480702</v>
      </c>
      <c r="P2198" s="39">
        <v>4360974.2440480702</v>
      </c>
      <c r="Q2198" s="39">
        <v>4360974.2440480702</v>
      </c>
      <c r="R2198" s="39">
        <v>4360974.2440480702</v>
      </c>
    </row>
    <row r="2199" spans="1:18" hidden="1" outlineLevel="1">
      <c r="A2199" s="40" t="s">
        <v>219</v>
      </c>
      <c r="B2199" s="39">
        <v>1768676.4374738701</v>
      </c>
      <c r="C2199" s="39">
        <v>1768676.4374738701</v>
      </c>
      <c r="D2199" s="39">
        <v>1768676.4374738701</v>
      </c>
      <c r="E2199" s="39">
        <v>1768676.4374738701</v>
      </c>
      <c r="F2199" s="39">
        <v>1768676.4374738701</v>
      </c>
      <c r="G2199" s="39">
        <v>1768676.4374738701</v>
      </c>
      <c r="H2199" s="39">
        <v>1768676.4374738701</v>
      </c>
      <c r="I2199" s="39">
        <v>1768676.4374738701</v>
      </c>
      <c r="J2199" s="39">
        <v>1768676.4374738701</v>
      </c>
      <c r="K2199" s="39">
        <v>1768676.4374738701</v>
      </c>
      <c r="L2199" s="39">
        <v>1768676.4374738701</v>
      </c>
      <c r="M2199" s="39">
        <v>1768676.4374738701</v>
      </c>
      <c r="N2199" s="39">
        <v>1768676.4374738701</v>
      </c>
      <c r="O2199" s="39">
        <v>1768676.4374738701</v>
      </c>
      <c r="P2199" s="39">
        <v>1768676.4374738701</v>
      </c>
      <c r="Q2199" s="39">
        <v>1768676.4374738701</v>
      </c>
      <c r="R2199" s="39">
        <v>1768676.4374738701</v>
      </c>
    </row>
    <row r="2200" spans="1:18" hidden="1" outlineLevel="1">
      <c r="A2200" s="40" t="s">
        <v>220</v>
      </c>
      <c r="B2200" s="39">
        <v>350294.52471905499</v>
      </c>
      <c r="C2200" s="39">
        <v>350294.52471905499</v>
      </c>
      <c r="D2200" s="39">
        <v>350294.52471905499</v>
      </c>
      <c r="E2200" s="39">
        <v>350294.52471905499</v>
      </c>
      <c r="F2200" s="39">
        <v>350294.52471905499</v>
      </c>
      <c r="G2200" s="39">
        <v>350294.52471905499</v>
      </c>
      <c r="H2200" s="39">
        <v>350294.52471905499</v>
      </c>
      <c r="I2200" s="39">
        <v>350294.52471905499</v>
      </c>
      <c r="J2200" s="39">
        <v>350294.52471905499</v>
      </c>
      <c r="K2200" s="39">
        <v>350294.52471905499</v>
      </c>
      <c r="L2200" s="39">
        <v>350294.52471905499</v>
      </c>
      <c r="M2200" s="39">
        <v>350294.52471905499</v>
      </c>
      <c r="N2200" s="39">
        <v>350294.52471905499</v>
      </c>
      <c r="O2200" s="39">
        <v>350294.52471905499</v>
      </c>
      <c r="P2200" s="39">
        <v>350294.52471905499</v>
      </c>
      <c r="Q2200" s="39">
        <v>350294.52471905499</v>
      </c>
      <c r="R2200" s="39">
        <v>350294.52471905499</v>
      </c>
    </row>
    <row r="2201" spans="1:18" hidden="1" outlineLevel="1">
      <c r="A2201" s="40" t="s">
        <v>221</v>
      </c>
      <c r="B2201" s="39">
        <v>23133.124828013701</v>
      </c>
      <c r="C2201" s="39">
        <v>23133.124828013701</v>
      </c>
      <c r="D2201" s="39">
        <v>23133.124828013701</v>
      </c>
      <c r="E2201" s="39">
        <v>23133.124828013701</v>
      </c>
      <c r="F2201" s="39">
        <v>23133.124828013701</v>
      </c>
      <c r="G2201" s="39">
        <v>23133.124828013701</v>
      </c>
      <c r="H2201" s="39">
        <v>23133.124828013701</v>
      </c>
      <c r="I2201" s="39">
        <v>23133.124828013701</v>
      </c>
      <c r="J2201" s="39">
        <v>23133.124828013701</v>
      </c>
      <c r="K2201" s="39">
        <v>23133.124828013701</v>
      </c>
      <c r="L2201" s="39">
        <v>23133.124828013701</v>
      </c>
      <c r="M2201" s="39">
        <v>23133.124828013701</v>
      </c>
      <c r="N2201" s="39">
        <v>23133.124828013701</v>
      </c>
      <c r="O2201" s="39">
        <v>23133.124828013701</v>
      </c>
      <c r="P2201" s="39">
        <v>23133.124828013701</v>
      </c>
      <c r="Q2201" s="39">
        <v>23133.124828013701</v>
      </c>
      <c r="R2201" s="39">
        <v>23133.124828013701</v>
      </c>
    </row>
    <row r="2202" spans="1:18" hidden="1" outlineLevel="1">
      <c r="A2202" s="40" t="s">
        <v>222</v>
      </c>
      <c r="B2202" s="39">
        <v>15120.249691477</v>
      </c>
      <c r="C2202" s="39">
        <v>15120.249691477</v>
      </c>
      <c r="D2202" s="39">
        <v>15120.249691477</v>
      </c>
      <c r="E2202" s="39">
        <v>15120.249691477</v>
      </c>
      <c r="F2202" s="39">
        <v>15120.249691477</v>
      </c>
      <c r="G2202" s="39">
        <v>15120.249691477</v>
      </c>
      <c r="H2202" s="39">
        <v>15120.249691477</v>
      </c>
      <c r="I2202" s="39">
        <v>15120.249691477</v>
      </c>
      <c r="J2202" s="39">
        <v>15120.249691477</v>
      </c>
      <c r="K2202" s="39">
        <v>15120.249691477</v>
      </c>
      <c r="L2202" s="39">
        <v>15120.249691477</v>
      </c>
      <c r="M2202" s="39">
        <v>15120.249691477</v>
      </c>
      <c r="N2202" s="39">
        <v>15120.249691477</v>
      </c>
      <c r="O2202" s="39">
        <v>15120.249691477</v>
      </c>
      <c r="P2202" s="39">
        <v>15120.249691477</v>
      </c>
      <c r="Q2202" s="39">
        <v>15120.249691477</v>
      </c>
      <c r="R2202" s="39">
        <v>15120.249691477</v>
      </c>
    </row>
    <row r="2203" spans="1:18" hidden="1" outlineLevel="1">
      <c r="A2203" s="40" t="s">
        <v>223</v>
      </c>
      <c r="B2203" s="39">
        <v>3258.1838533178302</v>
      </c>
      <c r="C2203" s="39">
        <v>3258.1838533178302</v>
      </c>
      <c r="D2203" s="39">
        <v>3258.1838533178302</v>
      </c>
      <c r="E2203" s="39">
        <v>3258.1838533178302</v>
      </c>
      <c r="F2203" s="39">
        <v>3258.1838533178302</v>
      </c>
      <c r="G2203" s="39">
        <v>3258.1838533178302</v>
      </c>
      <c r="H2203" s="39">
        <v>3258.1838533178302</v>
      </c>
      <c r="I2203" s="39">
        <v>3258.1838533178302</v>
      </c>
      <c r="J2203" s="39">
        <v>3258.1838533178302</v>
      </c>
      <c r="K2203" s="39">
        <v>3258.1838533178302</v>
      </c>
      <c r="L2203" s="39">
        <v>3258.1838533178302</v>
      </c>
      <c r="M2203" s="39">
        <v>3258.1838533178302</v>
      </c>
      <c r="N2203" s="39">
        <v>3258.1838533178302</v>
      </c>
      <c r="O2203" s="39">
        <v>3258.1838533178302</v>
      </c>
      <c r="P2203" s="39">
        <v>3258.1838533178302</v>
      </c>
      <c r="Q2203" s="39">
        <v>3258.1838533178302</v>
      </c>
      <c r="R2203" s="39">
        <v>3258.1838533178302</v>
      </c>
    </row>
    <row r="2204" spans="1:18" hidden="1" outlineLevel="1">
      <c r="A2204" s="40" t="s">
        <v>224</v>
      </c>
      <c r="B2204" s="39">
        <v>1723.99421411968</v>
      </c>
      <c r="C2204" s="39">
        <v>1723.99421411968</v>
      </c>
      <c r="D2204" s="39">
        <v>1723.99421411968</v>
      </c>
      <c r="E2204" s="39">
        <v>1723.99421411968</v>
      </c>
      <c r="F2204" s="39">
        <v>1723.99421411968</v>
      </c>
      <c r="G2204" s="39">
        <v>1723.99421411968</v>
      </c>
      <c r="H2204" s="39">
        <v>1723.99421411968</v>
      </c>
      <c r="I2204" s="39">
        <v>1723.99421411968</v>
      </c>
      <c r="J2204" s="39">
        <v>1723.99421411968</v>
      </c>
      <c r="K2204" s="39">
        <v>1723.99421411968</v>
      </c>
      <c r="L2204" s="39">
        <v>1723.99421411968</v>
      </c>
      <c r="M2204" s="39">
        <v>1723.99421411968</v>
      </c>
      <c r="N2204" s="39">
        <v>1723.99421411968</v>
      </c>
      <c r="O2204" s="39">
        <v>1723.99421411968</v>
      </c>
      <c r="P2204" s="39">
        <v>1723.99421411968</v>
      </c>
      <c r="Q2204" s="39">
        <v>1723.99421411968</v>
      </c>
      <c r="R2204" s="39">
        <v>1723.99421411968</v>
      </c>
    </row>
    <row r="2205" spans="1:18" hidden="1" outlineLevel="1">
      <c r="A2205" s="40" t="s">
        <v>225</v>
      </c>
      <c r="B2205" s="39">
        <v>11928737.348857</v>
      </c>
      <c r="C2205" s="39">
        <v>11928737.348857</v>
      </c>
      <c r="D2205" s="39">
        <v>11928737.348857</v>
      </c>
      <c r="E2205" s="39">
        <v>11928737.348857</v>
      </c>
      <c r="F2205" s="39">
        <v>11928737.348857</v>
      </c>
      <c r="G2205" s="39">
        <v>11928737.348857</v>
      </c>
      <c r="H2205" s="39">
        <v>11928737.348857</v>
      </c>
      <c r="I2205" s="39">
        <v>11928737.348857</v>
      </c>
      <c r="J2205" s="39">
        <v>11928737.348857</v>
      </c>
      <c r="K2205" s="39">
        <v>11928737.348857</v>
      </c>
      <c r="L2205" s="39">
        <v>11928737.348857</v>
      </c>
      <c r="M2205" s="39">
        <v>11928737.348857</v>
      </c>
      <c r="N2205" s="39">
        <v>11928737.348857</v>
      </c>
      <c r="O2205" s="39">
        <v>11928737.348857</v>
      </c>
      <c r="P2205" s="39">
        <v>11928737.348857</v>
      </c>
      <c r="Q2205" s="39">
        <v>11928737.348857</v>
      </c>
      <c r="R2205" s="39">
        <v>11928737.348857</v>
      </c>
    </row>
    <row r="2206" spans="1:18" hidden="1" outlineLevel="1">
      <c r="A2206" s="40" t="s">
        <v>226</v>
      </c>
      <c r="B2206" s="39">
        <v>19553.842587473198</v>
      </c>
      <c r="C2206" s="39">
        <v>19553.842587473198</v>
      </c>
      <c r="D2206" s="39">
        <v>19553.842587473198</v>
      </c>
      <c r="E2206" s="39">
        <v>19553.842587473198</v>
      </c>
      <c r="F2206" s="39">
        <v>19553.842587473198</v>
      </c>
      <c r="G2206" s="39">
        <v>19553.842587473198</v>
      </c>
      <c r="H2206" s="39">
        <v>19553.842587473198</v>
      </c>
      <c r="I2206" s="39">
        <v>19553.842587473198</v>
      </c>
      <c r="J2206" s="39">
        <v>19553.842587473198</v>
      </c>
      <c r="K2206" s="39">
        <v>19553.842587473198</v>
      </c>
      <c r="L2206" s="39">
        <v>19553.842587473198</v>
      </c>
      <c r="M2206" s="39">
        <v>19553.842587473198</v>
      </c>
      <c r="N2206" s="39">
        <v>19553.842587473198</v>
      </c>
      <c r="O2206" s="39">
        <v>19553.842587473198</v>
      </c>
      <c r="P2206" s="39">
        <v>19553.842587473198</v>
      </c>
      <c r="Q2206" s="39">
        <v>19553.842587473198</v>
      </c>
      <c r="R2206" s="39">
        <v>19553.842587473198</v>
      </c>
    </row>
    <row r="2207" spans="1:18" hidden="1" outlineLevel="1">
      <c r="A2207" s="40" t="s">
        <v>227</v>
      </c>
      <c r="B2207" s="39">
        <v>4331.7821226291599</v>
      </c>
      <c r="C2207" s="39">
        <v>4331.7821226291599</v>
      </c>
      <c r="D2207" s="39">
        <v>4331.7821226291599</v>
      </c>
      <c r="E2207" s="39">
        <v>4331.7821226291599</v>
      </c>
      <c r="F2207" s="39">
        <v>4331.7821226291599</v>
      </c>
      <c r="G2207" s="39">
        <v>4331.7821226291599</v>
      </c>
      <c r="H2207" s="39">
        <v>4331.7821226291599</v>
      </c>
      <c r="I2207" s="39">
        <v>4331.7821226291599</v>
      </c>
      <c r="J2207" s="39">
        <v>4331.7821226291599</v>
      </c>
      <c r="K2207" s="39">
        <v>4331.7821226291599</v>
      </c>
      <c r="L2207" s="39">
        <v>4331.7821226291599</v>
      </c>
      <c r="M2207" s="39">
        <v>4331.7821226291599</v>
      </c>
      <c r="N2207" s="39">
        <v>4331.7821226291599</v>
      </c>
      <c r="O2207" s="39">
        <v>4331.7821226291599</v>
      </c>
      <c r="P2207" s="39">
        <v>4331.7821226291599</v>
      </c>
      <c r="Q2207" s="39">
        <v>4331.7821226291599</v>
      </c>
      <c r="R2207" s="39">
        <v>4331.7821226291599</v>
      </c>
    </row>
    <row r="2208" spans="1:18" hidden="1" outlineLevel="1">
      <c r="A2208" s="40" t="s">
        <v>228</v>
      </c>
      <c r="B2208" s="39">
        <v>1983.2729700493001</v>
      </c>
      <c r="C2208" s="39">
        <v>1983.2729700493001</v>
      </c>
      <c r="D2208" s="39">
        <v>1983.2729700493001</v>
      </c>
      <c r="E2208" s="39">
        <v>1983.2729700493001</v>
      </c>
      <c r="F2208" s="39">
        <v>1983.2729700493001</v>
      </c>
      <c r="G2208" s="39">
        <v>1983.2729700493001</v>
      </c>
      <c r="H2208" s="39">
        <v>1983.2729700493001</v>
      </c>
      <c r="I2208" s="39">
        <v>1983.2729700493001</v>
      </c>
      <c r="J2208" s="39">
        <v>1983.2729700493001</v>
      </c>
      <c r="K2208" s="39">
        <v>1983.2729700493001</v>
      </c>
      <c r="L2208" s="39">
        <v>1983.2729700493001</v>
      </c>
      <c r="M2208" s="39">
        <v>1983.2729700493001</v>
      </c>
      <c r="N2208" s="39">
        <v>1983.2729700493001</v>
      </c>
      <c r="O2208" s="39">
        <v>1983.2729700493001</v>
      </c>
      <c r="P2208" s="39">
        <v>1983.2729700493001</v>
      </c>
      <c r="Q2208" s="39">
        <v>1983.2729700493001</v>
      </c>
      <c r="R2208" s="39">
        <v>1983.2729700493001</v>
      </c>
    </row>
    <row r="2209" spans="1:30" hidden="1" outlineLevel="1">
      <c r="A2209" s="40" t="s">
        <v>229</v>
      </c>
      <c r="B2209" s="39">
        <v>11185.6305168086</v>
      </c>
      <c r="C2209" s="39">
        <v>11185.6305168086</v>
      </c>
      <c r="D2209" s="39">
        <v>11185.6305168086</v>
      </c>
      <c r="E2209" s="39">
        <v>11185.6305168086</v>
      </c>
      <c r="F2209" s="39">
        <v>11185.6305168086</v>
      </c>
      <c r="G2209" s="39">
        <v>11185.6305168086</v>
      </c>
      <c r="H2209" s="39">
        <v>11185.6305168086</v>
      </c>
      <c r="I2209" s="39">
        <v>11185.6305168086</v>
      </c>
      <c r="J2209" s="39">
        <v>11185.6305168086</v>
      </c>
      <c r="K2209" s="39">
        <v>11185.6305168086</v>
      </c>
      <c r="L2209" s="39">
        <v>11185.6305168086</v>
      </c>
      <c r="M2209" s="39">
        <v>11185.6305168086</v>
      </c>
      <c r="N2209" s="39">
        <v>11185.6305168086</v>
      </c>
      <c r="O2209" s="39">
        <v>11185.6305168086</v>
      </c>
      <c r="P2209" s="39">
        <v>11185.6305168086</v>
      </c>
      <c r="Q2209" s="39">
        <v>11185.6305168086</v>
      </c>
      <c r="R2209" s="39">
        <v>11185.6305168086</v>
      </c>
    </row>
    <row r="2210" spans="1:30" hidden="1" outlineLevel="1">
      <c r="A2210" s="40" t="s">
        <v>230</v>
      </c>
      <c r="S2210" s="39">
        <v>135083.903924705</v>
      </c>
      <c r="T2210" s="39">
        <v>135083.903924705</v>
      </c>
      <c r="U2210" s="39">
        <v>135083.903924705</v>
      </c>
      <c r="V2210" s="39">
        <v>135083.903924705</v>
      </c>
      <c r="W2210" s="39">
        <v>135083.903924705</v>
      </c>
      <c r="X2210" s="39">
        <v>135083.903924705</v>
      </c>
      <c r="Y2210" s="39">
        <v>135083.903924705</v>
      </c>
      <c r="Z2210" s="39">
        <v>135083.903924705</v>
      </c>
      <c r="AA2210" s="39">
        <v>135083.903924705</v>
      </c>
      <c r="AB2210" s="39">
        <v>135083.903924705</v>
      </c>
      <c r="AC2210" s="39">
        <v>135083.903924705</v>
      </c>
      <c r="AD2210" s="39">
        <v>135083.903924705</v>
      </c>
    </row>
    <row r="2211" spans="1:30" hidden="1" outlineLevel="1">
      <c r="A2211" s="40" t="s">
        <v>231</v>
      </c>
      <c r="S2211" s="39">
        <v>200000.00582952501</v>
      </c>
      <c r="T2211" s="39">
        <v>200000.00582952501</v>
      </c>
      <c r="U2211" s="39">
        <v>200000.00582952501</v>
      </c>
      <c r="V2211" s="39">
        <v>200000.00582952501</v>
      </c>
      <c r="W2211" s="39">
        <v>200000.00582952501</v>
      </c>
      <c r="X2211" s="39">
        <v>200000.00582952501</v>
      </c>
      <c r="Y2211" s="39">
        <v>200000.00582952501</v>
      </c>
      <c r="Z2211" s="39">
        <v>200000.00582952501</v>
      </c>
      <c r="AA2211" s="39">
        <v>200000.00582952501</v>
      </c>
      <c r="AB2211" s="39">
        <v>200000.00582952501</v>
      </c>
      <c r="AC2211" s="39">
        <v>200000.00582952501</v>
      </c>
      <c r="AD2211" s="39">
        <v>200000.00582952501</v>
      </c>
    </row>
    <row r="2212" spans="1:30" hidden="1" outlineLevel="1">
      <c r="A2212" s="40" t="s">
        <v>232</v>
      </c>
      <c r="S2212" s="39">
        <v>681339.70929971104</v>
      </c>
      <c r="T2212" s="39">
        <v>681339.70929971104</v>
      </c>
      <c r="U2212" s="39">
        <v>681339.70929971104</v>
      </c>
      <c r="V2212" s="39">
        <v>681339.70929971104</v>
      </c>
      <c r="W2212" s="39">
        <v>681339.70929971104</v>
      </c>
      <c r="X2212" s="39">
        <v>681339.70929971104</v>
      </c>
      <c r="Y2212" s="39">
        <v>681339.70929971104</v>
      </c>
      <c r="Z2212" s="39">
        <v>681339.70929971104</v>
      </c>
      <c r="AA2212" s="39">
        <v>681339.70929971104</v>
      </c>
      <c r="AB2212" s="39">
        <v>681339.70929971104</v>
      </c>
      <c r="AC2212" s="39">
        <v>681339.70929971104</v>
      </c>
      <c r="AD2212" s="39">
        <v>681339.70929971104</v>
      </c>
    </row>
    <row r="2213" spans="1:30" hidden="1" outlineLevel="1">
      <c r="A2213" s="40" t="s">
        <v>233</v>
      </c>
      <c r="S2213" s="39">
        <v>10000.000291476201</v>
      </c>
      <c r="T2213" s="39">
        <v>10000.000291476201</v>
      </c>
      <c r="U2213" s="39">
        <v>10000.000291476201</v>
      </c>
      <c r="V2213" s="39">
        <v>10000.000291476201</v>
      </c>
      <c r="W2213" s="39">
        <v>10000.000291476201</v>
      </c>
      <c r="X2213" s="39">
        <v>10000.000291476201</v>
      </c>
      <c r="Y2213" s="39">
        <v>10000.000291476201</v>
      </c>
      <c r="Z2213" s="39">
        <v>10000.000291476201</v>
      </c>
      <c r="AA2213" s="39">
        <v>10000.000291476201</v>
      </c>
      <c r="AB2213" s="39">
        <v>10000.000291476201</v>
      </c>
      <c r="AC2213" s="39">
        <v>10000.000291476201</v>
      </c>
      <c r="AD2213" s="39">
        <v>10000.000291476201</v>
      </c>
    </row>
    <row r="2214" spans="1:30" hidden="1" outlineLevel="1">
      <c r="A2214" s="40" t="s">
        <v>235</v>
      </c>
      <c r="S2214" s="39">
        <v>4000.0001165905101</v>
      </c>
      <c r="T2214" s="39">
        <v>4000.0001165905101</v>
      </c>
      <c r="U2214" s="39">
        <v>4000.0001165905101</v>
      </c>
      <c r="V2214" s="39">
        <v>4000.0001165905101</v>
      </c>
      <c r="W2214" s="39">
        <v>4000.0001165905101</v>
      </c>
      <c r="X2214" s="39">
        <v>4000.0001165905101</v>
      </c>
      <c r="Y2214" s="39">
        <v>4000.0001165905101</v>
      </c>
      <c r="Z2214" s="39">
        <v>4000.0001165905101</v>
      </c>
      <c r="AA2214" s="39">
        <v>4000.0001165905101</v>
      </c>
      <c r="AB2214" s="39">
        <v>4000.0001165905101</v>
      </c>
      <c r="AC2214" s="39">
        <v>4000.0001165905101</v>
      </c>
      <c r="AD2214" s="39">
        <v>4000.0001165905101</v>
      </c>
    </row>
    <row r="2215" spans="1:30" hidden="1" outlineLevel="1">
      <c r="A2215" s="40" t="s">
        <v>236</v>
      </c>
      <c r="S2215" s="39">
        <v>3166.6667589674798</v>
      </c>
      <c r="T2215" s="39">
        <v>3166.6667589674798</v>
      </c>
      <c r="U2215" s="39">
        <v>3166.6667589674798</v>
      </c>
      <c r="V2215" s="39">
        <v>3166.6667589674798</v>
      </c>
      <c r="W2215" s="39">
        <v>3166.6667589674798</v>
      </c>
      <c r="X2215" s="39">
        <v>3166.6667589674798</v>
      </c>
      <c r="Y2215" s="39">
        <v>3166.6667589674798</v>
      </c>
      <c r="Z2215" s="39">
        <v>3166.6667589674798</v>
      </c>
      <c r="AA2215" s="39">
        <v>3166.6667589674798</v>
      </c>
      <c r="AB2215" s="39">
        <v>3166.6667589674798</v>
      </c>
      <c r="AC2215" s="39">
        <v>3166.6667589674798</v>
      </c>
      <c r="AD2215" s="39">
        <v>3166.6667589674798</v>
      </c>
    </row>
    <row r="2216" spans="1:30" collapsed="1">
      <c r="A2216" s="40" t="s">
        <v>329</v>
      </c>
      <c r="B2216" s="39">
        <v>20182990.719560102</v>
      </c>
      <c r="C2216" s="39">
        <v>20182990.719560102</v>
      </c>
      <c r="D2216" s="39">
        <v>20182990.719560102</v>
      </c>
      <c r="E2216" s="39">
        <v>20182990.719560102</v>
      </c>
      <c r="F2216" s="39">
        <v>20182990.719560102</v>
      </c>
      <c r="G2216" s="39">
        <v>20182990.719560102</v>
      </c>
      <c r="H2216" s="39">
        <v>20182990.719560102</v>
      </c>
      <c r="I2216" s="39">
        <v>20182990.719560102</v>
      </c>
      <c r="J2216" s="39">
        <v>20182990.719560102</v>
      </c>
      <c r="K2216" s="39">
        <v>20182990.719560102</v>
      </c>
      <c r="L2216" s="39">
        <v>20182990.719560102</v>
      </c>
      <c r="M2216" s="39">
        <v>20182990.719560102</v>
      </c>
      <c r="N2216" s="39">
        <v>20182990.719560102</v>
      </c>
      <c r="O2216" s="39">
        <v>20182990.719560102</v>
      </c>
      <c r="P2216" s="39">
        <v>20182990.719560102</v>
      </c>
      <c r="Q2216" s="39">
        <v>20182990.719560102</v>
      </c>
      <c r="R2216" s="39">
        <v>20182990.719560102</v>
      </c>
      <c r="S2216" s="39">
        <v>1033590.28622097</v>
      </c>
      <c r="T2216" s="39">
        <v>1033590.28622097</v>
      </c>
      <c r="U2216" s="39">
        <v>1033590.28622097</v>
      </c>
      <c r="V2216" s="39">
        <v>1033590.28622097</v>
      </c>
      <c r="W2216" s="39">
        <v>1033590.28622097</v>
      </c>
      <c r="X2216" s="39">
        <v>1033590.28622097</v>
      </c>
      <c r="Y2216" s="39">
        <v>1033590.28622097</v>
      </c>
      <c r="Z2216" s="39">
        <v>1033590.28622097</v>
      </c>
      <c r="AA2216" s="39">
        <v>1033590.28622097</v>
      </c>
      <c r="AB2216" s="39">
        <v>1033590.28622097</v>
      </c>
      <c r="AC2216" s="39">
        <v>1033590.28622097</v>
      </c>
      <c r="AD2216" s="39">
        <v>1033590.28622097</v>
      </c>
    </row>
    <row r="2217" spans="1:30" hidden="1" outlineLevel="1">
      <c r="A2217" s="40" t="s">
        <v>213</v>
      </c>
      <c r="B2217" s="39">
        <v>374523.51099719101</v>
      </c>
      <c r="C2217" s="39">
        <v>374523.51099719101</v>
      </c>
      <c r="D2217" s="39">
        <v>374523.51099719101</v>
      </c>
      <c r="E2217" s="39">
        <v>374523.51099719101</v>
      </c>
      <c r="F2217" s="39">
        <v>374523.51099719101</v>
      </c>
      <c r="G2217" s="39">
        <v>374523.51099719101</v>
      </c>
      <c r="H2217" s="39">
        <v>374523.51099719101</v>
      </c>
      <c r="I2217" s="39">
        <v>374523.51099719101</v>
      </c>
      <c r="J2217" s="39">
        <v>374523.51099719101</v>
      </c>
      <c r="K2217" s="39">
        <v>374523.51099719101</v>
      </c>
      <c r="L2217" s="39">
        <v>374523.51099719101</v>
      </c>
      <c r="M2217" s="39">
        <v>374523.51099719101</v>
      </c>
      <c r="N2217" s="39">
        <v>374523.51099719101</v>
      </c>
      <c r="O2217" s="39">
        <v>374523.51099719101</v>
      </c>
      <c r="P2217" s="39">
        <v>374523.51099719101</v>
      </c>
      <c r="Q2217" s="39">
        <v>374523.51099719101</v>
      </c>
      <c r="R2217" s="39">
        <v>374523.51099719101</v>
      </c>
      <c r="S2217" s="39">
        <v>374523.51099719101</v>
      </c>
      <c r="T2217" s="39">
        <v>374523.51099719101</v>
      </c>
      <c r="U2217" s="39">
        <v>374523.51099719101</v>
      </c>
      <c r="V2217" s="39">
        <v>374523.51099719101</v>
      </c>
      <c r="W2217" s="39">
        <v>374523.51099719101</v>
      </c>
      <c r="X2217" s="39">
        <v>374523.51099719101</v>
      </c>
      <c r="Y2217" s="39">
        <v>374523.51099719101</v>
      </c>
      <c r="Z2217" s="39">
        <v>374523.51099719101</v>
      </c>
      <c r="AA2217" s="39">
        <v>374523.51099719101</v>
      </c>
      <c r="AB2217" s="39">
        <v>374523.51099719101</v>
      </c>
      <c r="AC2217" s="39">
        <v>374523.51099719101</v>
      </c>
      <c r="AD2217" s="39">
        <v>374523.51099719101</v>
      </c>
    </row>
    <row r="2218" spans="1:30" hidden="1" outlineLevel="1">
      <c r="A2218" s="40" t="s">
        <v>214</v>
      </c>
      <c r="B2218" s="39">
        <v>14631.9542648366</v>
      </c>
      <c r="C2218" s="39">
        <v>14631.9542648366</v>
      </c>
      <c r="D2218" s="39">
        <v>14631.9542648366</v>
      </c>
      <c r="E2218" s="39">
        <v>14631.9542648366</v>
      </c>
      <c r="F2218" s="39">
        <v>14631.9542648366</v>
      </c>
      <c r="G2218" s="39">
        <v>14631.9542648366</v>
      </c>
      <c r="H2218" s="39">
        <v>14631.9542648366</v>
      </c>
      <c r="I2218" s="39">
        <v>14631.9542648366</v>
      </c>
      <c r="J2218" s="39">
        <v>14631.9542648366</v>
      </c>
      <c r="K2218" s="39">
        <v>14631.9542648366</v>
      </c>
      <c r="L2218" s="39">
        <v>14631.9542648366</v>
      </c>
      <c r="M2218" s="39">
        <v>14631.9542648366</v>
      </c>
      <c r="N2218" s="39">
        <v>14631.9542648366</v>
      </c>
      <c r="O2218" s="39">
        <v>14631.9542648366</v>
      </c>
      <c r="P2218" s="39">
        <v>14631.9542648366</v>
      </c>
      <c r="Q2218" s="39">
        <v>14631.9542648366</v>
      </c>
      <c r="R2218" s="39">
        <v>14631.9542648366</v>
      </c>
      <c r="S2218" s="39">
        <v>14631.9542648366</v>
      </c>
      <c r="T2218" s="39">
        <v>14631.9542648366</v>
      </c>
      <c r="U2218" s="39">
        <v>14631.9542648366</v>
      </c>
      <c r="V2218" s="39">
        <v>14631.9542648366</v>
      </c>
      <c r="W2218" s="39">
        <v>14631.9542648366</v>
      </c>
      <c r="X2218" s="39">
        <v>14631.9542648366</v>
      </c>
      <c r="Y2218" s="39">
        <v>14631.9542648366</v>
      </c>
      <c r="Z2218" s="39">
        <v>14631.9542648366</v>
      </c>
      <c r="AA2218" s="39">
        <v>14631.9542648366</v>
      </c>
      <c r="AB2218" s="39">
        <v>14631.9542648366</v>
      </c>
      <c r="AC2218" s="39">
        <v>14631.9542648366</v>
      </c>
      <c r="AD2218" s="39">
        <v>14631.9542648366</v>
      </c>
    </row>
    <row r="2219" spans="1:30" hidden="1" outlineLevel="1">
      <c r="A2219" s="40" t="s">
        <v>215</v>
      </c>
      <c r="B2219" s="39">
        <v>198010.12283154801</v>
      </c>
      <c r="C2219" s="39">
        <v>198010.12283154801</v>
      </c>
      <c r="D2219" s="39">
        <v>198010.12283154801</v>
      </c>
      <c r="E2219" s="39">
        <v>198010.12283154801</v>
      </c>
      <c r="F2219" s="39">
        <v>198010.12283154801</v>
      </c>
      <c r="G2219" s="39">
        <v>198010.12283154801</v>
      </c>
      <c r="H2219" s="39">
        <v>198010.12283154801</v>
      </c>
      <c r="I2219" s="39">
        <v>198010.12283154801</v>
      </c>
      <c r="J2219" s="39">
        <v>198010.12283154801</v>
      </c>
      <c r="K2219" s="39">
        <v>198010.12283154801</v>
      </c>
      <c r="L2219" s="39">
        <v>198010.12283154801</v>
      </c>
      <c r="M2219" s="39">
        <v>198010.12283154801</v>
      </c>
      <c r="N2219" s="39">
        <v>198010.12283154801</v>
      </c>
      <c r="O2219" s="39">
        <v>198010.12283154801</v>
      </c>
      <c r="P2219" s="39">
        <v>198010.12283154801</v>
      </c>
      <c r="Q2219" s="39">
        <v>198010.12283154801</v>
      </c>
      <c r="R2219" s="39">
        <v>198010.12283154801</v>
      </c>
      <c r="S2219" s="39">
        <v>198010.12283154801</v>
      </c>
      <c r="T2219" s="39">
        <v>198010.12283154801</v>
      </c>
      <c r="U2219" s="39">
        <v>198010.12283154801</v>
      </c>
      <c r="V2219" s="39">
        <v>198010.12283154801</v>
      </c>
      <c r="W2219" s="39">
        <v>198010.12283154801</v>
      </c>
      <c r="X2219" s="39">
        <v>198010.12283154801</v>
      </c>
      <c r="Y2219" s="39">
        <v>198010.12283154801</v>
      </c>
      <c r="Z2219" s="39">
        <v>198010.12283154801</v>
      </c>
      <c r="AA2219" s="39">
        <v>198010.12283154801</v>
      </c>
      <c r="AB2219" s="39">
        <v>198010.12283154801</v>
      </c>
      <c r="AC2219" s="39">
        <v>198010.12283154801</v>
      </c>
      <c r="AD2219" s="39">
        <v>198010.12283154801</v>
      </c>
    </row>
    <row r="2220" spans="1:30" hidden="1" outlineLevel="1">
      <c r="A2220" s="40" t="s">
        <v>216</v>
      </c>
      <c r="B2220" s="39">
        <v>1097626.8338762</v>
      </c>
      <c r="C2220" s="39">
        <v>1097626.8338762</v>
      </c>
      <c r="D2220" s="39">
        <v>1097626.8338762</v>
      </c>
      <c r="E2220" s="39">
        <v>1097626.8338762</v>
      </c>
      <c r="F2220" s="39">
        <v>1097626.8338762</v>
      </c>
      <c r="G2220" s="39">
        <v>1097626.8338762</v>
      </c>
      <c r="H2220" s="39">
        <v>1097626.8338762</v>
      </c>
      <c r="I2220" s="39">
        <v>1097626.8338762</v>
      </c>
      <c r="J2220" s="39">
        <v>1097626.8338762</v>
      </c>
      <c r="K2220" s="39">
        <v>1097626.8338762</v>
      </c>
      <c r="L2220" s="39">
        <v>1097626.8338762</v>
      </c>
      <c r="M2220" s="39">
        <v>1097626.8338762</v>
      </c>
      <c r="N2220" s="39">
        <v>1097626.8338762</v>
      </c>
      <c r="O2220" s="39">
        <v>1097626.8338762</v>
      </c>
      <c r="P2220" s="39">
        <v>1097626.8338762</v>
      </c>
      <c r="Q2220" s="39">
        <v>1097626.8338762</v>
      </c>
      <c r="R2220" s="39">
        <v>1097626.8338762</v>
      </c>
      <c r="S2220" s="39">
        <v>1097626.8338762</v>
      </c>
      <c r="T2220" s="39">
        <v>1097626.8338762</v>
      </c>
      <c r="U2220" s="39">
        <v>1097626.8338762</v>
      </c>
      <c r="V2220" s="39">
        <v>1097626.8338762</v>
      </c>
      <c r="W2220" s="39">
        <v>1097626.8338762</v>
      </c>
      <c r="X2220" s="39">
        <v>1097626.8338762</v>
      </c>
      <c r="Y2220" s="39">
        <v>1097626.8338762</v>
      </c>
      <c r="Z2220" s="39">
        <v>1097626.8338762</v>
      </c>
      <c r="AA2220" s="39">
        <v>1097626.8338762</v>
      </c>
      <c r="AB2220" s="39">
        <v>1097626.8338762</v>
      </c>
      <c r="AC2220" s="39">
        <v>1097626.8338762</v>
      </c>
      <c r="AD2220" s="39">
        <v>1097626.8338762</v>
      </c>
    </row>
    <row r="2221" spans="1:30" hidden="1" outlineLevel="1">
      <c r="A2221" s="40" t="s">
        <v>217</v>
      </c>
      <c r="B2221" s="39">
        <v>9225.6617083433794</v>
      </c>
      <c r="C2221" s="39">
        <v>9225.6617083433794</v>
      </c>
      <c r="D2221" s="39">
        <v>9225.6617083433794</v>
      </c>
      <c r="E2221" s="39">
        <v>9225.6617083433794</v>
      </c>
      <c r="F2221" s="39">
        <v>9225.6617083433794</v>
      </c>
      <c r="G2221" s="39">
        <v>9225.6617083433794</v>
      </c>
      <c r="H2221" s="39">
        <v>9225.6617083433794</v>
      </c>
      <c r="I2221" s="39">
        <v>9225.6617083433794</v>
      </c>
      <c r="J2221" s="39">
        <v>9225.6617083433794</v>
      </c>
      <c r="K2221" s="39">
        <v>9225.6617083433794</v>
      </c>
      <c r="L2221" s="39">
        <v>9225.6617083433794</v>
      </c>
      <c r="M2221" s="39">
        <v>9225.6617083433794</v>
      </c>
      <c r="N2221" s="39">
        <v>9225.6617083433794</v>
      </c>
      <c r="O2221" s="39">
        <v>9225.6617083433794</v>
      </c>
      <c r="P2221" s="39">
        <v>9225.6617083433794</v>
      </c>
      <c r="Q2221" s="39">
        <v>9225.6617083433794</v>
      </c>
      <c r="R2221" s="39">
        <v>9225.6617083433794</v>
      </c>
      <c r="S2221" s="39">
        <v>9225.6617083433794</v>
      </c>
      <c r="T2221" s="39">
        <v>9225.6617083433794</v>
      </c>
      <c r="U2221" s="39">
        <v>9225.6617083433794</v>
      </c>
      <c r="V2221" s="39">
        <v>9225.6617083433794</v>
      </c>
      <c r="W2221" s="39">
        <v>9225.6617083433794</v>
      </c>
      <c r="X2221" s="39">
        <v>9225.6617083433794</v>
      </c>
      <c r="Y2221" s="39">
        <v>9225.6617083433794</v>
      </c>
      <c r="Z2221" s="39">
        <v>9225.6617083433794</v>
      </c>
      <c r="AA2221" s="39">
        <v>9225.6617083433794</v>
      </c>
      <c r="AB2221" s="39">
        <v>9225.6617083433794</v>
      </c>
      <c r="AC2221" s="39">
        <v>9225.6617083433794</v>
      </c>
      <c r="AD2221" s="39">
        <v>9225.6617083433794</v>
      </c>
    </row>
    <row r="2222" spans="1:30" hidden="1" outlineLevel="1">
      <c r="A2222" s="40" t="s">
        <v>218</v>
      </c>
      <c r="B2222" s="39">
        <v>4360974.2440480702</v>
      </c>
      <c r="C2222" s="39">
        <v>4360974.2440480702</v>
      </c>
      <c r="D2222" s="39">
        <v>4360974.2440480702</v>
      </c>
      <c r="E2222" s="39">
        <v>4360974.2440480702</v>
      </c>
      <c r="F2222" s="39">
        <v>4360974.2440480702</v>
      </c>
      <c r="G2222" s="39">
        <v>4360974.2440480702</v>
      </c>
      <c r="H2222" s="39">
        <v>4360974.2440480702</v>
      </c>
      <c r="I2222" s="39">
        <v>4360974.2440480702</v>
      </c>
      <c r="J2222" s="39">
        <v>4360974.2440480702</v>
      </c>
      <c r="K2222" s="39">
        <v>4360974.2440480702</v>
      </c>
      <c r="L2222" s="39">
        <v>4360974.2440480702</v>
      </c>
      <c r="M2222" s="39">
        <v>4360974.2440480702</v>
      </c>
      <c r="N2222" s="39">
        <v>4360974.2440480702</v>
      </c>
      <c r="O2222" s="39">
        <v>4360974.2440480702</v>
      </c>
      <c r="P2222" s="39">
        <v>4360974.2440480702</v>
      </c>
      <c r="Q2222" s="39">
        <v>4360974.2440480702</v>
      </c>
      <c r="R2222" s="39">
        <v>4360974.2440480702</v>
      </c>
      <c r="S2222" s="39">
        <v>4360974.2440480702</v>
      </c>
      <c r="T2222" s="39">
        <v>4360974.2440480702</v>
      </c>
      <c r="U2222" s="39">
        <v>4360974.2440480702</v>
      </c>
      <c r="V2222" s="39">
        <v>4360974.2440480702</v>
      </c>
      <c r="W2222" s="39">
        <v>4360974.2440480702</v>
      </c>
      <c r="X2222" s="39">
        <v>4360974.2440480702</v>
      </c>
      <c r="Y2222" s="39">
        <v>4360974.2440480702</v>
      </c>
      <c r="Z2222" s="39">
        <v>4360974.2440480702</v>
      </c>
      <c r="AA2222" s="39">
        <v>4360974.2440480702</v>
      </c>
      <c r="AB2222" s="39">
        <v>4360974.2440480702</v>
      </c>
      <c r="AC2222" s="39">
        <v>4360974.2440480702</v>
      </c>
      <c r="AD2222" s="39">
        <v>4360974.2440480702</v>
      </c>
    </row>
    <row r="2223" spans="1:30" hidden="1" outlineLevel="1">
      <c r="A2223" s="40" t="s">
        <v>219</v>
      </c>
      <c r="B2223" s="39">
        <v>1768676.4374738701</v>
      </c>
      <c r="C2223" s="39">
        <v>1768676.4374738701</v>
      </c>
      <c r="D2223" s="39">
        <v>1768676.4374738701</v>
      </c>
      <c r="E2223" s="39">
        <v>1768676.4374738701</v>
      </c>
      <c r="F2223" s="39">
        <v>1768676.4374738701</v>
      </c>
      <c r="G2223" s="39">
        <v>1768676.4374738701</v>
      </c>
      <c r="H2223" s="39">
        <v>1768676.4374738701</v>
      </c>
      <c r="I2223" s="39">
        <v>1768676.4374738701</v>
      </c>
      <c r="J2223" s="39">
        <v>1768676.4374738701</v>
      </c>
      <c r="K2223" s="39">
        <v>1768676.4374738701</v>
      </c>
      <c r="L2223" s="39">
        <v>1768676.4374738701</v>
      </c>
      <c r="M2223" s="39">
        <v>1768676.4374738701</v>
      </c>
      <c r="N2223" s="39">
        <v>1768676.4374738701</v>
      </c>
      <c r="O2223" s="39">
        <v>1768676.4374738701</v>
      </c>
      <c r="P2223" s="39">
        <v>1768676.4374738701</v>
      </c>
      <c r="Q2223" s="39">
        <v>1768676.4374738701</v>
      </c>
      <c r="R2223" s="39">
        <v>1768676.4374738701</v>
      </c>
      <c r="S2223" s="39">
        <v>1768676.4374738701</v>
      </c>
      <c r="T2223" s="39">
        <v>1768676.4374738701</v>
      </c>
      <c r="U2223" s="39">
        <v>1768676.4374738701</v>
      </c>
      <c r="V2223" s="39">
        <v>1768676.4374738701</v>
      </c>
      <c r="W2223" s="39">
        <v>1768676.4374738701</v>
      </c>
      <c r="X2223" s="39">
        <v>1768676.4374738701</v>
      </c>
      <c r="Y2223" s="39">
        <v>1768676.4374738701</v>
      </c>
      <c r="Z2223" s="39">
        <v>1768676.4374738701</v>
      </c>
      <c r="AA2223" s="39">
        <v>1768676.4374738701</v>
      </c>
      <c r="AB2223" s="39">
        <v>1768676.4374738701</v>
      </c>
      <c r="AC2223" s="39">
        <v>1768676.4374738701</v>
      </c>
      <c r="AD2223" s="39">
        <v>1768676.4374738701</v>
      </c>
    </row>
    <row r="2224" spans="1:30" hidden="1" outlineLevel="1">
      <c r="A2224" s="40" t="s">
        <v>220</v>
      </c>
      <c r="B2224" s="39">
        <v>350294.52471905499</v>
      </c>
      <c r="C2224" s="39">
        <v>350294.52471905499</v>
      </c>
      <c r="D2224" s="39">
        <v>350294.52471905499</v>
      </c>
      <c r="E2224" s="39">
        <v>350294.52471905499</v>
      </c>
      <c r="F2224" s="39">
        <v>350294.52471905499</v>
      </c>
      <c r="G2224" s="39">
        <v>350294.52471905499</v>
      </c>
      <c r="H2224" s="39">
        <v>350294.52471905499</v>
      </c>
      <c r="I2224" s="39">
        <v>350294.52471905499</v>
      </c>
      <c r="J2224" s="39">
        <v>350294.52471905499</v>
      </c>
      <c r="K2224" s="39">
        <v>350294.52471905499</v>
      </c>
      <c r="L2224" s="39">
        <v>350294.52471905499</v>
      </c>
      <c r="M2224" s="39">
        <v>350294.52471905499</v>
      </c>
      <c r="N2224" s="39">
        <v>350294.52471905499</v>
      </c>
      <c r="O2224" s="39">
        <v>350294.52471905499</v>
      </c>
      <c r="P2224" s="39">
        <v>350294.52471905499</v>
      </c>
      <c r="Q2224" s="39">
        <v>350294.52471905499</v>
      </c>
      <c r="R2224" s="39">
        <v>350294.52471905499</v>
      </c>
      <c r="S2224" s="39">
        <v>350294.52471905499</v>
      </c>
      <c r="T2224" s="39">
        <v>350294.52471905499</v>
      </c>
      <c r="U2224" s="39">
        <v>350294.52471905499</v>
      </c>
      <c r="V2224" s="39">
        <v>350294.52471905499</v>
      </c>
      <c r="W2224" s="39">
        <v>350294.52471905499</v>
      </c>
      <c r="X2224" s="39">
        <v>350294.52471905499</v>
      </c>
      <c r="Y2224" s="39">
        <v>350294.52471905499</v>
      </c>
      <c r="Z2224" s="39">
        <v>350294.52471905499</v>
      </c>
      <c r="AA2224" s="39">
        <v>350294.52471905499</v>
      </c>
      <c r="AB2224" s="39">
        <v>350294.52471905499</v>
      </c>
      <c r="AC2224" s="39">
        <v>350294.52471905499</v>
      </c>
      <c r="AD2224" s="39">
        <v>350294.52471905499</v>
      </c>
    </row>
    <row r="2225" spans="1:30" hidden="1" outlineLevel="1">
      <c r="A2225" s="40" t="s">
        <v>221</v>
      </c>
      <c r="B2225" s="39">
        <v>23133.124828013701</v>
      </c>
      <c r="C2225" s="39">
        <v>23133.124828013701</v>
      </c>
      <c r="D2225" s="39">
        <v>23133.124828013701</v>
      </c>
      <c r="E2225" s="39">
        <v>23133.124828013701</v>
      </c>
      <c r="F2225" s="39">
        <v>23133.124828013701</v>
      </c>
      <c r="G2225" s="39">
        <v>23133.124828013701</v>
      </c>
      <c r="H2225" s="39">
        <v>23133.124828013701</v>
      </c>
      <c r="I2225" s="39">
        <v>23133.124828013701</v>
      </c>
      <c r="J2225" s="39">
        <v>23133.124828013701</v>
      </c>
      <c r="K2225" s="39">
        <v>23133.124828013701</v>
      </c>
      <c r="L2225" s="39">
        <v>23133.124828013701</v>
      </c>
      <c r="M2225" s="39">
        <v>23133.124828013701</v>
      </c>
      <c r="N2225" s="39">
        <v>23133.124828013701</v>
      </c>
      <c r="O2225" s="39">
        <v>23133.124828013701</v>
      </c>
      <c r="P2225" s="39">
        <v>23133.124828013701</v>
      </c>
      <c r="Q2225" s="39">
        <v>23133.124828013701</v>
      </c>
      <c r="R2225" s="39">
        <v>23133.124828013701</v>
      </c>
      <c r="S2225" s="39">
        <v>23133.124828013701</v>
      </c>
      <c r="T2225" s="39">
        <v>23133.124828013701</v>
      </c>
      <c r="U2225" s="39">
        <v>23133.124828013701</v>
      </c>
      <c r="V2225" s="39">
        <v>23133.124828013701</v>
      </c>
      <c r="W2225" s="39">
        <v>23133.124828013701</v>
      </c>
      <c r="X2225" s="39">
        <v>23133.124828013701</v>
      </c>
      <c r="Y2225" s="39">
        <v>23133.124828013701</v>
      </c>
      <c r="Z2225" s="39">
        <v>23133.124828013701</v>
      </c>
      <c r="AA2225" s="39">
        <v>23133.124828013701</v>
      </c>
      <c r="AB2225" s="39">
        <v>23133.124828013701</v>
      </c>
      <c r="AC2225" s="39">
        <v>23133.124828013701</v>
      </c>
      <c r="AD2225" s="39">
        <v>23133.124828013701</v>
      </c>
    </row>
    <row r="2226" spans="1:30" hidden="1" outlineLevel="1">
      <c r="A2226" s="40" t="s">
        <v>222</v>
      </c>
      <c r="B2226" s="39">
        <v>15120.249691477</v>
      </c>
      <c r="C2226" s="39">
        <v>15120.249691477</v>
      </c>
      <c r="D2226" s="39">
        <v>15120.249691477</v>
      </c>
      <c r="E2226" s="39">
        <v>15120.249691477</v>
      </c>
      <c r="F2226" s="39">
        <v>15120.249691477</v>
      </c>
      <c r="G2226" s="39">
        <v>15120.249691477</v>
      </c>
      <c r="H2226" s="39">
        <v>15120.249691477</v>
      </c>
      <c r="I2226" s="39">
        <v>15120.249691477</v>
      </c>
      <c r="J2226" s="39">
        <v>15120.249691477</v>
      </c>
      <c r="K2226" s="39">
        <v>15120.249691477</v>
      </c>
      <c r="L2226" s="39">
        <v>15120.249691477</v>
      </c>
      <c r="M2226" s="39">
        <v>15120.249691477</v>
      </c>
      <c r="N2226" s="39">
        <v>15120.249691477</v>
      </c>
      <c r="O2226" s="39">
        <v>15120.249691477</v>
      </c>
      <c r="P2226" s="39">
        <v>15120.249691477</v>
      </c>
      <c r="Q2226" s="39">
        <v>15120.249691477</v>
      </c>
      <c r="R2226" s="39">
        <v>15120.249691477</v>
      </c>
      <c r="S2226" s="39">
        <v>15120.249691477</v>
      </c>
      <c r="T2226" s="39">
        <v>15120.249691477</v>
      </c>
      <c r="U2226" s="39">
        <v>15120.249691477</v>
      </c>
      <c r="V2226" s="39">
        <v>15120.249691477</v>
      </c>
      <c r="W2226" s="39">
        <v>15120.249691477</v>
      </c>
      <c r="X2226" s="39">
        <v>15120.249691477</v>
      </c>
      <c r="Y2226" s="39">
        <v>15120.249691477</v>
      </c>
      <c r="Z2226" s="39">
        <v>15120.249691477</v>
      </c>
      <c r="AA2226" s="39">
        <v>15120.249691477</v>
      </c>
      <c r="AB2226" s="39">
        <v>15120.249691477</v>
      </c>
      <c r="AC2226" s="39">
        <v>15120.249691477</v>
      </c>
      <c r="AD2226" s="39">
        <v>15120.249691477</v>
      </c>
    </row>
    <row r="2227" spans="1:30" hidden="1" outlineLevel="1">
      <c r="A2227" s="40" t="s">
        <v>223</v>
      </c>
      <c r="B2227" s="39">
        <v>3258.1838533178302</v>
      </c>
      <c r="C2227" s="39">
        <v>3258.1838533178302</v>
      </c>
      <c r="D2227" s="39">
        <v>3258.1838533178302</v>
      </c>
      <c r="E2227" s="39">
        <v>3258.1838533178302</v>
      </c>
      <c r="F2227" s="39">
        <v>3258.1838533178302</v>
      </c>
      <c r="G2227" s="39">
        <v>3258.1838533178302</v>
      </c>
      <c r="H2227" s="39">
        <v>3258.1838533178302</v>
      </c>
      <c r="I2227" s="39">
        <v>3258.1838533178302</v>
      </c>
      <c r="J2227" s="39">
        <v>3258.1838533178302</v>
      </c>
      <c r="K2227" s="39">
        <v>3258.1838533178302</v>
      </c>
      <c r="L2227" s="39">
        <v>3258.1838533178302</v>
      </c>
      <c r="M2227" s="39">
        <v>3258.1838533178302</v>
      </c>
      <c r="N2227" s="39">
        <v>3258.1838533178302</v>
      </c>
      <c r="O2227" s="39">
        <v>3258.1838533178302</v>
      </c>
      <c r="P2227" s="39">
        <v>3258.1838533178302</v>
      </c>
      <c r="Q2227" s="39">
        <v>3258.1838533178302</v>
      </c>
      <c r="R2227" s="39">
        <v>3258.1838533178302</v>
      </c>
      <c r="S2227" s="39">
        <v>3258.1838533178302</v>
      </c>
      <c r="T2227" s="39">
        <v>3258.1838533178302</v>
      </c>
      <c r="U2227" s="39">
        <v>3258.1838533178302</v>
      </c>
      <c r="V2227" s="39">
        <v>3258.1838533178302</v>
      </c>
      <c r="W2227" s="39">
        <v>3258.1838533178302</v>
      </c>
      <c r="X2227" s="39">
        <v>3258.1838533178302</v>
      </c>
      <c r="Y2227" s="39">
        <v>3258.1838533178302</v>
      </c>
      <c r="Z2227" s="39">
        <v>3258.1838533178302</v>
      </c>
      <c r="AA2227" s="39">
        <v>3258.1838533178302</v>
      </c>
      <c r="AB2227" s="39">
        <v>3258.1838533178302</v>
      </c>
      <c r="AC2227" s="39">
        <v>3258.1838533178302</v>
      </c>
      <c r="AD2227" s="39">
        <v>3258.1838533178302</v>
      </c>
    </row>
    <row r="2228" spans="1:30" hidden="1" outlineLevel="1">
      <c r="A2228" s="40" t="s">
        <v>224</v>
      </c>
      <c r="B2228" s="39">
        <v>1723.99421411968</v>
      </c>
      <c r="C2228" s="39">
        <v>1723.99421411968</v>
      </c>
      <c r="D2228" s="39">
        <v>1723.99421411968</v>
      </c>
      <c r="E2228" s="39">
        <v>1723.99421411968</v>
      </c>
      <c r="F2228" s="39">
        <v>1723.99421411968</v>
      </c>
      <c r="G2228" s="39">
        <v>1723.99421411968</v>
      </c>
      <c r="H2228" s="39">
        <v>1723.99421411968</v>
      </c>
      <c r="I2228" s="39">
        <v>1723.99421411968</v>
      </c>
      <c r="J2228" s="39">
        <v>1723.99421411968</v>
      </c>
      <c r="K2228" s="39">
        <v>1723.99421411968</v>
      </c>
      <c r="L2228" s="39">
        <v>1723.99421411968</v>
      </c>
      <c r="M2228" s="39">
        <v>1723.99421411968</v>
      </c>
      <c r="N2228" s="39">
        <v>1723.99421411968</v>
      </c>
      <c r="O2228" s="39">
        <v>1723.99421411968</v>
      </c>
      <c r="P2228" s="39">
        <v>1723.99421411968</v>
      </c>
      <c r="Q2228" s="39">
        <v>1723.99421411968</v>
      </c>
      <c r="R2228" s="39">
        <v>1723.99421411968</v>
      </c>
      <c r="S2228" s="39">
        <v>1723.99421411968</v>
      </c>
      <c r="T2228" s="39">
        <v>1723.99421411968</v>
      </c>
      <c r="U2228" s="39">
        <v>1723.99421411968</v>
      </c>
      <c r="V2228" s="39">
        <v>1723.99421411968</v>
      </c>
      <c r="W2228" s="39">
        <v>1723.99421411968</v>
      </c>
      <c r="X2228" s="39">
        <v>1723.99421411968</v>
      </c>
      <c r="Y2228" s="39">
        <v>1723.99421411968</v>
      </c>
      <c r="Z2228" s="39">
        <v>1723.99421411968</v>
      </c>
      <c r="AA2228" s="39">
        <v>1723.99421411968</v>
      </c>
      <c r="AB2228" s="39">
        <v>1723.99421411968</v>
      </c>
      <c r="AC2228" s="39">
        <v>1723.99421411968</v>
      </c>
      <c r="AD2228" s="39">
        <v>1723.99421411968</v>
      </c>
    </row>
    <row r="2229" spans="1:30" hidden="1" outlineLevel="1">
      <c r="A2229" s="40" t="s">
        <v>225</v>
      </c>
      <c r="B2229" s="39">
        <v>11928737.348857</v>
      </c>
      <c r="C2229" s="39">
        <v>11928737.348857</v>
      </c>
      <c r="D2229" s="39">
        <v>11928737.348857</v>
      </c>
      <c r="E2229" s="39">
        <v>11928737.348857</v>
      </c>
      <c r="F2229" s="39">
        <v>11928737.348857</v>
      </c>
      <c r="G2229" s="39">
        <v>11928737.348857</v>
      </c>
      <c r="H2229" s="39">
        <v>11928737.348857</v>
      </c>
      <c r="I2229" s="39">
        <v>11928737.348857</v>
      </c>
      <c r="J2229" s="39">
        <v>11928737.348857</v>
      </c>
      <c r="K2229" s="39">
        <v>11928737.348857</v>
      </c>
      <c r="L2229" s="39">
        <v>11928737.348857</v>
      </c>
      <c r="M2229" s="39">
        <v>11928737.348857</v>
      </c>
      <c r="N2229" s="39">
        <v>11928737.348857</v>
      </c>
      <c r="O2229" s="39">
        <v>11928737.348857</v>
      </c>
      <c r="P2229" s="39">
        <v>11928737.348857</v>
      </c>
      <c r="Q2229" s="39">
        <v>11928737.348857</v>
      </c>
      <c r="R2229" s="39">
        <v>11928737.348857</v>
      </c>
      <c r="S2229" s="39">
        <v>11928737.348857</v>
      </c>
      <c r="T2229" s="39">
        <v>11928737.348857</v>
      </c>
      <c r="U2229" s="39">
        <v>11928737.348857</v>
      </c>
      <c r="V2229" s="39">
        <v>11928737.348857</v>
      </c>
      <c r="W2229" s="39">
        <v>11928737.348857</v>
      </c>
      <c r="X2229" s="39">
        <v>11928737.348857</v>
      </c>
      <c r="Y2229" s="39">
        <v>11928737.348857</v>
      </c>
      <c r="Z2229" s="39">
        <v>11928737.348857</v>
      </c>
      <c r="AA2229" s="39">
        <v>11928737.348857</v>
      </c>
      <c r="AB2229" s="39">
        <v>11928737.348857</v>
      </c>
      <c r="AC2229" s="39">
        <v>11928737.348857</v>
      </c>
      <c r="AD2229" s="39">
        <v>11928737.348857</v>
      </c>
    </row>
    <row r="2230" spans="1:30" hidden="1" outlineLevel="1">
      <c r="A2230" s="40" t="s">
        <v>226</v>
      </c>
      <c r="B2230" s="39">
        <v>19553.842587473198</v>
      </c>
      <c r="C2230" s="39">
        <v>19553.842587473198</v>
      </c>
      <c r="D2230" s="39">
        <v>19553.842587473198</v>
      </c>
      <c r="E2230" s="39">
        <v>19553.842587473198</v>
      </c>
      <c r="F2230" s="39">
        <v>19553.842587473198</v>
      </c>
      <c r="G2230" s="39">
        <v>19553.842587473198</v>
      </c>
      <c r="H2230" s="39">
        <v>19553.842587473198</v>
      </c>
      <c r="I2230" s="39">
        <v>19553.842587473198</v>
      </c>
      <c r="J2230" s="39">
        <v>19553.842587473198</v>
      </c>
      <c r="K2230" s="39">
        <v>19553.842587473198</v>
      </c>
      <c r="L2230" s="39">
        <v>19553.842587473198</v>
      </c>
      <c r="M2230" s="39">
        <v>19553.842587473198</v>
      </c>
      <c r="N2230" s="39">
        <v>19553.842587473198</v>
      </c>
      <c r="O2230" s="39">
        <v>19553.842587473198</v>
      </c>
      <c r="P2230" s="39">
        <v>19553.842587473198</v>
      </c>
      <c r="Q2230" s="39">
        <v>19553.842587473198</v>
      </c>
      <c r="R2230" s="39">
        <v>19553.842587473198</v>
      </c>
      <c r="S2230" s="39">
        <v>19553.842587473198</v>
      </c>
      <c r="T2230" s="39">
        <v>19553.842587473198</v>
      </c>
      <c r="U2230" s="39">
        <v>19553.842587473198</v>
      </c>
      <c r="V2230" s="39">
        <v>19553.842587473198</v>
      </c>
      <c r="W2230" s="39">
        <v>19553.842587473198</v>
      </c>
      <c r="X2230" s="39">
        <v>19553.842587473198</v>
      </c>
      <c r="Y2230" s="39">
        <v>19553.842587473198</v>
      </c>
      <c r="Z2230" s="39">
        <v>19553.842587473198</v>
      </c>
      <c r="AA2230" s="39">
        <v>19553.842587473198</v>
      </c>
      <c r="AB2230" s="39">
        <v>19553.842587473198</v>
      </c>
      <c r="AC2230" s="39">
        <v>19553.842587473198</v>
      </c>
      <c r="AD2230" s="39">
        <v>19553.842587473198</v>
      </c>
    </row>
    <row r="2231" spans="1:30" hidden="1" outlineLevel="1">
      <c r="A2231" s="40" t="s">
        <v>227</v>
      </c>
      <c r="B2231" s="39">
        <v>4331.7821226291599</v>
      </c>
      <c r="C2231" s="39">
        <v>4331.7821226291599</v>
      </c>
      <c r="D2231" s="39">
        <v>4331.7821226291599</v>
      </c>
      <c r="E2231" s="39">
        <v>4331.7821226291599</v>
      </c>
      <c r="F2231" s="39">
        <v>4331.7821226291599</v>
      </c>
      <c r="G2231" s="39">
        <v>4331.7821226291599</v>
      </c>
      <c r="H2231" s="39">
        <v>4331.7821226291599</v>
      </c>
      <c r="I2231" s="39">
        <v>4331.7821226291599</v>
      </c>
      <c r="J2231" s="39">
        <v>4331.7821226291599</v>
      </c>
      <c r="K2231" s="39">
        <v>4331.7821226291599</v>
      </c>
      <c r="L2231" s="39">
        <v>4331.7821226291599</v>
      </c>
      <c r="M2231" s="39">
        <v>4331.7821226291599</v>
      </c>
      <c r="N2231" s="39">
        <v>4331.7821226291599</v>
      </c>
      <c r="O2231" s="39">
        <v>4331.7821226291599</v>
      </c>
      <c r="P2231" s="39">
        <v>4331.7821226291599</v>
      </c>
      <c r="Q2231" s="39">
        <v>4331.7821226291599</v>
      </c>
      <c r="R2231" s="39">
        <v>4331.7821226291599</v>
      </c>
      <c r="S2231" s="39">
        <v>4331.7821226291599</v>
      </c>
      <c r="T2231" s="39">
        <v>4331.7821226291599</v>
      </c>
      <c r="U2231" s="39">
        <v>4331.7821226291599</v>
      </c>
      <c r="V2231" s="39">
        <v>4331.7821226291599</v>
      </c>
      <c r="W2231" s="39">
        <v>4331.7821226291599</v>
      </c>
      <c r="X2231" s="39">
        <v>4331.7821226291599</v>
      </c>
      <c r="Y2231" s="39">
        <v>4331.7821226291599</v>
      </c>
      <c r="Z2231" s="39">
        <v>4331.7821226291599</v>
      </c>
      <c r="AA2231" s="39">
        <v>4331.7821226291599</v>
      </c>
      <c r="AB2231" s="39">
        <v>4331.7821226291599</v>
      </c>
      <c r="AC2231" s="39">
        <v>4331.7821226291599</v>
      </c>
      <c r="AD2231" s="39">
        <v>4331.7821226291599</v>
      </c>
    </row>
    <row r="2232" spans="1:30" hidden="1" outlineLevel="1">
      <c r="A2232" s="40" t="s">
        <v>228</v>
      </c>
      <c r="B2232" s="39">
        <v>1983.2729700493001</v>
      </c>
      <c r="C2232" s="39">
        <v>1983.2729700493001</v>
      </c>
      <c r="D2232" s="39">
        <v>1983.2729700493001</v>
      </c>
      <c r="E2232" s="39">
        <v>1983.2729700493001</v>
      </c>
      <c r="F2232" s="39">
        <v>1983.2729700493001</v>
      </c>
      <c r="G2232" s="39">
        <v>1983.2729700493001</v>
      </c>
      <c r="H2232" s="39">
        <v>1983.2729700493001</v>
      </c>
      <c r="I2232" s="39">
        <v>1983.2729700493001</v>
      </c>
      <c r="J2232" s="39">
        <v>1983.2729700493001</v>
      </c>
      <c r="K2232" s="39">
        <v>1983.2729700493001</v>
      </c>
      <c r="L2232" s="39">
        <v>1983.2729700493001</v>
      </c>
      <c r="M2232" s="39">
        <v>1983.2729700493001</v>
      </c>
      <c r="N2232" s="39">
        <v>1983.2729700493001</v>
      </c>
      <c r="O2232" s="39">
        <v>1983.2729700493001</v>
      </c>
      <c r="P2232" s="39">
        <v>1983.2729700493001</v>
      </c>
      <c r="Q2232" s="39">
        <v>1983.2729700493001</v>
      </c>
      <c r="R2232" s="39">
        <v>1983.2729700493001</v>
      </c>
      <c r="S2232" s="39">
        <v>1983.2729700493001</v>
      </c>
      <c r="T2232" s="39">
        <v>1983.2729700493001</v>
      </c>
      <c r="U2232" s="39">
        <v>1983.2729700493001</v>
      </c>
      <c r="V2232" s="39">
        <v>1983.2729700493001</v>
      </c>
      <c r="W2232" s="39">
        <v>1983.2729700493001</v>
      </c>
      <c r="X2232" s="39">
        <v>1983.2729700493001</v>
      </c>
      <c r="Y2232" s="39">
        <v>1983.2729700493001</v>
      </c>
      <c r="Z2232" s="39">
        <v>1983.2729700493001</v>
      </c>
      <c r="AA2232" s="39">
        <v>1983.2729700493001</v>
      </c>
      <c r="AB2232" s="39">
        <v>1983.2729700493001</v>
      </c>
      <c r="AC2232" s="39">
        <v>1983.2729700493001</v>
      </c>
      <c r="AD2232" s="39">
        <v>1983.2729700493001</v>
      </c>
    </row>
    <row r="2233" spans="1:30" hidden="1" outlineLevel="1">
      <c r="A2233" s="40" t="s">
        <v>229</v>
      </c>
      <c r="B2233" s="39">
        <v>11185.6305168086</v>
      </c>
      <c r="C2233" s="39">
        <v>11185.6305168086</v>
      </c>
      <c r="D2233" s="39">
        <v>11185.6305168086</v>
      </c>
      <c r="E2233" s="39">
        <v>11185.6305168086</v>
      </c>
      <c r="F2233" s="39">
        <v>11185.6305168086</v>
      </c>
      <c r="G2233" s="39">
        <v>11185.6305168086</v>
      </c>
      <c r="H2233" s="39">
        <v>11185.6305168086</v>
      </c>
      <c r="I2233" s="39">
        <v>11185.6305168086</v>
      </c>
      <c r="J2233" s="39">
        <v>11185.6305168086</v>
      </c>
      <c r="K2233" s="39">
        <v>11185.6305168086</v>
      </c>
      <c r="L2233" s="39">
        <v>11185.6305168086</v>
      </c>
      <c r="M2233" s="39">
        <v>11185.6305168086</v>
      </c>
      <c r="N2233" s="39">
        <v>11185.6305168086</v>
      </c>
      <c r="O2233" s="39">
        <v>11185.6305168086</v>
      </c>
      <c r="P2233" s="39">
        <v>11185.6305168086</v>
      </c>
      <c r="Q2233" s="39">
        <v>11185.6305168086</v>
      </c>
      <c r="R2233" s="39">
        <v>11185.6305168086</v>
      </c>
      <c r="S2233" s="39">
        <v>11185.6305168086</v>
      </c>
      <c r="T2233" s="39">
        <v>11185.6305168086</v>
      </c>
      <c r="U2233" s="39">
        <v>11185.6305168086</v>
      </c>
      <c r="V2233" s="39">
        <v>11185.6305168086</v>
      </c>
      <c r="W2233" s="39">
        <v>11185.6305168086</v>
      </c>
      <c r="X2233" s="39">
        <v>11185.6305168086</v>
      </c>
      <c r="Y2233" s="39">
        <v>11185.6305168086</v>
      </c>
      <c r="Z2233" s="39">
        <v>11185.6305168086</v>
      </c>
      <c r="AA2233" s="39">
        <v>11185.6305168086</v>
      </c>
      <c r="AB2233" s="39">
        <v>11185.6305168086</v>
      </c>
      <c r="AC2233" s="39">
        <v>11185.6305168086</v>
      </c>
      <c r="AD2233" s="39">
        <v>11185.6305168086</v>
      </c>
    </row>
    <row r="2234" spans="1:30" hidden="1" outlineLevel="1">
      <c r="A2234" s="40" t="s">
        <v>230</v>
      </c>
      <c r="B2234" s="39">
        <v>135083.903924705</v>
      </c>
      <c r="C2234" s="39">
        <v>135083.903924705</v>
      </c>
      <c r="D2234" s="39">
        <v>135083.903924705</v>
      </c>
      <c r="E2234" s="39">
        <v>135083.903924705</v>
      </c>
      <c r="F2234" s="39">
        <v>135083.903924705</v>
      </c>
      <c r="G2234" s="39">
        <v>135083.903924705</v>
      </c>
      <c r="H2234" s="39">
        <v>135083.903924705</v>
      </c>
      <c r="I2234" s="39">
        <v>135083.903924705</v>
      </c>
      <c r="J2234" s="39">
        <v>135083.903924705</v>
      </c>
      <c r="K2234" s="39">
        <v>135083.903924705</v>
      </c>
      <c r="L2234" s="39">
        <v>135083.903924705</v>
      </c>
      <c r="M2234" s="39">
        <v>135083.903924705</v>
      </c>
      <c r="N2234" s="39">
        <v>135083.903924705</v>
      </c>
      <c r="O2234" s="39">
        <v>135083.903924705</v>
      </c>
      <c r="P2234" s="39">
        <v>135083.903924705</v>
      </c>
      <c r="Q2234" s="39">
        <v>135083.903924705</v>
      </c>
      <c r="R2234" s="39">
        <v>135083.903924705</v>
      </c>
      <c r="S2234" s="39">
        <v>135083.903924705</v>
      </c>
      <c r="T2234" s="39">
        <v>135083.903924705</v>
      </c>
      <c r="U2234" s="39">
        <v>135083.903924705</v>
      </c>
      <c r="V2234" s="39">
        <v>135083.903924705</v>
      </c>
      <c r="W2234" s="39">
        <v>135083.903924705</v>
      </c>
      <c r="X2234" s="39">
        <v>135083.903924705</v>
      </c>
      <c r="Y2234" s="39">
        <v>135083.903924705</v>
      </c>
      <c r="Z2234" s="39">
        <v>135083.903924705</v>
      </c>
      <c r="AA2234" s="39">
        <v>135083.903924705</v>
      </c>
      <c r="AB2234" s="39">
        <v>135083.903924705</v>
      </c>
      <c r="AC2234" s="39">
        <v>135083.903924705</v>
      </c>
      <c r="AD2234" s="39">
        <v>135083.903924705</v>
      </c>
    </row>
    <row r="2235" spans="1:30" hidden="1" outlineLevel="1">
      <c r="A2235" s="40" t="s">
        <v>231</v>
      </c>
      <c r="B2235" s="39">
        <v>200000.00582952501</v>
      </c>
      <c r="C2235" s="39">
        <v>200000.00582952501</v>
      </c>
      <c r="D2235" s="39">
        <v>200000.00582952501</v>
      </c>
      <c r="E2235" s="39">
        <v>200000.00582952501</v>
      </c>
      <c r="F2235" s="39">
        <v>200000.00582952501</v>
      </c>
      <c r="G2235" s="39">
        <v>200000.00582952501</v>
      </c>
      <c r="H2235" s="39">
        <v>200000.00582952501</v>
      </c>
      <c r="I2235" s="39">
        <v>200000.00582952501</v>
      </c>
      <c r="J2235" s="39">
        <v>200000.00582952501</v>
      </c>
      <c r="K2235" s="39">
        <v>200000.00582952501</v>
      </c>
      <c r="L2235" s="39">
        <v>200000.00582952501</v>
      </c>
      <c r="M2235" s="39">
        <v>200000.00582952501</v>
      </c>
      <c r="N2235" s="39">
        <v>200000.00582952501</v>
      </c>
      <c r="O2235" s="39">
        <v>200000.00582952501</v>
      </c>
      <c r="P2235" s="39">
        <v>200000.00582952501</v>
      </c>
      <c r="Q2235" s="39">
        <v>200000.00582952501</v>
      </c>
      <c r="R2235" s="39">
        <v>200000.00582952501</v>
      </c>
      <c r="S2235" s="39">
        <v>200000.00582952501</v>
      </c>
      <c r="T2235" s="39">
        <v>200000.00582952501</v>
      </c>
      <c r="U2235" s="39">
        <v>200000.00582952501</v>
      </c>
      <c r="V2235" s="39">
        <v>200000.00582952501</v>
      </c>
      <c r="W2235" s="39">
        <v>200000.00582952501</v>
      </c>
      <c r="X2235" s="39">
        <v>200000.00582952501</v>
      </c>
      <c r="Y2235" s="39">
        <v>200000.00582952501</v>
      </c>
      <c r="Z2235" s="39">
        <v>200000.00582952501</v>
      </c>
      <c r="AA2235" s="39">
        <v>200000.00582952501</v>
      </c>
      <c r="AB2235" s="39">
        <v>200000.00582952501</v>
      </c>
      <c r="AC2235" s="39">
        <v>200000.00582952501</v>
      </c>
      <c r="AD2235" s="39">
        <v>200000.00582952501</v>
      </c>
    </row>
    <row r="2236" spans="1:30" hidden="1" outlineLevel="1">
      <c r="A2236" s="40" t="s">
        <v>232</v>
      </c>
      <c r="B2236" s="39">
        <v>681339.70929971104</v>
      </c>
      <c r="C2236" s="39">
        <v>681339.70929971104</v>
      </c>
      <c r="D2236" s="39">
        <v>681339.70929971104</v>
      </c>
      <c r="E2236" s="39">
        <v>681339.70929971104</v>
      </c>
      <c r="F2236" s="39">
        <v>681339.70929971104</v>
      </c>
      <c r="G2236" s="39">
        <v>681339.70929971104</v>
      </c>
      <c r="H2236" s="39">
        <v>681339.70929971104</v>
      </c>
      <c r="I2236" s="39">
        <v>681339.70929971104</v>
      </c>
      <c r="J2236" s="39">
        <v>681339.70929971104</v>
      </c>
      <c r="K2236" s="39">
        <v>681339.70929971104</v>
      </c>
      <c r="L2236" s="39">
        <v>681339.70929971104</v>
      </c>
      <c r="M2236" s="39">
        <v>681339.70929971104</v>
      </c>
      <c r="N2236" s="39">
        <v>681339.70929971104</v>
      </c>
      <c r="O2236" s="39">
        <v>681339.70929971104</v>
      </c>
      <c r="P2236" s="39">
        <v>681339.70929971104</v>
      </c>
      <c r="Q2236" s="39">
        <v>681339.70929971104</v>
      </c>
      <c r="R2236" s="39">
        <v>681339.70929971104</v>
      </c>
      <c r="S2236" s="39">
        <v>681339.70929971104</v>
      </c>
      <c r="T2236" s="39">
        <v>681339.70929971104</v>
      </c>
      <c r="U2236" s="39">
        <v>681339.70929971104</v>
      </c>
      <c r="V2236" s="39">
        <v>681339.70929971104</v>
      </c>
      <c r="W2236" s="39">
        <v>681339.70929971104</v>
      </c>
      <c r="X2236" s="39">
        <v>681339.70929971104</v>
      </c>
      <c r="Y2236" s="39">
        <v>681339.70929971104</v>
      </c>
      <c r="Z2236" s="39">
        <v>681339.70929971104</v>
      </c>
      <c r="AA2236" s="39">
        <v>681339.70929971104</v>
      </c>
      <c r="AB2236" s="39">
        <v>681339.70929971104</v>
      </c>
      <c r="AC2236" s="39">
        <v>681339.70929971104</v>
      </c>
      <c r="AD2236" s="39">
        <v>681339.70929971104</v>
      </c>
    </row>
    <row r="2237" spans="1:30" hidden="1" outlineLevel="1">
      <c r="A2237" s="40" t="s">
        <v>233</v>
      </c>
      <c r="B2237" s="39">
        <v>10000.000291476201</v>
      </c>
      <c r="C2237" s="39">
        <v>10000.000291476201</v>
      </c>
      <c r="D2237" s="39">
        <v>10000.000291476201</v>
      </c>
      <c r="E2237" s="39">
        <v>10000.000291476201</v>
      </c>
      <c r="F2237" s="39">
        <v>10000.000291476201</v>
      </c>
      <c r="G2237" s="39">
        <v>10000.000291476201</v>
      </c>
      <c r="H2237" s="39">
        <v>10000.000291476201</v>
      </c>
      <c r="I2237" s="39">
        <v>10000.000291476201</v>
      </c>
      <c r="J2237" s="39">
        <v>10000.000291476201</v>
      </c>
      <c r="K2237" s="39">
        <v>10000.000291476201</v>
      </c>
      <c r="L2237" s="39">
        <v>10000.000291476201</v>
      </c>
      <c r="M2237" s="39">
        <v>10000.000291476201</v>
      </c>
      <c r="N2237" s="39">
        <v>10000.000291476201</v>
      </c>
      <c r="O2237" s="39">
        <v>10000.000291476201</v>
      </c>
      <c r="P2237" s="39">
        <v>10000.000291476201</v>
      </c>
      <c r="Q2237" s="39">
        <v>10000.000291476201</v>
      </c>
      <c r="R2237" s="39">
        <v>10000.000291476201</v>
      </c>
      <c r="S2237" s="39">
        <v>10000.000291476201</v>
      </c>
      <c r="T2237" s="39">
        <v>10000.000291476201</v>
      </c>
      <c r="U2237" s="39">
        <v>10000.000291476201</v>
      </c>
      <c r="V2237" s="39">
        <v>10000.000291476201</v>
      </c>
      <c r="W2237" s="39">
        <v>10000.000291476201</v>
      </c>
      <c r="X2237" s="39">
        <v>10000.000291476201</v>
      </c>
      <c r="Y2237" s="39">
        <v>10000.000291476201</v>
      </c>
      <c r="Z2237" s="39">
        <v>10000.000291476201</v>
      </c>
      <c r="AA2237" s="39">
        <v>10000.000291476201</v>
      </c>
      <c r="AB2237" s="39">
        <v>10000.000291476201</v>
      </c>
      <c r="AC2237" s="39">
        <v>10000.000291476201</v>
      </c>
      <c r="AD2237" s="39">
        <v>10000.000291476201</v>
      </c>
    </row>
    <row r="2238" spans="1:30" hidden="1" outlineLevel="1">
      <c r="A2238" s="40" t="s">
        <v>235</v>
      </c>
      <c r="B2238" s="39">
        <v>4000.0001165905101</v>
      </c>
      <c r="C2238" s="39">
        <v>4000.0001165905101</v>
      </c>
      <c r="D2238" s="39">
        <v>4000.0001165905101</v>
      </c>
      <c r="E2238" s="39">
        <v>4000.0001165905101</v>
      </c>
      <c r="F2238" s="39">
        <v>4000.0001165905101</v>
      </c>
      <c r="G2238" s="39">
        <v>4000.0001165905101</v>
      </c>
      <c r="H2238" s="39">
        <v>4000.0001165905101</v>
      </c>
      <c r="I2238" s="39">
        <v>4000.0001165905101</v>
      </c>
      <c r="J2238" s="39">
        <v>4000.0001165905101</v>
      </c>
      <c r="K2238" s="39">
        <v>4000.0001165905101</v>
      </c>
      <c r="L2238" s="39">
        <v>4000.0001165905101</v>
      </c>
      <c r="M2238" s="39">
        <v>4000.0001165905101</v>
      </c>
      <c r="N2238" s="39">
        <v>4000.0001165905101</v>
      </c>
      <c r="O2238" s="39">
        <v>4000.0001165905101</v>
      </c>
      <c r="P2238" s="39">
        <v>4000.0001165905101</v>
      </c>
      <c r="Q2238" s="39">
        <v>4000.0001165905101</v>
      </c>
      <c r="R2238" s="39">
        <v>4000.0001165905101</v>
      </c>
      <c r="S2238" s="39">
        <v>4000.0001165905101</v>
      </c>
      <c r="T2238" s="39">
        <v>4000.0001165905101</v>
      </c>
      <c r="U2238" s="39">
        <v>4000.0001165905101</v>
      </c>
      <c r="V2238" s="39">
        <v>4000.0001165905101</v>
      </c>
      <c r="W2238" s="39">
        <v>4000.0001165905101</v>
      </c>
      <c r="X2238" s="39">
        <v>4000.0001165905101</v>
      </c>
      <c r="Y2238" s="39">
        <v>4000.0001165905101</v>
      </c>
      <c r="Z2238" s="39">
        <v>4000.0001165905101</v>
      </c>
      <c r="AA2238" s="39">
        <v>4000.0001165905101</v>
      </c>
      <c r="AB2238" s="39">
        <v>4000.0001165905101</v>
      </c>
      <c r="AC2238" s="39">
        <v>4000.0001165905101</v>
      </c>
      <c r="AD2238" s="39">
        <v>4000.0001165905101</v>
      </c>
    </row>
    <row r="2239" spans="1:30" hidden="1" outlineLevel="1">
      <c r="A2239" s="40" t="s">
        <v>236</v>
      </c>
      <c r="B2239" s="39">
        <v>3166.6667589674798</v>
      </c>
      <c r="C2239" s="39">
        <v>3166.6667589674798</v>
      </c>
      <c r="D2239" s="39">
        <v>3166.6667589674798</v>
      </c>
      <c r="E2239" s="39">
        <v>3166.6667589674798</v>
      </c>
      <c r="F2239" s="39">
        <v>3166.6667589674798</v>
      </c>
      <c r="G2239" s="39">
        <v>3166.6667589674798</v>
      </c>
      <c r="H2239" s="39">
        <v>3166.6667589674798</v>
      </c>
      <c r="I2239" s="39">
        <v>3166.6667589674798</v>
      </c>
      <c r="J2239" s="39">
        <v>3166.6667589674798</v>
      </c>
      <c r="K2239" s="39">
        <v>3166.6667589674798</v>
      </c>
      <c r="L2239" s="39">
        <v>3166.6667589674798</v>
      </c>
      <c r="M2239" s="39">
        <v>3166.6667589674798</v>
      </c>
      <c r="N2239" s="39">
        <v>3166.6667589674798</v>
      </c>
      <c r="O2239" s="39">
        <v>3166.6667589674798</v>
      </c>
      <c r="P2239" s="39">
        <v>3166.6667589674798</v>
      </c>
      <c r="Q2239" s="39">
        <v>3166.6667589674798</v>
      </c>
      <c r="R2239" s="39">
        <v>3166.6667589674798</v>
      </c>
      <c r="S2239" s="39">
        <v>3166.6667589674798</v>
      </c>
      <c r="T2239" s="39">
        <v>3166.6667589674798</v>
      </c>
      <c r="U2239" s="39">
        <v>3166.6667589674798</v>
      </c>
      <c r="V2239" s="39">
        <v>3166.6667589674798</v>
      </c>
      <c r="W2239" s="39">
        <v>3166.6667589674798</v>
      </c>
      <c r="X2239" s="39">
        <v>3166.6667589674798</v>
      </c>
      <c r="Y2239" s="39">
        <v>3166.6667589674798</v>
      </c>
      <c r="Z2239" s="39">
        <v>3166.6667589674798</v>
      </c>
      <c r="AA2239" s="39">
        <v>3166.6667589674798</v>
      </c>
      <c r="AB2239" s="39">
        <v>3166.6667589674798</v>
      </c>
      <c r="AC2239" s="39">
        <v>3166.6667589674798</v>
      </c>
      <c r="AD2239" s="39">
        <v>3166.6667589674798</v>
      </c>
    </row>
    <row r="2240" spans="1:30" collapsed="1">
      <c r="A2240" s="40" t="s">
        <v>330</v>
      </c>
      <c r="B2240" s="39">
        <v>21216581.005781099</v>
      </c>
      <c r="C2240" s="39">
        <v>21216581.005781099</v>
      </c>
      <c r="D2240" s="39">
        <v>21216581.005781099</v>
      </c>
      <c r="E2240" s="39">
        <v>21216581.005781099</v>
      </c>
      <c r="F2240" s="39">
        <v>21216581.005781099</v>
      </c>
      <c r="G2240" s="39">
        <v>21216581.005781099</v>
      </c>
      <c r="H2240" s="39">
        <v>21216581.005781099</v>
      </c>
      <c r="I2240" s="39">
        <v>21216581.005781099</v>
      </c>
      <c r="J2240" s="39">
        <v>21216581.005781099</v>
      </c>
      <c r="K2240" s="39">
        <v>21216581.005781099</v>
      </c>
      <c r="L2240" s="39">
        <v>21216581.005781099</v>
      </c>
      <c r="M2240" s="39">
        <v>21216581.005781099</v>
      </c>
      <c r="N2240" s="39">
        <v>21216581.005781099</v>
      </c>
      <c r="O2240" s="39">
        <v>21216581.005781099</v>
      </c>
      <c r="P2240" s="39">
        <v>21216581.005781099</v>
      </c>
      <c r="Q2240" s="39">
        <v>21216581.005781099</v>
      </c>
      <c r="R2240" s="39">
        <v>21216581.005781099</v>
      </c>
      <c r="S2240" s="39">
        <v>21216581.005781099</v>
      </c>
      <c r="T2240" s="39">
        <v>21216581.005781099</v>
      </c>
      <c r="U2240" s="39">
        <v>21216581.005781099</v>
      </c>
      <c r="V2240" s="39">
        <v>21216581.005781099</v>
      </c>
      <c r="W2240" s="39">
        <v>21216581.005781099</v>
      </c>
      <c r="X2240" s="39">
        <v>21216581.005781099</v>
      </c>
      <c r="Y2240" s="39">
        <v>21216581.005781099</v>
      </c>
      <c r="Z2240" s="39">
        <v>21216581.005781099</v>
      </c>
      <c r="AA2240" s="39">
        <v>21216581.005781099</v>
      </c>
      <c r="AB2240" s="39">
        <v>21216581.005781099</v>
      </c>
      <c r="AC2240" s="39">
        <v>21216581.005781099</v>
      </c>
      <c r="AD2240" s="39">
        <v>21216581.005781099</v>
      </c>
    </row>
    <row r="2241" spans="1:30">
      <c r="A2241" s="40" t="s">
        <v>331</v>
      </c>
    </row>
    <row r="2242" spans="1:30" s="45" customFormat="1">
      <c r="A2242" s="49" t="s">
        <v>332</v>
      </c>
      <c r="B2242" s="50">
        <v>1.85563931629927E-2</v>
      </c>
      <c r="C2242" s="50">
        <v>7.2496462333782302E-4</v>
      </c>
      <c r="D2242" s="50">
        <v>9.8107424010084408E-3</v>
      </c>
      <c r="E2242" s="50">
        <v>5.4383755565643198E-2</v>
      </c>
      <c r="F2242" s="50">
        <v>4.5710082497349701E-4</v>
      </c>
      <c r="G2242" s="50">
        <v>0.216071755897984</v>
      </c>
      <c r="H2242" s="50">
        <v>8.76320294672574E-2</v>
      </c>
      <c r="I2242" s="50">
        <v>1.7355927552380499E-2</v>
      </c>
      <c r="J2242" s="50">
        <v>1.14616932393446E-3</v>
      </c>
      <c r="K2242" s="50">
        <v>7.4915803616871298E-4</v>
      </c>
      <c r="L2242" s="50">
        <v>1.6143216327995399E-4</v>
      </c>
      <c r="M2242" s="50">
        <v>8.5418174049344301E-5</v>
      </c>
      <c r="N2242" s="50">
        <v>0.59102922429115001</v>
      </c>
      <c r="O2242" s="50">
        <v>9.68827804519718E-4</v>
      </c>
      <c r="P2242" s="50">
        <v>2.1462538346366401E-4</v>
      </c>
      <c r="Q2242" s="50">
        <v>9.8264573254113198E-5</v>
      </c>
      <c r="R2242" s="50">
        <v>5.5421075460180495E-4</v>
      </c>
      <c r="S2242" s="50">
        <v>0</v>
      </c>
      <c r="T2242" s="50">
        <v>0.130693859767781</v>
      </c>
      <c r="U2242" s="50">
        <v>0</v>
      </c>
      <c r="V2242" s="50">
        <v>0</v>
      </c>
      <c r="W2242" s="50">
        <v>0.19350027616916399</v>
      </c>
      <c r="X2242" s="50">
        <v>0.65919709035853302</v>
      </c>
      <c r="Y2242" s="50">
        <v>0</v>
      </c>
      <c r="Z2242" s="50">
        <v>9.6750138084582601E-3</v>
      </c>
      <c r="AA2242" s="50">
        <v>0</v>
      </c>
      <c r="AB2242" s="50">
        <v>3.8700055233833E-3</v>
      </c>
      <c r="AC2242" s="50">
        <v>3.0637543726784399E-3</v>
      </c>
      <c r="AD2242" s="50">
        <v>0</v>
      </c>
    </row>
    <row r="2243" spans="1:30">
      <c r="A2243" s="40" t="s">
        <v>333</v>
      </c>
      <c r="B2243" s="39">
        <v>1.7652397004736101E-2</v>
      </c>
      <c r="C2243" s="39">
        <v>6.8964713310074597E-4</v>
      </c>
      <c r="D2243" s="39">
        <v>9.3328007362540894E-3</v>
      </c>
      <c r="E2243" s="39">
        <v>5.17343880042275E-2</v>
      </c>
      <c r="F2243" s="39">
        <v>4.34832629528271E-4</v>
      </c>
      <c r="G2243" s="39">
        <v>0.205545570365922</v>
      </c>
      <c r="H2243" s="39">
        <v>8.3362933782400894E-2</v>
      </c>
      <c r="I2243" s="39">
        <v>1.6510413464997299E-2</v>
      </c>
      <c r="J2243" s="39">
        <v>1.0903323594744301E-3</v>
      </c>
      <c r="K2243" s="39">
        <v>7.1266193583957105E-4</v>
      </c>
      <c r="L2243" s="39">
        <v>1.53567808707258E-4</v>
      </c>
      <c r="M2243" s="39">
        <v>8.1256928892074203E-5</v>
      </c>
      <c r="N2243" s="39">
        <v>0.56223655194994604</v>
      </c>
      <c r="O2243" s="39">
        <v>9.2163023731982297E-4</v>
      </c>
      <c r="P2243" s="39">
        <v>2.0416965963784801E-4</v>
      </c>
      <c r="Q2243" s="39">
        <v>9.3477500899362596E-5</v>
      </c>
      <c r="R2243" s="39">
        <v>5.2721173660170702E-4</v>
      </c>
      <c r="S2243" s="39">
        <v>0</v>
      </c>
      <c r="T2243" s="39">
        <v>6.3669025602144901E-3</v>
      </c>
      <c r="U2243" s="39">
        <v>0</v>
      </c>
      <c r="V2243" s="39">
        <v>0</v>
      </c>
      <c r="W2243" s="39">
        <v>9.4265897872531403E-3</v>
      </c>
      <c r="X2243" s="39">
        <v>3.2113548790639698E-2</v>
      </c>
      <c r="Y2243" s="39">
        <v>0</v>
      </c>
      <c r="Z2243" s="39">
        <v>4.7132948936265802E-4</v>
      </c>
      <c r="AA2243" s="39">
        <v>0</v>
      </c>
      <c r="AB2243" s="39">
        <v>1.88531795745063E-4</v>
      </c>
      <c r="AC2243" s="39">
        <v>1.4925433829817499E-4</v>
      </c>
      <c r="AD2243" s="39">
        <v>0</v>
      </c>
    </row>
    <row r="2244" spans="1:30">
      <c r="A2244" s="40" t="s">
        <v>334</v>
      </c>
    </row>
    <row r="2245" spans="1:30">
      <c r="A2245" s="43" t="s">
        <v>335</v>
      </c>
    </row>
    <row r="2246" spans="1:30">
      <c r="A2246" s="40" t="s">
        <v>336</v>
      </c>
      <c r="B2246" s="39">
        <v>377462.26552845899</v>
      </c>
      <c r="C2246" s="39">
        <v>14665.3319760015</v>
      </c>
      <c r="D2246" s="39">
        <v>220786.412668176</v>
      </c>
      <c r="E2246" s="39">
        <v>1294963.4208859401</v>
      </c>
      <c r="F2246" s="39">
        <v>9083.7066283169897</v>
      </c>
      <c r="G2246" s="39">
        <v>4744172.1079374896</v>
      </c>
      <c r="H2246" s="39">
        <v>2006352.34167537</v>
      </c>
      <c r="I2246" s="39">
        <v>374567.18357457902</v>
      </c>
      <c r="J2246" s="39">
        <v>36177.133036104402</v>
      </c>
      <c r="K2246" s="39">
        <v>17263.0578021031</v>
      </c>
      <c r="L2246" s="39">
        <v>26212.830751326001</v>
      </c>
      <c r="M2246" s="39">
        <v>11053.1318727487</v>
      </c>
      <c r="N2246" s="39">
        <v>13256059.079453601</v>
      </c>
      <c r="O2246" s="39">
        <v>156995.83572825999</v>
      </c>
      <c r="P2246" s="39">
        <v>4260.0310573209399</v>
      </c>
      <c r="Q2246" s="39">
        <v>9807.1986927367107</v>
      </c>
      <c r="R2246" s="39">
        <v>50948.135703576198</v>
      </c>
      <c r="S2246" s="39">
        <v>0</v>
      </c>
      <c r="T2246" s="39">
        <v>161234.76132012799</v>
      </c>
      <c r="U2246" s="39">
        <v>0</v>
      </c>
      <c r="V2246" s="39">
        <v>0</v>
      </c>
      <c r="W2246" s="39">
        <v>200001</v>
      </c>
      <c r="X2246" s="39">
        <v>787937.58582382195</v>
      </c>
      <c r="Y2246" s="39">
        <v>0</v>
      </c>
      <c r="Z2246" s="39">
        <v>60001</v>
      </c>
      <c r="AA2246" s="39">
        <v>0</v>
      </c>
      <c r="AB2246" s="39">
        <v>24001</v>
      </c>
      <c r="AC2246" s="39">
        <v>19001</v>
      </c>
      <c r="AD2246" s="39">
        <v>0</v>
      </c>
    </row>
    <row r="2247" spans="1:30">
      <c r="A2247" s="40" t="s">
        <v>337</v>
      </c>
      <c r="B2247" s="39">
        <v>0</v>
      </c>
      <c r="C2247" s="39">
        <v>0</v>
      </c>
      <c r="D2247" s="39">
        <v>-220786.412668176</v>
      </c>
      <c r="E2247" s="39">
        <v>0</v>
      </c>
      <c r="F2247" s="39">
        <v>0</v>
      </c>
      <c r="G2247" s="39">
        <v>0</v>
      </c>
      <c r="H2247" s="39">
        <v>0</v>
      </c>
      <c r="I2247" s="39">
        <v>0</v>
      </c>
      <c r="J2247" s="39">
        <v>-36177.133036104402</v>
      </c>
      <c r="K2247" s="39">
        <v>0</v>
      </c>
      <c r="L2247" s="39">
        <v>0</v>
      </c>
      <c r="M2247" s="39">
        <v>0</v>
      </c>
      <c r="N2247" s="39">
        <v>0</v>
      </c>
      <c r="O2247" s="39">
        <v>0</v>
      </c>
      <c r="P2247" s="39">
        <v>0</v>
      </c>
      <c r="Q2247" s="39">
        <v>0</v>
      </c>
      <c r="R2247" s="39">
        <v>-50948.135703576198</v>
      </c>
      <c r="S2247" s="39">
        <v>0</v>
      </c>
      <c r="T2247" s="39">
        <v>-161234.76132012799</v>
      </c>
      <c r="U2247" s="39">
        <v>0</v>
      </c>
      <c r="V2247" s="39">
        <v>0</v>
      </c>
      <c r="W2247" s="39">
        <v>-200001</v>
      </c>
      <c r="X2247" s="39">
        <v>-787937.58582382195</v>
      </c>
      <c r="Y2247" s="39">
        <v>0</v>
      </c>
      <c r="Z2247" s="39">
        <v>-60001</v>
      </c>
      <c r="AA2247" s="39">
        <v>0</v>
      </c>
      <c r="AB2247" s="39">
        <v>-24001</v>
      </c>
      <c r="AC2247" s="39">
        <v>-19001</v>
      </c>
      <c r="AD2247" s="39">
        <v>0</v>
      </c>
    </row>
    <row r="2248" spans="1:30">
      <c r="A2248" s="40" t="s">
        <v>338</v>
      </c>
      <c r="B2248" s="39">
        <v>377462.26552845899</v>
      </c>
      <c r="C2248" s="39">
        <v>14665.3319760015</v>
      </c>
      <c r="D2248" s="39">
        <v>0</v>
      </c>
      <c r="E2248" s="39">
        <v>1294963.4208859401</v>
      </c>
      <c r="F2248" s="39">
        <v>9083.7066283169897</v>
      </c>
      <c r="G2248" s="39">
        <v>4744172.1079374896</v>
      </c>
      <c r="H2248" s="39">
        <v>2006352.34167537</v>
      </c>
      <c r="I2248" s="39">
        <v>374567.18357457902</v>
      </c>
      <c r="J2248" s="39">
        <v>0</v>
      </c>
      <c r="K2248" s="39">
        <v>17263.0578021031</v>
      </c>
      <c r="L2248" s="39">
        <v>26212.830751326001</v>
      </c>
      <c r="M2248" s="39">
        <v>11053.1318727487</v>
      </c>
      <c r="N2248" s="39">
        <v>13256059.079453601</v>
      </c>
      <c r="O2248" s="39">
        <v>156995.83572825999</v>
      </c>
      <c r="P2248" s="39">
        <v>4260.0310573209399</v>
      </c>
      <c r="Q2248" s="39">
        <v>9807.1986927367107</v>
      </c>
      <c r="R2248" s="39">
        <v>0</v>
      </c>
      <c r="S2248" s="39">
        <v>0</v>
      </c>
      <c r="T2248" s="39">
        <v>0</v>
      </c>
      <c r="U2248" s="39">
        <v>0</v>
      </c>
      <c r="V2248" s="39">
        <v>0</v>
      </c>
      <c r="W2248" s="39">
        <v>0</v>
      </c>
      <c r="X2248" s="39">
        <v>0</v>
      </c>
      <c r="Y2248" s="39">
        <v>0</v>
      </c>
      <c r="Z2248" s="39">
        <v>0</v>
      </c>
      <c r="AA2248" s="39">
        <v>0</v>
      </c>
      <c r="AB2248" s="39">
        <v>0</v>
      </c>
      <c r="AC2248" s="39">
        <v>0</v>
      </c>
      <c r="AD2248" s="39">
        <v>0</v>
      </c>
    </row>
    <row r="2249" spans="1:30" s="45" customFormat="1">
      <c r="A2249" s="44" t="s">
        <v>339</v>
      </c>
      <c r="B2249" s="45">
        <v>0.39212000000000002</v>
      </c>
      <c r="C2249" s="45">
        <v>1.4279999999999999E-2</v>
      </c>
      <c r="D2249" s="45">
        <v>0</v>
      </c>
      <c r="E2249" s="45">
        <v>0</v>
      </c>
      <c r="F2249" s="45">
        <v>0</v>
      </c>
      <c r="G2249" s="45">
        <v>2.8800000000000002E-3</v>
      </c>
      <c r="H2249" s="45">
        <v>3.9350000000000003E-2</v>
      </c>
      <c r="I2249" s="45">
        <v>0.32521</v>
      </c>
      <c r="J2249" s="45">
        <v>0</v>
      </c>
      <c r="K2249" s="45">
        <v>1</v>
      </c>
      <c r="L2249" s="45">
        <v>0</v>
      </c>
      <c r="M2249" s="45">
        <v>0.25134000000000001</v>
      </c>
      <c r="N2249" s="45">
        <v>0</v>
      </c>
      <c r="O2249" s="45">
        <v>0</v>
      </c>
      <c r="P2249" s="45">
        <v>0</v>
      </c>
      <c r="Q2249" s="45">
        <v>1</v>
      </c>
      <c r="R2249" s="45">
        <v>0</v>
      </c>
      <c r="S2249" s="45">
        <v>0</v>
      </c>
      <c r="T2249" s="45">
        <v>0</v>
      </c>
      <c r="U2249" s="45">
        <v>0</v>
      </c>
      <c r="V2249" s="45">
        <v>0</v>
      </c>
      <c r="W2249" s="45">
        <v>0</v>
      </c>
      <c r="X2249" s="45">
        <v>0</v>
      </c>
      <c r="Y2249" s="45">
        <v>0</v>
      </c>
      <c r="Z2249" s="45">
        <v>0</v>
      </c>
      <c r="AA2249" s="45">
        <v>0</v>
      </c>
      <c r="AB2249" s="45">
        <v>0</v>
      </c>
      <c r="AC2249" s="45">
        <v>0</v>
      </c>
      <c r="AD2249" s="45">
        <v>0</v>
      </c>
    </row>
    <row r="2250" spans="1:30" s="45" customFormat="1">
      <c r="A2250" s="44" t="s">
        <v>340</v>
      </c>
      <c r="B2250" s="45">
        <v>1.0348299999999999</v>
      </c>
      <c r="C2250" s="45">
        <v>1.0348299999999999</v>
      </c>
      <c r="D2250" s="45">
        <v>1.0348299999999999</v>
      </c>
      <c r="E2250" s="45">
        <v>1.0348299999999999</v>
      </c>
      <c r="F2250" s="45">
        <v>1.0348299999999999</v>
      </c>
      <c r="G2250" s="45">
        <v>1.0348299999999999</v>
      </c>
      <c r="H2250" s="45">
        <v>1.0348299999999999</v>
      </c>
      <c r="I2250" s="45">
        <v>1.0348299999999999</v>
      </c>
      <c r="J2250" s="45">
        <v>1.0348299999999999</v>
      </c>
      <c r="K2250" s="45">
        <v>1.0348299999999999</v>
      </c>
      <c r="L2250" s="45">
        <v>1.0348299999999999</v>
      </c>
      <c r="M2250" s="45">
        <v>1.0348299999999999</v>
      </c>
      <c r="N2250" s="45">
        <v>1.0348299999999999</v>
      </c>
      <c r="O2250" s="45">
        <v>1.0348299999999999</v>
      </c>
      <c r="P2250" s="45">
        <v>1.0348299999999999</v>
      </c>
      <c r="Q2250" s="45">
        <v>1.0348299999999999</v>
      </c>
      <c r="R2250" s="45">
        <v>1.0348299999999999</v>
      </c>
      <c r="S2250" s="45">
        <v>1.0348299999999999</v>
      </c>
      <c r="T2250" s="45">
        <v>1.0348299999999999</v>
      </c>
      <c r="U2250" s="45">
        <v>1.0348299999999999</v>
      </c>
      <c r="V2250" s="45">
        <v>1.0348299999999999</v>
      </c>
      <c r="W2250" s="45">
        <v>1.0348299999999999</v>
      </c>
      <c r="X2250" s="45">
        <v>1.0348299999999999</v>
      </c>
      <c r="Y2250" s="45">
        <v>1.0348299999999999</v>
      </c>
      <c r="Z2250" s="45">
        <v>1.0348299999999999</v>
      </c>
      <c r="AA2250" s="45">
        <v>1.0348299999999999</v>
      </c>
      <c r="AB2250" s="45">
        <v>1.0348299999999999</v>
      </c>
      <c r="AC2250" s="45">
        <v>1.0348299999999999</v>
      </c>
      <c r="AD2250" s="45">
        <v>1.0348299999999999</v>
      </c>
    </row>
    <row r="2251" spans="1:30">
      <c r="A2251" s="40" t="s">
        <v>341</v>
      </c>
      <c r="B2251" s="39">
        <v>153165.70939798001</v>
      </c>
      <c r="C2251" s="39">
        <v>216.715071979003</v>
      </c>
      <c r="D2251" s="39">
        <v>0</v>
      </c>
      <c r="E2251" s="39">
        <v>0</v>
      </c>
      <c r="F2251" s="39">
        <v>0</v>
      </c>
      <c r="G2251" s="39">
        <v>14139.105472675999</v>
      </c>
      <c r="H2251" s="39">
        <v>81699.791913508801</v>
      </c>
      <c r="I2251" s="39">
        <v>126055.740343308</v>
      </c>
      <c r="J2251" s="39">
        <v>0</v>
      </c>
      <c r="K2251" s="39">
        <v>17864.3301053504</v>
      </c>
      <c r="L2251" s="39">
        <v>0</v>
      </c>
      <c r="M2251" s="39">
        <v>2874.8551846600099</v>
      </c>
      <c r="N2251" s="39">
        <v>0</v>
      </c>
      <c r="O2251" s="39">
        <v>0</v>
      </c>
      <c r="P2251" s="39">
        <v>0</v>
      </c>
      <c r="Q2251" s="39">
        <v>10148.783423204701</v>
      </c>
      <c r="R2251" s="39">
        <v>0</v>
      </c>
      <c r="S2251" s="39">
        <v>0</v>
      </c>
      <c r="T2251" s="39">
        <v>0</v>
      </c>
      <c r="U2251" s="39">
        <v>0</v>
      </c>
      <c r="V2251" s="39">
        <v>0</v>
      </c>
      <c r="W2251" s="39">
        <v>0</v>
      </c>
      <c r="X2251" s="39">
        <v>0</v>
      </c>
      <c r="Y2251" s="39">
        <v>0</v>
      </c>
      <c r="Z2251" s="39">
        <v>0</v>
      </c>
      <c r="AA2251" s="39">
        <v>0</v>
      </c>
      <c r="AB2251" s="39">
        <v>0</v>
      </c>
      <c r="AC2251" s="39">
        <v>0</v>
      </c>
      <c r="AD2251" s="39">
        <v>0</v>
      </c>
    </row>
    <row r="2252" spans="1:30">
      <c r="A2252" s="40" t="s">
        <v>342</v>
      </c>
    </row>
    <row r="2253" spans="1:30">
      <c r="A2253" s="40" t="s">
        <v>343</v>
      </c>
      <c r="B2253" s="39">
        <v>377462.26552845899</v>
      </c>
      <c r="C2253" s="39">
        <v>14665.3319760015</v>
      </c>
      <c r="D2253" s="39">
        <v>220786.412668176</v>
      </c>
      <c r="E2253" s="39">
        <v>1294963.4208859401</v>
      </c>
      <c r="F2253" s="39">
        <v>9083.7066283169897</v>
      </c>
      <c r="G2253" s="39">
        <v>4744172.1079374896</v>
      </c>
      <c r="H2253" s="39">
        <v>2006352.34167537</v>
      </c>
      <c r="I2253" s="39">
        <v>374567.18357457902</v>
      </c>
      <c r="J2253" s="39">
        <v>36177.133036104402</v>
      </c>
      <c r="K2253" s="39">
        <v>17263.0578021031</v>
      </c>
      <c r="L2253" s="39">
        <v>26212.830751326001</v>
      </c>
      <c r="M2253" s="39">
        <v>11053.1318727487</v>
      </c>
      <c r="N2253" s="39">
        <v>13256059.079453601</v>
      </c>
      <c r="O2253" s="39">
        <v>156995.83572825999</v>
      </c>
      <c r="P2253" s="39">
        <v>4260.0310573209399</v>
      </c>
      <c r="Q2253" s="39">
        <v>9807.1986927367107</v>
      </c>
      <c r="R2253" s="39">
        <v>50948.135703576198</v>
      </c>
      <c r="S2253" s="39">
        <v>0</v>
      </c>
      <c r="T2253" s="39">
        <v>161234.76132012799</v>
      </c>
      <c r="U2253" s="39">
        <v>0</v>
      </c>
      <c r="V2253" s="39">
        <v>0</v>
      </c>
      <c r="W2253" s="39">
        <v>200001</v>
      </c>
      <c r="X2253" s="39">
        <v>787937.58582382195</v>
      </c>
      <c r="Y2253" s="39">
        <v>0</v>
      </c>
      <c r="Z2253" s="39">
        <v>60001</v>
      </c>
      <c r="AA2253" s="39">
        <v>0</v>
      </c>
      <c r="AB2253" s="39">
        <v>24001</v>
      </c>
      <c r="AC2253" s="39">
        <v>19001</v>
      </c>
      <c r="AD2253" s="39">
        <v>0</v>
      </c>
    </row>
    <row r="2254" spans="1:30">
      <c r="A2254" s="40" t="s">
        <v>344</v>
      </c>
      <c r="B2254" s="39">
        <v>0</v>
      </c>
      <c r="C2254" s="39">
        <v>0</v>
      </c>
      <c r="D2254" s="39">
        <v>-220786.412668176</v>
      </c>
      <c r="E2254" s="39">
        <v>0</v>
      </c>
      <c r="F2254" s="39">
        <v>0</v>
      </c>
      <c r="G2254" s="39">
        <v>0</v>
      </c>
      <c r="H2254" s="39">
        <v>0</v>
      </c>
      <c r="I2254" s="39">
        <v>0</v>
      </c>
      <c r="J2254" s="39">
        <v>-36177.133036104402</v>
      </c>
      <c r="K2254" s="39">
        <v>0</v>
      </c>
      <c r="L2254" s="39">
        <v>0</v>
      </c>
      <c r="M2254" s="39">
        <v>0</v>
      </c>
      <c r="N2254" s="39">
        <v>0</v>
      </c>
      <c r="O2254" s="39">
        <v>0</v>
      </c>
      <c r="P2254" s="39">
        <v>0</v>
      </c>
      <c r="Q2254" s="39">
        <v>0</v>
      </c>
      <c r="R2254" s="39">
        <v>-50948.135703576198</v>
      </c>
      <c r="S2254" s="39">
        <v>0</v>
      </c>
      <c r="T2254" s="39">
        <v>-161234.76132012799</v>
      </c>
      <c r="U2254" s="39">
        <v>0</v>
      </c>
      <c r="V2254" s="39">
        <v>0</v>
      </c>
      <c r="W2254" s="39">
        <v>-200001</v>
      </c>
      <c r="X2254" s="39">
        <v>-787937.58582382195</v>
      </c>
      <c r="Y2254" s="39">
        <v>0</v>
      </c>
      <c r="Z2254" s="39">
        <v>-60001</v>
      </c>
      <c r="AA2254" s="39">
        <v>0</v>
      </c>
      <c r="AB2254" s="39">
        <v>-24001</v>
      </c>
      <c r="AC2254" s="39">
        <v>-19001</v>
      </c>
      <c r="AD2254" s="39">
        <v>0</v>
      </c>
    </row>
    <row r="2255" spans="1:30">
      <c r="A2255" s="40" t="s">
        <v>345</v>
      </c>
      <c r="B2255" s="39">
        <v>377462.26552845899</v>
      </c>
      <c r="C2255" s="39">
        <v>14665.3319760015</v>
      </c>
      <c r="D2255" s="39">
        <v>0</v>
      </c>
      <c r="E2255" s="39">
        <v>1294963.4208859401</v>
      </c>
      <c r="F2255" s="39">
        <v>9083.7066283169897</v>
      </c>
      <c r="G2255" s="39">
        <v>4744172.1079374896</v>
      </c>
      <c r="H2255" s="39">
        <v>2006352.34167537</v>
      </c>
      <c r="I2255" s="39">
        <v>374567.18357457902</v>
      </c>
      <c r="J2255" s="39">
        <v>0</v>
      </c>
      <c r="K2255" s="39">
        <v>17263.0578021031</v>
      </c>
      <c r="L2255" s="39">
        <v>26212.830751326001</v>
      </c>
      <c r="M2255" s="39">
        <v>11053.1318727487</v>
      </c>
      <c r="N2255" s="39">
        <v>13256059.079453601</v>
      </c>
      <c r="O2255" s="39">
        <v>156995.83572825999</v>
      </c>
      <c r="P2255" s="39">
        <v>4260.0310573209399</v>
      </c>
      <c r="Q2255" s="39">
        <v>9807.1986927367107</v>
      </c>
      <c r="R2255" s="39">
        <v>0</v>
      </c>
      <c r="S2255" s="39">
        <v>0</v>
      </c>
      <c r="T2255" s="39">
        <v>0</v>
      </c>
      <c r="U2255" s="39">
        <v>0</v>
      </c>
      <c r="V2255" s="39">
        <v>0</v>
      </c>
      <c r="W2255" s="39">
        <v>0</v>
      </c>
      <c r="X2255" s="39">
        <v>0</v>
      </c>
      <c r="Y2255" s="39">
        <v>0</v>
      </c>
      <c r="Z2255" s="39">
        <v>0</v>
      </c>
      <c r="AA2255" s="39">
        <v>0</v>
      </c>
      <c r="AB2255" s="39">
        <v>0</v>
      </c>
      <c r="AC2255" s="39">
        <v>0</v>
      </c>
      <c r="AD2255" s="39">
        <v>0</v>
      </c>
    </row>
    <row r="2256" spans="1:30" s="45" customFormat="1">
      <c r="A2256" s="44" t="s">
        <v>346</v>
      </c>
      <c r="B2256" s="45">
        <v>0.60787999999999998</v>
      </c>
      <c r="C2256" s="45">
        <v>0.98572000000000004</v>
      </c>
      <c r="D2256" s="45">
        <v>0</v>
      </c>
      <c r="E2256" s="45">
        <v>1</v>
      </c>
      <c r="F2256" s="45">
        <v>1</v>
      </c>
      <c r="G2256" s="45">
        <v>0.99712000000000001</v>
      </c>
      <c r="H2256" s="45">
        <v>0.96065</v>
      </c>
      <c r="I2256" s="45">
        <v>0.67479</v>
      </c>
      <c r="J2256" s="45">
        <v>0</v>
      </c>
      <c r="K2256" s="45">
        <v>0</v>
      </c>
      <c r="L2256" s="45">
        <v>1</v>
      </c>
      <c r="M2256" s="45">
        <v>0.74865999999999999</v>
      </c>
      <c r="N2256" s="45">
        <v>1</v>
      </c>
      <c r="O2256" s="45">
        <v>1</v>
      </c>
      <c r="P2256" s="45">
        <v>1</v>
      </c>
      <c r="Q2256" s="45">
        <v>0</v>
      </c>
      <c r="R2256" s="45">
        <v>0</v>
      </c>
      <c r="S2256" s="45">
        <v>0</v>
      </c>
      <c r="T2256" s="45">
        <v>0</v>
      </c>
      <c r="U2256" s="45">
        <v>0</v>
      </c>
      <c r="V2256" s="45">
        <v>0</v>
      </c>
      <c r="W2256" s="45">
        <v>0</v>
      </c>
      <c r="X2256" s="45">
        <v>0</v>
      </c>
      <c r="Y2256" s="45">
        <v>0</v>
      </c>
      <c r="Z2256" s="45">
        <v>0</v>
      </c>
      <c r="AA2256" s="45">
        <v>0</v>
      </c>
      <c r="AB2256" s="45">
        <v>0</v>
      </c>
      <c r="AC2256" s="45">
        <v>0</v>
      </c>
      <c r="AD2256" s="45">
        <v>0</v>
      </c>
    </row>
    <row r="2257" spans="1:30" s="45" customFormat="1">
      <c r="A2257" s="44" t="s">
        <v>347</v>
      </c>
      <c r="B2257" s="45">
        <v>1.06457</v>
      </c>
      <c r="C2257" s="45">
        <v>1.06457</v>
      </c>
      <c r="D2257" s="45">
        <v>1.06457</v>
      </c>
      <c r="E2257" s="45">
        <v>1.06457</v>
      </c>
      <c r="F2257" s="45">
        <v>1.06457</v>
      </c>
      <c r="G2257" s="45">
        <v>1.06457</v>
      </c>
      <c r="H2257" s="45">
        <v>1.06457</v>
      </c>
      <c r="I2257" s="45">
        <v>1.06457</v>
      </c>
      <c r="J2257" s="45">
        <v>1.06457</v>
      </c>
      <c r="K2257" s="45">
        <v>1.06457</v>
      </c>
      <c r="L2257" s="45">
        <v>1.06457</v>
      </c>
      <c r="M2257" s="45">
        <v>1.06457</v>
      </c>
      <c r="N2257" s="45">
        <v>1.06457</v>
      </c>
      <c r="O2257" s="45">
        <v>1.06457</v>
      </c>
      <c r="P2257" s="45">
        <v>1.06457</v>
      </c>
      <c r="Q2257" s="45">
        <v>1.06457</v>
      </c>
      <c r="R2257" s="45">
        <v>1.06457</v>
      </c>
      <c r="S2257" s="45">
        <v>1.06457</v>
      </c>
      <c r="T2257" s="45">
        <v>1.06457</v>
      </c>
      <c r="U2257" s="45">
        <v>1.06457</v>
      </c>
      <c r="V2257" s="45">
        <v>1.06457</v>
      </c>
      <c r="W2257" s="45">
        <v>1.06457</v>
      </c>
      <c r="X2257" s="45">
        <v>1.06457</v>
      </c>
      <c r="Y2257" s="45">
        <v>1.06457</v>
      </c>
      <c r="Z2257" s="45">
        <v>1.06457</v>
      </c>
      <c r="AA2257" s="45">
        <v>1.06457</v>
      </c>
      <c r="AB2257" s="45">
        <v>1.06457</v>
      </c>
      <c r="AC2257" s="45">
        <v>1.06457</v>
      </c>
      <c r="AD2257" s="45">
        <v>1.06457</v>
      </c>
    </row>
    <row r="2258" spans="1:30">
      <c r="A2258" s="40" t="s">
        <v>348</v>
      </c>
      <c r="B2258" s="39">
        <v>244267.46223980599</v>
      </c>
      <c r="C2258" s="39">
        <v>15389.329210939</v>
      </c>
      <c r="D2258" s="39">
        <v>0</v>
      </c>
      <c r="E2258" s="39">
        <v>1378579.20897255</v>
      </c>
      <c r="F2258" s="39">
        <v>9670.2415653074204</v>
      </c>
      <c r="G2258" s="39">
        <v>5035957.85144029</v>
      </c>
      <c r="H2258" s="39">
        <v>2051854.7485153</v>
      </c>
      <c r="I2258" s="39">
        <v>269074.52783995302</v>
      </c>
      <c r="J2258" s="39">
        <v>0</v>
      </c>
      <c r="K2258" s="39">
        <v>0</v>
      </c>
      <c r="L2258" s="39">
        <v>27905.393232939201</v>
      </c>
      <c r="M2258" s="39">
        <v>8809.3568926480693</v>
      </c>
      <c r="N2258" s="39">
        <v>14112002.8142139</v>
      </c>
      <c r="O2258" s="39">
        <v>167133.05684123401</v>
      </c>
      <c r="P2258" s="39">
        <v>4535.1012626921502</v>
      </c>
      <c r="Q2258" s="39">
        <v>0</v>
      </c>
      <c r="R2258" s="39">
        <v>0</v>
      </c>
      <c r="S2258" s="39">
        <v>0</v>
      </c>
      <c r="T2258" s="39">
        <v>0</v>
      </c>
      <c r="U2258" s="39">
        <v>0</v>
      </c>
      <c r="V2258" s="39">
        <v>0</v>
      </c>
      <c r="W2258" s="39">
        <v>0</v>
      </c>
      <c r="X2258" s="39">
        <v>0</v>
      </c>
      <c r="Y2258" s="39">
        <v>0</v>
      </c>
      <c r="Z2258" s="39">
        <v>0</v>
      </c>
      <c r="AA2258" s="39">
        <v>0</v>
      </c>
      <c r="AB2258" s="39">
        <v>0</v>
      </c>
      <c r="AC2258" s="39">
        <v>0</v>
      </c>
      <c r="AD2258" s="39">
        <v>0</v>
      </c>
    </row>
    <row r="2259" spans="1:30">
      <c r="A2259" s="40" t="s">
        <v>349</v>
      </c>
    </row>
    <row r="2260" spans="1:30">
      <c r="A2260" s="40" t="s">
        <v>350</v>
      </c>
      <c r="B2260" s="39">
        <v>153165.70939798001</v>
      </c>
      <c r="C2260" s="39">
        <v>216.715071979003</v>
      </c>
      <c r="D2260" s="39">
        <v>0</v>
      </c>
      <c r="E2260" s="39">
        <v>0</v>
      </c>
      <c r="F2260" s="39">
        <v>0</v>
      </c>
      <c r="G2260" s="39">
        <v>14139.105472675999</v>
      </c>
      <c r="H2260" s="39">
        <v>81699.791913508801</v>
      </c>
      <c r="I2260" s="39">
        <v>126055.740343308</v>
      </c>
      <c r="J2260" s="39">
        <v>0</v>
      </c>
      <c r="K2260" s="39">
        <v>17864.3301053504</v>
      </c>
      <c r="L2260" s="39">
        <v>0</v>
      </c>
      <c r="M2260" s="39">
        <v>2874.8551846600099</v>
      </c>
      <c r="N2260" s="39">
        <v>0</v>
      </c>
      <c r="O2260" s="39">
        <v>0</v>
      </c>
      <c r="P2260" s="39">
        <v>0</v>
      </c>
      <c r="Q2260" s="39">
        <v>10148.783423204701</v>
      </c>
      <c r="R2260" s="39">
        <v>0</v>
      </c>
      <c r="S2260" s="39">
        <v>0</v>
      </c>
      <c r="T2260" s="39">
        <v>0</v>
      </c>
      <c r="U2260" s="39">
        <v>0</v>
      </c>
      <c r="V2260" s="39">
        <v>0</v>
      </c>
      <c r="W2260" s="39">
        <v>0</v>
      </c>
      <c r="X2260" s="39">
        <v>0</v>
      </c>
      <c r="Y2260" s="39">
        <v>0</v>
      </c>
      <c r="Z2260" s="39">
        <v>0</v>
      </c>
      <c r="AA2260" s="39">
        <v>0</v>
      </c>
      <c r="AB2260" s="39">
        <v>0</v>
      </c>
      <c r="AC2260" s="39">
        <v>0</v>
      </c>
      <c r="AD2260" s="39">
        <v>0</v>
      </c>
    </row>
    <row r="2261" spans="1:30">
      <c r="A2261" s="40" t="s">
        <v>351</v>
      </c>
      <c r="B2261" s="39">
        <v>244267.46223980599</v>
      </c>
      <c r="C2261" s="39">
        <v>15389.329210939</v>
      </c>
      <c r="D2261" s="39">
        <v>0</v>
      </c>
      <c r="E2261" s="39">
        <v>1378579.20897255</v>
      </c>
      <c r="F2261" s="39">
        <v>9670.2415653074204</v>
      </c>
      <c r="G2261" s="39">
        <v>5035957.85144029</v>
      </c>
      <c r="H2261" s="39">
        <v>2051854.7485153</v>
      </c>
      <c r="I2261" s="39">
        <v>269074.52783995302</v>
      </c>
      <c r="J2261" s="39">
        <v>0</v>
      </c>
      <c r="K2261" s="39">
        <v>0</v>
      </c>
      <c r="L2261" s="39">
        <v>27905.393232939201</v>
      </c>
      <c r="M2261" s="39">
        <v>8809.3568926480693</v>
      </c>
      <c r="N2261" s="39">
        <v>14112002.8142139</v>
      </c>
      <c r="O2261" s="39">
        <v>167133.05684123401</v>
      </c>
      <c r="P2261" s="39">
        <v>4535.1012626921502</v>
      </c>
      <c r="Q2261" s="39">
        <v>0</v>
      </c>
      <c r="R2261" s="39">
        <v>0</v>
      </c>
      <c r="S2261" s="39">
        <v>0</v>
      </c>
      <c r="T2261" s="39">
        <v>0</v>
      </c>
      <c r="U2261" s="39">
        <v>0</v>
      </c>
      <c r="V2261" s="39">
        <v>0</v>
      </c>
      <c r="W2261" s="39">
        <v>0</v>
      </c>
      <c r="X2261" s="39">
        <v>0</v>
      </c>
      <c r="Y2261" s="39">
        <v>0</v>
      </c>
      <c r="Z2261" s="39">
        <v>0</v>
      </c>
      <c r="AA2261" s="39">
        <v>0</v>
      </c>
      <c r="AB2261" s="39">
        <v>0</v>
      </c>
      <c r="AC2261" s="39">
        <v>0</v>
      </c>
      <c r="AD2261" s="39">
        <v>0</v>
      </c>
    </row>
    <row r="2262" spans="1:30">
      <c r="A2262" s="43" t="s">
        <v>352</v>
      </c>
      <c r="B2262" s="46">
        <v>397433.17163778603</v>
      </c>
      <c r="C2262" s="46">
        <v>15606.044282917999</v>
      </c>
      <c r="D2262" s="46">
        <v>0</v>
      </c>
      <c r="E2262" s="46">
        <v>1378579.20897255</v>
      </c>
      <c r="F2262" s="46">
        <v>9670.2415653074204</v>
      </c>
      <c r="G2262" s="46">
        <v>5050096.9569129702</v>
      </c>
      <c r="H2262" s="46">
        <v>2133554.5404288098</v>
      </c>
      <c r="I2262" s="46">
        <v>395130.26818326197</v>
      </c>
      <c r="J2262" s="46">
        <v>0</v>
      </c>
      <c r="K2262" s="46">
        <v>17864.3301053504</v>
      </c>
      <c r="L2262" s="46">
        <v>27905.393232939201</v>
      </c>
      <c r="M2262" s="46">
        <v>11684.212077308001</v>
      </c>
      <c r="N2262" s="46">
        <v>14112002.8142139</v>
      </c>
      <c r="O2262" s="46">
        <v>167133.05684123401</v>
      </c>
      <c r="P2262" s="46">
        <v>4535.1012626921502</v>
      </c>
      <c r="Q2262" s="46">
        <v>10148.783423204701</v>
      </c>
      <c r="R2262" s="46">
        <v>0</v>
      </c>
      <c r="S2262" s="46">
        <v>0</v>
      </c>
      <c r="T2262" s="46">
        <v>0</v>
      </c>
      <c r="U2262" s="46">
        <v>0</v>
      </c>
      <c r="V2262" s="46">
        <v>0</v>
      </c>
      <c r="W2262" s="46">
        <v>0</v>
      </c>
      <c r="X2262" s="46">
        <v>0</v>
      </c>
      <c r="Y2262" s="46">
        <v>0</v>
      </c>
      <c r="Z2262" s="46">
        <v>0</v>
      </c>
      <c r="AA2262" s="46">
        <v>0</v>
      </c>
      <c r="AB2262" s="46">
        <v>0</v>
      </c>
      <c r="AC2262" s="46">
        <v>0</v>
      </c>
      <c r="AD2262" s="46">
        <v>0</v>
      </c>
    </row>
    <row r="2263" spans="1:30" hidden="1" outlineLevel="1">
      <c r="A2263" s="40" t="s">
        <v>213</v>
      </c>
      <c r="B2263" s="39">
        <v>397433.17163778603</v>
      </c>
      <c r="C2263" s="39">
        <v>397433.17163778603</v>
      </c>
      <c r="D2263" s="39">
        <v>397433.17163778603</v>
      </c>
      <c r="E2263" s="39">
        <v>397433.17163778603</v>
      </c>
      <c r="F2263" s="39">
        <v>397433.17163778603</v>
      </c>
      <c r="G2263" s="39">
        <v>397433.17163778603</v>
      </c>
      <c r="H2263" s="39">
        <v>397433.17163778603</v>
      </c>
      <c r="I2263" s="39">
        <v>397433.17163778603</v>
      </c>
      <c r="J2263" s="39">
        <v>397433.17163778603</v>
      </c>
      <c r="K2263" s="39">
        <v>397433.17163778603</v>
      </c>
      <c r="L2263" s="39">
        <v>397433.17163778603</v>
      </c>
      <c r="M2263" s="39">
        <v>397433.17163778603</v>
      </c>
      <c r="N2263" s="39">
        <v>397433.17163778603</v>
      </c>
      <c r="O2263" s="39">
        <v>397433.17163778603</v>
      </c>
      <c r="P2263" s="39">
        <v>397433.17163778603</v>
      </c>
      <c r="Q2263" s="39">
        <v>397433.17163778603</v>
      </c>
      <c r="R2263" s="39">
        <v>397433.17163778603</v>
      </c>
    </row>
    <row r="2264" spans="1:30" hidden="1" outlineLevel="1">
      <c r="A2264" s="40" t="s">
        <v>214</v>
      </c>
      <c r="B2264" s="39">
        <v>15606.044282917999</v>
      </c>
      <c r="C2264" s="39">
        <v>15606.044282917999</v>
      </c>
      <c r="D2264" s="39">
        <v>15606.044282917999</v>
      </c>
      <c r="E2264" s="39">
        <v>15606.044282917999</v>
      </c>
      <c r="F2264" s="39">
        <v>15606.044282917999</v>
      </c>
      <c r="G2264" s="39">
        <v>15606.044282917999</v>
      </c>
      <c r="H2264" s="39">
        <v>15606.044282917999</v>
      </c>
      <c r="I2264" s="39">
        <v>15606.044282917999</v>
      </c>
      <c r="J2264" s="39">
        <v>15606.044282917999</v>
      </c>
      <c r="K2264" s="39">
        <v>15606.044282917999</v>
      </c>
      <c r="L2264" s="39">
        <v>15606.044282917999</v>
      </c>
      <c r="M2264" s="39">
        <v>15606.044282917999</v>
      </c>
      <c r="N2264" s="39">
        <v>15606.044282917999</v>
      </c>
      <c r="O2264" s="39">
        <v>15606.044282917999</v>
      </c>
      <c r="P2264" s="39">
        <v>15606.044282917999</v>
      </c>
      <c r="Q2264" s="39">
        <v>15606.044282917999</v>
      </c>
      <c r="R2264" s="39">
        <v>15606.044282917999</v>
      </c>
    </row>
    <row r="2265" spans="1:30" hidden="1" outlineLevel="1">
      <c r="A2265" s="40" t="s">
        <v>216</v>
      </c>
      <c r="B2265" s="39">
        <v>1378579.20897255</v>
      </c>
      <c r="C2265" s="39">
        <v>1378579.20897255</v>
      </c>
      <c r="D2265" s="39">
        <v>1378579.20897255</v>
      </c>
      <c r="E2265" s="39">
        <v>1378579.20897255</v>
      </c>
      <c r="F2265" s="39">
        <v>1378579.20897255</v>
      </c>
      <c r="G2265" s="39">
        <v>1378579.20897255</v>
      </c>
      <c r="H2265" s="39">
        <v>1378579.20897255</v>
      </c>
      <c r="I2265" s="39">
        <v>1378579.20897255</v>
      </c>
      <c r="J2265" s="39">
        <v>1378579.20897255</v>
      </c>
      <c r="K2265" s="39">
        <v>1378579.20897255</v>
      </c>
      <c r="L2265" s="39">
        <v>1378579.20897255</v>
      </c>
      <c r="M2265" s="39">
        <v>1378579.20897255</v>
      </c>
      <c r="N2265" s="39">
        <v>1378579.20897255</v>
      </c>
      <c r="O2265" s="39">
        <v>1378579.20897255</v>
      </c>
      <c r="P2265" s="39">
        <v>1378579.20897255</v>
      </c>
      <c r="Q2265" s="39">
        <v>1378579.20897255</v>
      </c>
      <c r="R2265" s="39">
        <v>1378579.20897255</v>
      </c>
    </row>
    <row r="2266" spans="1:30" hidden="1" outlineLevel="1">
      <c r="A2266" s="40" t="s">
        <v>217</v>
      </c>
      <c r="B2266" s="39">
        <v>9670.2415653074204</v>
      </c>
      <c r="C2266" s="39">
        <v>9670.2415653074204</v>
      </c>
      <c r="D2266" s="39">
        <v>9670.2415653074204</v>
      </c>
      <c r="E2266" s="39">
        <v>9670.2415653074204</v>
      </c>
      <c r="F2266" s="39">
        <v>9670.2415653074204</v>
      </c>
      <c r="G2266" s="39">
        <v>9670.2415653074204</v>
      </c>
      <c r="H2266" s="39">
        <v>9670.2415653074204</v>
      </c>
      <c r="I2266" s="39">
        <v>9670.2415653074204</v>
      </c>
      <c r="J2266" s="39">
        <v>9670.2415653074204</v>
      </c>
      <c r="K2266" s="39">
        <v>9670.2415653074204</v>
      </c>
      <c r="L2266" s="39">
        <v>9670.2415653074204</v>
      </c>
      <c r="M2266" s="39">
        <v>9670.2415653074204</v>
      </c>
      <c r="N2266" s="39">
        <v>9670.2415653074204</v>
      </c>
      <c r="O2266" s="39">
        <v>9670.2415653074204</v>
      </c>
      <c r="P2266" s="39">
        <v>9670.2415653074204</v>
      </c>
      <c r="Q2266" s="39">
        <v>9670.2415653074204</v>
      </c>
      <c r="R2266" s="39">
        <v>9670.2415653074204</v>
      </c>
    </row>
    <row r="2267" spans="1:30" hidden="1" outlineLevel="1">
      <c r="A2267" s="40" t="s">
        <v>218</v>
      </c>
      <c r="B2267" s="39">
        <v>5050096.9569129702</v>
      </c>
      <c r="C2267" s="39">
        <v>5050096.9569129702</v>
      </c>
      <c r="D2267" s="39">
        <v>5050096.9569129702</v>
      </c>
      <c r="E2267" s="39">
        <v>5050096.9569129702</v>
      </c>
      <c r="F2267" s="39">
        <v>5050096.9569129702</v>
      </c>
      <c r="G2267" s="39">
        <v>5050096.9569129702</v>
      </c>
      <c r="H2267" s="39">
        <v>5050096.9569129702</v>
      </c>
      <c r="I2267" s="39">
        <v>5050096.9569129702</v>
      </c>
      <c r="J2267" s="39">
        <v>5050096.9569129702</v>
      </c>
      <c r="K2267" s="39">
        <v>5050096.9569129702</v>
      </c>
      <c r="L2267" s="39">
        <v>5050096.9569129702</v>
      </c>
      <c r="M2267" s="39">
        <v>5050096.9569129702</v>
      </c>
      <c r="N2267" s="39">
        <v>5050096.9569129702</v>
      </c>
      <c r="O2267" s="39">
        <v>5050096.9569129702</v>
      </c>
      <c r="P2267" s="39">
        <v>5050096.9569129702</v>
      </c>
      <c r="Q2267" s="39">
        <v>5050096.9569129702</v>
      </c>
      <c r="R2267" s="39">
        <v>5050096.9569129702</v>
      </c>
    </row>
    <row r="2268" spans="1:30" hidden="1" outlineLevel="1">
      <c r="A2268" s="40" t="s">
        <v>219</v>
      </c>
      <c r="B2268" s="39">
        <v>2133554.5404288098</v>
      </c>
      <c r="C2268" s="39">
        <v>2133554.5404288098</v>
      </c>
      <c r="D2268" s="39">
        <v>2133554.5404288098</v>
      </c>
      <c r="E2268" s="39">
        <v>2133554.5404288098</v>
      </c>
      <c r="F2268" s="39">
        <v>2133554.5404288098</v>
      </c>
      <c r="G2268" s="39">
        <v>2133554.5404288098</v>
      </c>
      <c r="H2268" s="39">
        <v>2133554.5404288098</v>
      </c>
      <c r="I2268" s="39">
        <v>2133554.5404288098</v>
      </c>
      <c r="J2268" s="39">
        <v>2133554.5404288098</v>
      </c>
      <c r="K2268" s="39">
        <v>2133554.5404288098</v>
      </c>
      <c r="L2268" s="39">
        <v>2133554.5404288098</v>
      </c>
      <c r="M2268" s="39">
        <v>2133554.5404288098</v>
      </c>
      <c r="N2268" s="39">
        <v>2133554.5404288098</v>
      </c>
      <c r="O2268" s="39">
        <v>2133554.5404288098</v>
      </c>
      <c r="P2268" s="39">
        <v>2133554.5404288098</v>
      </c>
      <c r="Q2268" s="39">
        <v>2133554.5404288098</v>
      </c>
      <c r="R2268" s="39">
        <v>2133554.5404288098</v>
      </c>
    </row>
    <row r="2269" spans="1:30" hidden="1" outlineLevel="1">
      <c r="A2269" s="40" t="s">
        <v>220</v>
      </c>
      <c r="B2269" s="39">
        <v>395130.26818326197</v>
      </c>
      <c r="C2269" s="39">
        <v>395130.26818326197</v>
      </c>
      <c r="D2269" s="39">
        <v>395130.26818326197</v>
      </c>
      <c r="E2269" s="39">
        <v>395130.26818326197</v>
      </c>
      <c r="F2269" s="39">
        <v>395130.26818326197</v>
      </c>
      <c r="G2269" s="39">
        <v>395130.26818326197</v>
      </c>
      <c r="H2269" s="39">
        <v>395130.26818326197</v>
      </c>
      <c r="I2269" s="39">
        <v>395130.26818326197</v>
      </c>
      <c r="J2269" s="39">
        <v>395130.26818326197</v>
      </c>
      <c r="K2269" s="39">
        <v>395130.26818326197</v>
      </c>
      <c r="L2269" s="39">
        <v>395130.26818326197</v>
      </c>
      <c r="M2269" s="39">
        <v>395130.26818326197</v>
      </c>
      <c r="N2269" s="39">
        <v>395130.26818326197</v>
      </c>
      <c r="O2269" s="39">
        <v>395130.26818326197</v>
      </c>
      <c r="P2269" s="39">
        <v>395130.26818326197</v>
      </c>
      <c r="Q2269" s="39">
        <v>395130.26818326197</v>
      </c>
      <c r="R2269" s="39">
        <v>395130.26818326197</v>
      </c>
    </row>
    <row r="2270" spans="1:30" hidden="1" outlineLevel="1">
      <c r="A2270" s="40" t="s">
        <v>222</v>
      </c>
      <c r="B2270" s="39">
        <v>17864.3301053504</v>
      </c>
      <c r="C2270" s="39">
        <v>17864.3301053504</v>
      </c>
      <c r="D2270" s="39">
        <v>17864.3301053504</v>
      </c>
      <c r="E2270" s="39">
        <v>17864.3301053504</v>
      </c>
      <c r="F2270" s="39">
        <v>17864.3301053504</v>
      </c>
      <c r="G2270" s="39">
        <v>17864.3301053504</v>
      </c>
      <c r="H2270" s="39">
        <v>17864.3301053504</v>
      </c>
      <c r="I2270" s="39">
        <v>17864.3301053504</v>
      </c>
      <c r="J2270" s="39">
        <v>17864.3301053504</v>
      </c>
      <c r="K2270" s="39">
        <v>17864.3301053504</v>
      </c>
      <c r="L2270" s="39">
        <v>17864.3301053504</v>
      </c>
      <c r="M2270" s="39">
        <v>17864.3301053504</v>
      </c>
      <c r="N2270" s="39">
        <v>17864.3301053504</v>
      </c>
      <c r="O2270" s="39">
        <v>17864.3301053504</v>
      </c>
      <c r="P2270" s="39">
        <v>17864.3301053504</v>
      </c>
      <c r="Q2270" s="39">
        <v>17864.3301053504</v>
      </c>
      <c r="R2270" s="39">
        <v>17864.3301053504</v>
      </c>
    </row>
    <row r="2271" spans="1:30" hidden="1" outlineLevel="1">
      <c r="A2271" s="40" t="s">
        <v>223</v>
      </c>
      <c r="B2271" s="39">
        <v>27905.393232939201</v>
      </c>
      <c r="C2271" s="39">
        <v>27905.393232939201</v>
      </c>
      <c r="D2271" s="39">
        <v>27905.393232939201</v>
      </c>
      <c r="E2271" s="39">
        <v>27905.393232939201</v>
      </c>
      <c r="F2271" s="39">
        <v>27905.393232939201</v>
      </c>
      <c r="G2271" s="39">
        <v>27905.393232939201</v>
      </c>
      <c r="H2271" s="39">
        <v>27905.393232939201</v>
      </c>
      <c r="I2271" s="39">
        <v>27905.393232939201</v>
      </c>
      <c r="J2271" s="39">
        <v>27905.393232939201</v>
      </c>
      <c r="K2271" s="39">
        <v>27905.393232939201</v>
      </c>
      <c r="L2271" s="39">
        <v>27905.393232939201</v>
      </c>
      <c r="M2271" s="39">
        <v>27905.393232939201</v>
      </c>
      <c r="N2271" s="39">
        <v>27905.393232939201</v>
      </c>
      <c r="O2271" s="39">
        <v>27905.393232939201</v>
      </c>
      <c r="P2271" s="39">
        <v>27905.393232939201</v>
      </c>
      <c r="Q2271" s="39">
        <v>27905.393232939201</v>
      </c>
      <c r="R2271" s="39">
        <v>27905.393232939201</v>
      </c>
    </row>
    <row r="2272" spans="1:30" hidden="1" outlineLevel="1">
      <c r="A2272" s="40" t="s">
        <v>224</v>
      </c>
      <c r="B2272" s="39">
        <v>11684.212077308001</v>
      </c>
      <c r="C2272" s="39">
        <v>11684.212077308001</v>
      </c>
      <c r="D2272" s="39">
        <v>11684.212077308001</v>
      </c>
      <c r="E2272" s="39">
        <v>11684.212077308001</v>
      </c>
      <c r="F2272" s="39">
        <v>11684.212077308001</v>
      </c>
      <c r="G2272" s="39">
        <v>11684.212077308001</v>
      </c>
      <c r="H2272" s="39">
        <v>11684.212077308001</v>
      </c>
      <c r="I2272" s="39">
        <v>11684.212077308001</v>
      </c>
      <c r="J2272" s="39">
        <v>11684.212077308001</v>
      </c>
      <c r="K2272" s="39">
        <v>11684.212077308001</v>
      </c>
      <c r="L2272" s="39">
        <v>11684.212077308001</v>
      </c>
      <c r="M2272" s="39">
        <v>11684.212077308001</v>
      </c>
      <c r="N2272" s="39">
        <v>11684.212077308001</v>
      </c>
      <c r="O2272" s="39">
        <v>11684.212077308001</v>
      </c>
      <c r="P2272" s="39">
        <v>11684.212077308001</v>
      </c>
      <c r="Q2272" s="39">
        <v>11684.212077308001</v>
      </c>
      <c r="R2272" s="39">
        <v>11684.212077308001</v>
      </c>
    </row>
    <row r="2273" spans="1:30" hidden="1" outlineLevel="1">
      <c r="A2273" s="40" t="s">
        <v>225</v>
      </c>
      <c r="B2273" s="39">
        <v>14112002.8142139</v>
      </c>
      <c r="C2273" s="39">
        <v>14112002.8142139</v>
      </c>
      <c r="D2273" s="39">
        <v>14112002.8142139</v>
      </c>
      <c r="E2273" s="39">
        <v>14112002.8142139</v>
      </c>
      <c r="F2273" s="39">
        <v>14112002.8142139</v>
      </c>
      <c r="G2273" s="39">
        <v>14112002.8142139</v>
      </c>
      <c r="H2273" s="39">
        <v>14112002.8142139</v>
      </c>
      <c r="I2273" s="39">
        <v>14112002.8142139</v>
      </c>
      <c r="J2273" s="39">
        <v>14112002.8142139</v>
      </c>
      <c r="K2273" s="39">
        <v>14112002.8142139</v>
      </c>
      <c r="L2273" s="39">
        <v>14112002.8142139</v>
      </c>
      <c r="M2273" s="39">
        <v>14112002.8142139</v>
      </c>
      <c r="N2273" s="39">
        <v>14112002.8142139</v>
      </c>
      <c r="O2273" s="39">
        <v>14112002.8142139</v>
      </c>
      <c r="P2273" s="39">
        <v>14112002.8142139</v>
      </c>
      <c r="Q2273" s="39">
        <v>14112002.8142139</v>
      </c>
      <c r="R2273" s="39">
        <v>14112002.8142139</v>
      </c>
    </row>
    <row r="2274" spans="1:30" hidden="1" outlineLevel="1">
      <c r="A2274" s="40" t="s">
        <v>226</v>
      </c>
      <c r="B2274" s="39">
        <v>167133.05684123401</v>
      </c>
      <c r="C2274" s="39">
        <v>167133.05684123401</v>
      </c>
      <c r="D2274" s="39">
        <v>167133.05684123401</v>
      </c>
      <c r="E2274" s="39">
        <v>167133.05684123401</v>
      </c>
      <c r="F2274" s="39">
        <v>167133.05684123401</v>
      </c>
      <c r="G2274" s="39">
        <v>167133.05684123401</v>
      </c>
      <c r="H2274" s="39">
        <v>167133.05684123401</v>
      </c>
      <c r="I2274" s="39">
        <v>167133.05684123401</v>
      </c>
      <c r="J2274" s="39">
        <v>167133.05684123401</v>
      </c>
      <c r="K2274" s="39">
        <v>167133.05684123401</v>
      </c>
      <c r="L2274" s="39">
        <v>167133.05684123401</v>
      </c>
      <c r="M2274" s="39">
        <v>167133.05684123401</v>
      </c>
      <c r="N2274" s="39">
        <v>167133.05684123401</v>
      </c>
      <c r="O2274" s="39">
        <v>167133.05684123401</v>
      </c>
      <c r="P2274" s="39">
        <v>167133.05684123401</v>
      </c>
      <c r="Q2274" s="39">
        <v>167133.05684123401</v>
      </c>
      <c r="R2274" s="39">
        <v>167133.05684123401</v>
      </c>
    </row>
    <row r="2275" spans="1:30" hidden="1" outlineLevel="1">
      <c r="A2275" s="40" t="s">
        <v>227</v>
      </c>
      <c r="B2275" s="39">
        <v>4535.1012626921502</v>
      </c>
      <c r="C2275" s="39">
        <v>4535.1012626921502</v>
      </c>
      <c r="D2275" s="39">
        <v>4535.1012626921502</v>
      </c>
      <c r="E2275" s="39">
        <v>4535.1012626921502</v>
      </c>
      <c r="F2275" s="39">
        <v>4535.1012626921502</v>
      </c>
      <c r="G2275" s="39">
        <v>4535.1012626921502</v>
      </c>
      <c r="H2275" s="39">
        <v>4535.1012626921502</v>
      </c>
      <c r="I2275" s="39">
        <v>4535.1012626921502</v>
      </c>
      <c r="J2275" s="39">
        <v>4535.1012626921502</v>
      </c>
      <c r="K2275" s="39">
        <v>4535.1012626921502</v>
      </c>
      <c r="L2275" s="39">
        <v>4535.1012626921502</v>
      </c>
      <c r="M2275" s="39">
        <v>4535.1012626921502</v>
      </c>
      <c r="N2275" s="39">
        <v>4535.1012626921502</v>
      </c>
      <c r="O2275" s="39">
        <v>4535.1012626921502</v>
      </c>
      <c r="P2275" s="39">
        <v>4535.1012626921502</v>
      </c>
      <c r="Q2275" s="39">
        <v>4535.1012626921502</v>
      </c>
      <c r="R2275" s="39">
        <v>4535.1012626921502</v>
      </c>
    </row>
    <row r="2276" spans="1:30" hidden="1" outlineLevel="1">
      <c r="A2276" s="40" t="s">
        <v>228</v>
      </c>
      <c r="B2276" s="39">
        <v>10148.783423204701</v>
      </c>
      <c r="C2276" s="39">
        <v>10148.783423204701</v>
      </c>
      <c r="D2276" s="39">
        <v>10148.783423204701</v>
      </c>
      <c r="E2276" s="39">
        <v>10148.783423204701</v>
      </c>
      <c r="F2276" s="39">
        <v>10148.783423204701</v>
      </c>
      <c r="G2276" s="39">
        <v>10148.783423204701</v>
      </c>
      <c r="H2276" s="39">
        <v>10148.783423204701</v>
      </c>
      <c r="I2276" s="39">
        <v>10148.783423204701</v>
      </c>
      <c r="J2276" s="39">
        <v>10148.783423204701</v>
      </c>
      <c r="K2276" s="39">
        <v>10148.783423204701</v>
      </c>
      <c r="L2276" s="39">
        <v>10148.783423204701</v>
      </c>
      <c r="M2276" s="39">
        <v>10148.783423204701</v>
      </c>
      <c r="N2276" s="39">
        <v>10148.783423204701</v>
      </c>
      <c r="O2276" s="39">
        <v>10148.783423204701</v>
      </c>
      <c r="P2276" s="39">
        <v>10148.783423204701</v>
      </c>
      <c r="Q2276" s="39">
        <v>10148.783423204701</v>
      </c>
      <c r="R2276" s="39">
        <v>10148.783423204701</v>
      </c>
    </row>
    <row r="2277" spans="1:30" collapsed="1">
      <c r="A2277" s="40" t="s">
        <v>353</v>
      </c>
      <c r="B2277" s="39">
        <v>23731344.123140201</v>
      </c>
      <c r="C2277" s="39">
        <v>23731344.123140201</v>
      </c>
      <c r="D2277" s="39">
        <v>23731344.123140201</v>
      </c>
      <c r="E2277" s="39">
        <v>23731344.123140201</v>
      </c>
      <c r="F2277" s="39">
        <v>23731344.123140201</v>
      </c>
      <c r="G2277" s="39">
        <v>23731344.123140201</v>
      </c>
      <c r="H2277" s="39">
        <v>23731344.123140201</v>
      </c>
      <c r="I2277" s="39">
        <v>23731344.123140201</v>
      </c>
      <c r="J2277" s="39">
        <v>23731344.123140201</v>
      </c>
      <c r="K2277" s="39">
        <v>23731344.123140201</v>
      </c>
      <c r="L2277" s="39">
        <v>23731344.123140201</v>
      </c>
      <c r="M2277" s="39">
        <v>23731344.123140201</v>
      </c>
      <c r="N2277" s="39">
        <v>23731344.123140201</v>
      </c>
      <c r="O2277" s="39">
        <v>23731344.123140201</v>
      </c>
      <c r="P2277" s="39">
        <v>23731344.123140201</v>
      </c>
      <c r="Q2277" s="39">
        <v>23731344.123140201</v>
      </c>
      <c r="R2277" s="39">
        <v>23731344.123140201</v>
      </c>
      <c r="S2277" s="39">
        <v>0</v>
      </c>
      <c r="T2277" s="39">
        <v>0</v>
      </c>
      <c r="U2277" s="39">
        <v>0</v>
      </c>
      <c r="V2277" s="39">
        <v>0</v>
      </c>
      <c r="W2277" s="39">
        <v>0</v>
      </c>
      <c r="X2277" s="39">
        <v>0</v>
      </c>
      <c r="Y2277" s="39">
        <v>0</v>
      </c>
      <c r="Z2277" s="39">
        <v>0</v>
      </c>
      <c r="AA2277" s="39">
        <v>0</v>
      </c>
      <c r="AB2277" s="39">
        <v>0</v>
      </c>
      <c r="AC2277" s="39">
        <v>0</v>
      </c>
      <c r="AD2277" s="39">
        <v>0</v>
      </c>
    </row>
    <row r="2278" spans="1:30" hidden="1" outlineLevel="1">
      <c r="A2278" s="40" t="s">
        <v>213</v>
      </c>
      <c r="B2278" s="39">
        <v>397433.17163778603</v>
      </c>
      <c r="C2278" s="39">
        <v>397433.17163778603</v>
      </c>
      <c r="D2278" s="39">
        <v>397433.17163778603</v>
      </c>
      <c r="E2278" s="39">
        <v>397433.17163778603</v>
      </c>
      <c r="F2278" s="39">
        <v>397433.17163778603</v>
      </c>
      <c r="G2278" s="39">
        <v>397433.17163778603</v>
      </c>
      <c r="H2278" s="39">
        <v>397433.17163778603</v>
      </c>
      <c r="I2278" s="39">
        <v>397433.17163778603</v>
      </c>
      <c r="J2278" s="39">
        <v>397433.17163778603</v>
      </c>
      <c r="K2278" s="39">
        <v>397433.17163778603</v>
      </c>
      <c r="L2278" s="39">
        <v>397433.17163778603</v>
      </c>
      <c r="M2278" s="39">
        <v>397433.17163778603</v>
      </c>
      <c r="N2278" s="39">
        <v>397433.17163778603</v>
      </c>
      <c r="O2278" s="39">
        <v>397433.17163778603</v>
      </c>
      <c r="P2278" s="39">
        <v>397433.17163778603</v>
      </c>
      <c r="Q2278" s="39">
        <v>397433.17163778603</v>
      </c>
      <c r="R2278" s="39">
        <v>397433.17163778603</v>
      </c>
      <c r="S2278" s="39">
        <v>397433.17163778603</v>
      </c>
      <c r="T2278" s="39">
        <v>397433.17163778603</v>
      </c>
      <c r="U2278" s="39">
        <v>397433.17163778603</v>
      </c>
      <c r="V2278" s="39">
        <v>397433.17163778603</v>
      </c>
      <c r="W2278" s="39">
        <v>397433.17163778603</v>
      </c>
      <c r="X2278" s="39">
        <v>397433.17163778603</v>
      </c>
      <c r="Y2278" s="39">
        <v>397433.17163778603</v>
      </c>
      <c r="Z2278" s="39">
        <v>397433.17163778603</v>
      </c>
      <c r="AA2278" s="39">
        <v>397433.17163778603</v>
      </c>
      <c r="AB2278" s="39">
        <v>397433.17163778603</v>
      </c>
      <c r="AC2278" s="39">
        <v>397433.17163778603</v>
      </c>
      <c r="AD2278" s="39">
        <v>397433.17163778603</v>
      </c>
    </row>
    <row r="2279" spans="1:30" hidden="1" outlineLevel="1">
      <c r="A2279" s="40" t="s">
        <v>214</v>
      </c>
      <c r="B2279" s="39">
        <v>15606.044282917999</v>
      </c>
      <c r="C2279" s="39">
        <v>15606.044282917999</v>
      </c>
      <c r="D2279" s="39">
        <v>15606.044282917999</v>
      </c>
      <c r="E2279" s="39">
        <v>15606.044282917999</v>
      </c>
      <c r="F2279" s="39">
        <v>15606.044282917999</v>
      </c>
      <c r="G2279" s="39">
        <v>15606.044282917999</v>
      </c>
      <c r="H2279" s="39">
        <v>15606.044282917999</v>
      </c>
      <c r="I2279" s="39">
        <v>15606.044282917999</v>
      </c>
      <c r="J2279" s="39">
        <v>15606.044282917999</v>
      </c>
      <c r="K2279" s="39">
        <v>15606.044282917999</v>
      </c>
      <c r="L2279" s="39">
        <v>15606.044282917999</v>
      </c>
      <c r="M2279" s="39">
        <v>15606.044282917999</v>
      </c>
      <c r="N2279" s="39">
        <v>15606.044282917999</v>
      </c>
      <c r="O2279" s="39">
        <v>15606.044282917999</v>
      </c>
      <c r="P2279" s="39">
        <v>15606.044282917999</v>
      </c>
      <c r="Q2279" s="39">
        <v>15606.044282917999</v>
      </c>
      <c r="R2279" s="39">
        <v>15606.044282917999</v>
      </c>
      <c r="S2279" s="39">
        <v>15606.044282917999</v>
      </c>
      <c r="T2279" s="39">
        <v>15606.044282917999</v>
      </c>
      <c r="U2279" s="39">
        <v>15606.044282917999</v>
      </c>
      <c r="V2279" s="39">
        <v>15606.044282917999</v>
      </c>
      <c r="W2279" s="39">
        <v>15606.044282917999</v>
      </c>
      <c r="X2279" s="39">
        <v>15606.044282917999</v>
      </c>
      <c r="Y2279" s="39">
        <v>15606.044282917999</v>
      </c>
      <c r="Z2279" s="39">
        <v>15606.044282917999</v>
      </c>
      <c r="AA2279" s="39">
        <v>15606.044282917999</v>
      </c>
      <c r="AB2279" s="39">
        <v>15606.044282917999</v>
      </c>
      <c r="AC2279" s="39">
        <v>15606.044282917999</v>
      </c>
      <c r="AD2279" s="39">
        <v>15606.044282917999</v>
      </c>
    </row>
    <row r="2280" spans="1:30" hidden="1" outlineLevel="1">
      <c r="A2280" s="40" t="s">
        <v>216</v>
      </c>
      <c r="B2280" s="39">
        <v>1378579.20897255</v>
      </c>
      <c r="C2280" s="39">
        <v>1378579.20897255</v>
      </c>
      <c r="D2280" s="39">
        <v>1378579.20897255</v>
      </c>
      <c r="E2280" s="39">
        <v>1378579.20897255</v>
      </c>
      <c r="F2280" s="39">
        <v>1378579.20897255</v>
      </c>
      <c r="G2280" s="39">
        <v>1378579.20897255</v>
      </c>
      <c r="H2280" s="39">
        <v>1378579.20897255</v>
      </c>
      <c r="I2280" s="39">
        <v>1378579.20897255</v>
      </c>
      <c r="J2280" s="39">
        <v>1378579.20897255</v>
      </c>
      <c r="K2280" s="39">
        <v>1378579.20897255</v>
      </c>
      <c r="L2280" s="39">
        <v>1378579.20897255</v>
      </c>
      <c r="M2280" s="39">
        <v>1378579.20897255</v>
      </c>
      <c r="N2280" s="39">
        <v>1378579.20897255</v>
      </c>
      <c r="O2280" s="39">
        <v>1378579.20897255</v>
      </c>
      <c r="P2280" s="39">
        <v>1378579.20897255</v>
      </c>
      <c r="Q2280" s="39">
        <v>1378579.20897255</v>
      </c>
      <c r="R2280" s="39">
        <v>1378579.20897255</v>
      </c>
      <c r="S2280" s="39">
        <v>1378579.20897255</v>
      </c>
      <c r="T2280" s="39">
        <v>1378579.20897255</v>
      </c>
      <c r="U2280" s="39">
        <v>1378579.20897255</v>
      </c>
      <c r="V2280" s="39">
        <v>1378579.20897255</v>
      </c>
      <c r="W2280" s="39">
        <v>1378579.20897255</v>
      </c>
      <c r="X2280" s="39">
        <v>1378579.20897255</v>
      </c>
      <c r="Y2280" s="39">
        <v>1378579.20897255</v>
      </c>
      <c r="Z2280" s="39">
        <v>1378579.20897255</v>
      </c>
      <c r="AA2280" s="39">
        <v>1378579.20897255</v>
      </c>
      <c r="AB2280" s="39">
        <v>1378579.20897255</v>
      </c>
      <c r="AC2280" s="39">
        <v>1378579.20897255</v>
      </c>
      <c r="AD2280" s="39">
        <v>1378579.20897255</v>
      </c>
    </row>
    <row r="2281" spans="1:30" hidden="1" outlineLevel="1">
      <c r="A2281" s="40" t="s">
        <v>217</v>
      </c>
      <c r="B2281" s="39">
        <v>9670.2415653074204</v>
      </c>
      <c r="C2281" s="39">
        <v>9670.2415653074204</v>
      </c>
      <c r="D2281" s="39">
        <v>9670.2415653074204</v>
      </c>
      <c r="E2281" s="39">
        <v>9670.2415653074204</v>
      </c>
      <c r="F2281" s="39">
        <v>9670.2415653074204</v>
      </c>
      <c r="G2281" s="39">
        <v>9670.2415653074204</v>
      </c>
      <c r="H2281" s="39">
        <v>9670.2415653074204</v>
      </c>
      <c r="I2281" s="39">
        <v>9670.2415653074204</v>
      </c>
      <c r="J2281" s="39">
        <v>9670.2415653074204</v>
      </c>
      <c r="K2281" s="39">
        <v>9670.2415653074204</v>
      </c>
      <c r="L2281" s="39">
        <v>9670.2415653074204</v>
      </c>
      <c r="M2281" s="39">
        <v>9670.2415653074204</v>
      </c>
      <c r="N2281" s="39">
        <v>9670.2415653074204</v>
      </c>
      <c r="O2281" s="39">
        <v>9670.2415653074204</v>
      </c>
      <c r="P2281" s="39">
        <v>9670.2415653074204</v>
      </c>
      <c r="Q2281" s="39">
        <v>9670.2415653074204</v>
      </c>
      <c r="R2281" s="39">
        <v>9670.2415653074204</v>
      </c>
      <c r="S2281" s="39">
        <v>9670.2415653074204</v>
      </c>
      <c r="T2281" s="39">
        <v>9670.2415653074204</v>
      </c>
      <c r="U2281" s="39">
        <v>9670.2415653074204</v>
      </c>
      <c r="V2281" s="39">
        <v>9670.2415653074204</v>
      </c>
      <c r="W2281" s="39">
        <v>9670.2415653074204</v>
      </c>
      <c r="X2281" s="39">
        <v>9670.2415653074204</v>
      </c>
      <c r="Y2281" s="39">
        <v>9670.2415653074204</v>
      </c>
      <c r="Z2281" s="39">
        <v>9670.2415653074204</v>
      </c>
      <c r="AA2281" s="39">
        <v>9670.2415653074204</v>
      </c>
      <c r="AB2281" s="39">
        <v>9670.2415653074204</v>
      </c>
      <c r="AC2281" s="39">
        <v>9670.2415653074204</v>
      </c>
      <c r="AD2281" s="39">
        <v>9670.2415653074204</v>
      </c>
    </row>
    <row r="2282" spans="1:30" hidden="1" outlineLevel="1">
      <c r="A2282" s="40" t="s">
        <v>218</v>
      </c>
      <c r="B2282" s="39">
        <v>5050096.9569129702</v>
      </c>
      <c r="C2282" s="39">
        <v>5050096.9569129702</v>
      </c>
      <c r="D2282" s="39">
        <v>5050096.9569129702</v>
      </c>
      <c r="E2282" s="39">
        <v>5050096.9569129702</v>
      </c>
      <c r="F2282" s="39">
        <v>5050096.9569129702</v>
      </c>
      <c r="G2282" s="39">
        <v>5050096.9569129702</v>
      </c>
      <c r="H2282" s="39">
        <v>5050096.9569129702</v>
      </c>
      <c r="I2282" s="39">
        <v>5050096.9569129702</v>
      </c>
      <c r="J2282" s="39">
        <v>5050096.9569129702</v>
      </c>
      <c r="K2282" s="39">
        <v>5050096.9569129702</v>
      </c>
      <c r="L2282" s="39">
        <v>5050096.9569129702</v>
      </c>
      <c r="M2282" s="39">
        <v>5050096.9569129702</v>
      </c>
      <c r="N2282" s="39">
        <v>5050096.9569129702</v>
      </c>
      <c r="O2282" s="39">
        <v>5050096.9569129702</v>
      </c>
      <c r="P2282" s="39">
        <v>5050096.9569129702</v>
      </c>
      <c r="Q2282" s="39">
        <v>5050096.9569129702</v>
      </c>
      <c r="R2282" s="39">
        <v>5050096.9569129702</v>
      </c>
      <c r="S2282" s="39">
        <v>5050096.9569129702</v>
      </c>
      <c r="T2282" s="39">
        <v>5050096.9569129702</v>
      </c>
      <c r="U2282" s="39">
        <v>5050096.9569129702</v>
      </c>
      <c r="V2282" s="39">
        <v>5050096.9569129702</v>
      </c>
      <c r="W2282" s="39">
        <v>5050096.9569129702</v>
      </c>
      <c r="X2282" s="39">
        <v>5050096.9569129702</v>
      </c>
      <c r="Y2282" s="39">
        <v>5050096.9569129702</v>
      </c>
      <c r="Z2282" s="39">
        <v>5050096.9569129702</v>
      </c>
      <c r="AA2282" s="39">
        <v>5050096.9569129702</v>
      </c>
      <c r="AB2282" s="39">
        <v>5050096.9569129702</v>
      </c>
      <c r="AC2282" s="39">
        <v>5050096.9569129702</v>
      </c>
      <c r="AD2282" s="39">
        <v>5050096.9569129702</v>
      </c>
    </row>
    <row r="2283" spans="1:30" hidden="1" outlineLevel="1">
      <c r="A2283" s="40" t="s">
        <v>219</v>
      </c>
      <c r="B2283" s="39">
        <v>2133554.5404288098</v>
      </c>
      <c r="C2283" s="39">
        <v>2133554.5404288098</v>
      </c>
      <c r="D2283" s="39">
        <v>2133554.5404288098</v>
      </c>
      <c r="E2283" s="39">
        <v>2133554.5404288098</v>
      </c>
      <c r="F2283" s="39">
        <v>2133554.5404288098</v>
      </c>
      <c r="G2283" s="39">
        <v>2133554.5404288098</v>
      </c>
      <c r="H2283" s="39">
        <v>2133554.5404288098</v>
      </c>
      <c r="I2283" s="39">
        <v>2133554.5404288098</v>
      </c>
      <c r="J2283" s="39">
        <v>2133554.5404288098</v>
      </c>
      <c r="K2283" s="39">
        <v>2133554.5404288098</v>
      </c>
      <c r="L2283" s="39">
        <v>2133554.5404288098</v>
      </c>
      <c r="M2283" s="39">
        <v>2133554.5404288098</v>
      </c>
      <c r="N2283" s="39">
        <v>2133554.5404288098</v>
      </c>
      <c r="O2283" s="39">
        <v>2133554.5404288098</v>
      </c>
      <c r="P2283" s="39">
        <v>2133554.5404288098</v>
      </c>
      <c r="Q2283" s="39">
        <v>2133554.5404288098</v>
      </c>
      <c r="R2283" s="39">
        <v>2133554.5404288098</v>
      </c>
      <c r="S2283" s="39">
        <v>2133554.5404288098</v>
      </c>
      <c r="T2283" s="39">
        <v>2133554.5404288098</v>
      </c>
      <c r="U2283" s="39">
        <v>2133554.5404288098</v>
      </c>
      <c r="V2283" s="39">
        <v>2133554.5404288098</v>
      </c>
      <c r="W2283" s="39">
        <v>2133554.5404288098</v>
      </c>
      <c r="X2283" s="39">
        <v>2133554.5404288098</v>
      </c>
      <c r="Y2283" s="39">
        <v>2133554.5404288098</v>
      </c>
      <c r="Z2283" s="39">
        <v>2133554.5404288098</v>
      </c>
      <c r="AA2283" s="39">
        <v>2133554.5404288098</v>
      </c>
      <c r="AB2283" s="39">
        <v>2133554.5404288098</v>
      </c>
      <c r="AC2283" s="39">
        <v>2133554.5404288098</v>
      </c>
      <c r="AD2283" s="39">
        <v>2133554.5404288098</v>
      </c>
    </row>
    <row r="2284" spans="1:30" hidden="1" outlineLevel="1">
      <c r="A2284" s="40" t="s">
        <v>220</v>
      </c>
      <c r="B2284" s="39">
        <v>395130.26818326197</v>
      </c>
      <c r="C2284" s="39">
        <v>395130.26818326197</v>
      </c>
      <c r="D2284" s="39">
        <v>395130.26818326197</v>
      </c>
      <c r="E2284" s="39">
        <v>395130.26818326197</v>
      </c>
      <c r="F2284" s="39">
        <v>395130.26818326197</v>
      </c>
      <c r="G2284" s="39">
        <v>395130.26818326197</v>
      </c>
      <c r="H2284" s="39">
        <v>395130.26818326197</v>
      </c>
      <c r="I2284" s="39">
        <v>395130.26818326197</v>
      </c>
      <c r="J2284" s="39">
        <v>395130.26818326197</v>
      </c>
      <c r="K2284" s="39">
        <v>395130.26818326197</v>
      </c>
      <c r="L2284" s="39">
        <v>395130.26818326197</v>
      </c>
      <c r="M2284" s="39">
        <v>395130.26818326197</v>
      </c>
      <c r="N2284" s="39">
        <v>395130.26818326197</v>
      </c>
      <c r="O2284" s="39">
        <v>395130.26818326197</v>
      </c>
      <c r="P2284" s="39">
        <v>395130.26818326197</v>
      </c>
      <c r="Q2284" s="39">
        <v>395130.26818326197</v>
      </c>
      <c r="R2284" s="39">
        <v>395130.26818326197</v>
      </c>
      <c r="S2284" s="39">
        <v>395130.26818326197</v>
      </c>
      <c r="T2284" s="39">
        <v>395130.26818326197</v>
      </c>
      <c r="U2284" s="39">
        <v>395130.26818326197</v>
      </c>
      <c r="V2284" s="39">
        <v>395130.26818326197</v>
      </c>
      <c r="W2284" s="39">
        <v>395130.26818326197</v>
      </c>
      <c r="X2284" s="39">
        <v>395130.26818326197</v>
      </c>
      <c r="Y2284" s="39">
        <v>395130.26818326197</v>
      </c>
      <c r="Z2284" s="39">
        <v>395130.26818326197</v>
      </c>
      <c r="AA2284" s="39">
        <v>395130.26818326197</v>
      </c>
      <c r="AB2284" s="39">
        <v>395130.26818326197</v>
      </c>
      <c r="AC2284" s="39">
        <v>395130.26818326197</v>
      </c>
      <c r="AD2284" s="39">
        <v>395130.26818326197</v>
      </c>
    </row>
    <row r="2285" spans="1:30" hidden="1" outlineLevel="1">
      <c r="A2285" s="40" t="s">
        <v>222</v>
      </c>
      <c r="B2285" s="39">
        <v>17864.3301053504</v>
      </c>
      <c r="C2285" s="39">
        <v>17864.3301053504</v>
      </c>
      <c r="D2285" s="39">
        <v>17864.3301053504</v>
      </c>
      <c r="E2285" s="39">
        <v>17864.3301053504</v>
      </c>
      <c r="F2285" s="39">
        <v>17864.3301053504</v>
      </c>
      <c r="G2285" s="39">
        <v>17864.3301053504</v>
      </c>
      <c r="H2285" s="39">
        <v>17864.3301053504</v>
      </c>
      <c r="I2285" s="39">
        <v>17864.3301053504</v>
      </c>
      <c r="J2285" s="39">
        <v>17864.3301053504</v>
      </c>
      <c r="K2285" s="39">
        <v>17864.3301053504</v>
      </c>
      <c r="L2285" s="39">
        <v>17864.3301053504</v>
      </c>
      <c r="M2285" s="39">
        <v>17864.3301053504</v>
      </c>
      <c r="N2285" s="39">
        <v>17864.3301053504</v>
      </c>
      <c r="O2285" s="39">
        <v>17864.3301053504</v>
      </c>
      <c r="P2285" s="39">
        <v>17864.3301053504</v>
      </c>
      <c r="Q2285" s="39">
        <v>17864.3301053504</v>
      </c>
      <c r="R2285" s="39">
        <v>17864.3301053504</v>
      </c>
      <c r="S2285" s="39">
        <v>17864.3301053504</v>
      </c>
      <c r="T2285" s="39">
        <v>17864.3301053504</v>
      </c>
      <c r="U2285" s="39">
        <v>17864.3301053504</v>
      </c>
      <c r="V2285" s="39">
        <v>17864.3301053504</v>
      </c>
      <c r="W2285" s="39">
        <v>17864.3301053504</v>
      </c>
      <c r="X2285" s="39">
        <v>17864.3301053504</v>
      </c>
      <c r="Y2285" s="39">
        <v>17864.3301053504</v>
      </c>
      <c r="Z2285" s="39">
        <v>17864.3301053504</v>
      </c>
      <c r="AA2285" s="39">
        <v>17864.3301053504</v>
      </c>
      <c r="AB2285" s="39">
        <v>17864.3301053504</v>
      </c>
      <c r="AC2285" s="39">
        <v>17864.3301053504</v>
      </c>
      <c r="AD2285" s="39">
        <v>17864.3301053504</v>
      </c>
    </row>
    <row r="2286" spans="1:30" hidden="1" outlineLevel="1">
      <c r="A2286" s="40" t="s">
        <v>223</v>
      </c>
      <c r="B2286" s="39">
        <v>27905.393232939201</v>
      </c>
      <c r="C2286" s="39">
        <v>27905.393232939201</v>
      </c>
      <c r="D2286" s="39">
        <v>27905.393232939201</v>
      </c>
      <c r="E2286" s="39">
        <v>27905.393232939201</v>
      </c>
      <c r="F2286" s="39">
        <v>27905.393232939201</v>
      </c>
      <c r="G2286" s="39">
        <v>27905.393232939201</v>
      </c>
      <c r="H2286" s="39">
        <v>27905.393232939201</v>
      </c>
      <c r="I2286" s="39">
        <v>27905.393232939201</v>
      </c>
      <c r="J2286" s="39">
        <v>27905.393232939201</v>
      </c>
      <c r="K2286" s="39">
        <v>27905.393232939201</v>
      </c>
      <c r="L2286" s="39">
        <v>27905.393232939201</v>
      </c>
      <c r="M2286" s="39">
        <v>27905.393232939201</v>
      </c>
      <c r="N2286" s="39">
        <v>27905.393232939201</v>
      </c>
      <c r="O2286" s="39">
        <v>27905.393232939201</v>
      </c>
      <c r="P2286" s="39">
        <v>27905.393232939201</v>
      </c>
      <c r="Q2286" s="39">
        <v>27905.393232939201</v>
      </c>
      <c r="R2286" s="39">
        <v>27905.393232939201</v>
      </c>
      <c r="S2286" s="39">
        <v>27905.393232939201</v>
      </c>
      <c r="T2286" s="39">
        <v>27905.393232939201</v>
      </c>
      <c r="U2286" s="39">
        <v>27905.393232939201</v>
      </c>
      <c r="V2286" s="39">
        <v>27905.393232939201</v>
      </c>
      <c r="W2286" s="39">
        <v>27905.393232939201</v>
      </c>
      <c r="X2286" s="39">
        <v>27905.393232939201</v>
      </c>
      <c r="Y2286" s="39">
        <v>27905.393232939201</v>
      </c>
      <c r="Z2286" s="39">
        <v>27905.393232939201</v>
      </c>
      <c r="AA2286" s="39">
        <v>27905.393232939201</v>
      </c>
      <c r="AB2286" s="39">
        <v>27905.393232939201</v>
      </c>
      <c r="AC2286" s="39">
        <v>27905.393232939201</v>
      </c>
      <c r="AD2286" s="39">
        <v>27905.393232939201</v>
      </c>
    </row>
    <row r="2287" spans="1:30" hidden="1" outlineLevel="1">
      <c r="A2287" s="40" t="s">
        <v>224</v>
      </c>
      <c r="B2287" s="39">
        <v>11684.212077308001</v>
      </c>
      <c r="C2287" s="39">
        <v>11684.212077308001</v>
      </c>
      <c r="D2287" s="39">
        <v>11684.212077308001</v>
      </c>
      <c r="E2287" s="39">
        <v>11684.212077308001</v>
      </c>
      <c r="F2287" s="39">
        <v>11684.212077308001</v>
      </c>
      <c r="G2287" s="39">
        <v>11684.212077308001</v>
      </c>
      <c r="H2287" s="39">
        <v>11684.212077308001</v>
      </c>
      <c r="I2287" s="39">
        <v>11684.212077308001</v>
      </c>
      <c r="J2287" s="39">
        <v>11684.212077308001</v>
      </c>
      <c r="K2287" s="39">
        <v>11684.212077308001</v>
      </c>
      <c r="L2287" s="39">
        <v>11684.212077308001</v>
      </c>
      <c r="M2287" s="39">
        <v>11684.212077308001</v>
      </c>
      <c r="N2287" s="39">
        <v>11684.212077308001</v>
      </c>
      <c r="O2287" s="39">
        <v>11684.212077308001</v>
      </c>
      <c r="P2287" s="39">
        <v>11684.212077308001</v>
      </c>
      <c r="Q2287" s="39">
        <v>11684.212077308001</v>
      </c>
      <c r="R2287" s="39">
        <v>11684.212077308001</v>
      </c>
      <c r="S2287" s="39">
        <v>11684.212077308001</v>
      </c>
      <c r="T2287" s="39">
        <v>11684.212077308001</v>
      </c>
      <c r="U2287" s="39">
        <v>11684.212077308001</v>
      </c>
      <c r="V2287" s="39">
        <v>11684.212077308001</v>
      </c>
      <c r="W2287" s="39">
        <v>11684.212077308001</v>
      </c>
      <c r="X2287" s="39">
        <v>11684.212077308001</v>
      </c>
      <c r="Y2287" s="39">
        <v>11684.212077308001</v>
      </c>
      <c r="Z2287" s="39">
        <v>11684.212077308001</v>
      </c>
      <c r="AA2287" s="39">
        <v>11684.212077308001</v>
      </c>
      <c r="AB2287" s="39">
        <v>11684.212077308001</v>
      </c>
      <c r="AC2287" s="39">
        <v>11684.212077308001</v>
      </c>
      <c r="AD2287" s="39">
        <v>11684.212077308001</v>
      </c>
    </row>
    <row r="2288" spans="1:30" hidden="1" outlineLevel="1">
      <c r="A2288" s="40" t="s">
        <v>225</v>
      </c>
      <c r="B2288" s="39">
        <v>14112002.8142139</v>
      </c>
      <c r="C2288" s="39">
        <v>14112002.8142139</v>
      </c>
      <c r="D2288" s="39">
        <v>14112002.8142139</v>
      </c>
      <c r="E2288" s="39">
        <v>14112002.8142139</v>
      </c>
      <c r="F2288" s="39">
        <v>14112002.8142139</v>
      </c>
      <c r="G2288" s="39">
        <v>14112002.8142139</v>
      </c>
      <c r="H2288" s="39">
        <v>14112002.8142139</v>
      </c>
      <c r="I2288" s="39">
        <v>14112002.8142139</v>
      </c>
      <c r="J2288" s="39">
        <v>14112002.8142139</v>
      </c>
      <c r="K2288" s="39">
        <v>14112002.8142139</v>
      </c>
      <c r="L2288" s="39">
        <v>14112002.8142139</v>
      </c>
      <c r="M2288" s="39">
        <v>14112002.8142139</v>
      </c>
      <c r="N2288" s="39">
        <v>14112002.8142139</v>
      </c>
      <c r="O2288" s="39">
        <v>14112002.8142139</v>
      </c>
      <c r="P2288" s="39">
        <v>14112002.8142139</v>
      </c>
      <c r="Q2288" s="39">
        <v>14112002.8142139</v>
      </c>
      <c r="R2288" s="39">
        <v>14112002.8142139</v>
      </c>
      <c r="S2288" s="39">
        <v>14112002.8142139</v>
      </c>
      <c r="T2288" s="39">
        <v>14112002.8142139</v>
      </c>
      <c r="U2288" s="39">
        <v>14112002.8142139</v>
      </c>
      <c r="V2288" s="39">
        <v>14112002.8142139</v>
      </c>
      <c r="W2288" s="39">
        <v>14112002.8142139</v>
      </c>
      <c r="X2288" s="39">
        <v>14112002.8142139</v>
      </c>
      <c r="Y2288" s="39">
        <v>14112002.8142139</v>
      </c>
      <c r="Z2288" s="39">
        <v>14112002.8142139</v>
      </c>
      <c r="AA2288" s="39">
        <v>14112002.8142139</v>
      </c>
      <c r="AB2288" s="39">
        <v>14112002.8142139</v>
      </c>
      <c r="AC2288" s="39">
        <v>14112002.8142139</v>
      </c>
      <c r="AD2288" s="39">
        <v>14112002.8142139</v>
      </c>
    </row>
    <row r="2289" spans="1:30" hidden="1" outlineLevel="1">
      <c r="A2289" s="40" t="s">
        <v>226</v>
      </c>
      <c r="B2289" s="39">
        <v>167133.05684123401</v>
      </c>
      <c r="C2289" s="39">
        <v>167133.05684123401</v>
      </c>
      <c r="D2289" s="39">
        <v>167133.05684123401</v>
      </c>
      <c r="E2289" s="39">
        <v>167133.05684123401</v>
      </c>
      <c r="F2289" s="39">
        <v>167133.05684123401</v>
      </c>
      <c r="G2289" s="39">
        <v>167133.05684123401</v>
      </c>
      <c r="H2289" s="39">
        <v>167133.05684123401</v>
      </c>
      <c r="I2289" s="39">
        <v>167133.05684123401</v>
      </c>
      <c r="J2289" s="39">
        <v>167133.05684123401</v>
      </c>
      <c r="K2289" s="39">
        <v>167133.05684123401</v>
      </c>
      <c r="L2289" s="39">
        <v>167133.05684123401</v>
      </c>
      <c r="M2289" s="39">
        <v>167133.05684123401</v>
      </c>
      <c r="N2289" s="39">
        <v>167133.05684123401</v>
      </c>
      <c r="O2289" s="39">
        <v>167133.05684123401</v>
      </c>
      <c r="P2289" s="39">
        <v>167133.05684123401</v>
      </c>
      <c r="Q2289" s="39">
        <v>167133.05684123401</v>
      </c>
      <c r="R2289" s="39">
        <v>167133.05684123401</v>
      </c>
      <c r="S2289" s="39">
        <v>167133.05684123401</v>
      </c>
      <c r="T2289" s="39">
        <v>167133.05684123401</v>
      </c>
      <c r="U2289" s="39">
        <v>167133.05684123401</v>
      </c>
      <c r="V2289" s="39">
        <v>167133.05684123401</v>
      </c>
      <c r="W2289" s="39">
        <v>167133.05684123401</v>
      </c>
      <c r="X2289" s="39">
        <v>167133.05684123401</v>
      </c>
      <c r="Y2289" s="39">
        <v>167133.05684123401</v>
      </c>
      <c r="Z2289" s="39">
        <v>167133.05684123401</v>
      </c>
      <c r="AA2289" s="39">
        <v>167133.05684123401</v>
      </c>
      <c r="AB2289" s="39">
        <v>167133.05684123401</v>
      </c>
      <c r="AC2289" s="39">
        <v>167133.05684123401</v>
      </c>
      <c r="AD2289" s="39">
        <v>167133.05684123401</v>
      </c>
    </row>
    <row r="2290" spans="1:30" hidden="1" outlineLevel="1">
      <c r="A2290" s="40" t="s">
        <v>227</v>
      </c>
      <c r="B2290" s="39">
        <v>4535.1012626921502</v>
      </c>
      <c r="C2290" s="39">
        <v>4535.1012626921502</v>
      </c>
      <c r="D2290" s="39">
        <v>4535.1012626921502</v>
      </c>
      <c r="E2290" s="39">
        <v>4535.1012626921502</v>
      </c>
      <c r="F2290" s="39">
        <v>4535.1012626921502</v>
      </c>
      <c r="G2290" s="39">
        <v>4535.1012626921502</v>
      </c>
      <c r="H2290" s="39">
        <v>4535.1012626921502</v>
      </c>
      <c r="I2290" s="39">
        <v>4535.1012626921502</v>
      </c>
      <c r="J2290" s="39">
        <v>4535.1012626921502</v>
      </c>
      <c r="K2290" s="39">
        <v>4535.1012626921502</v>
      </c>
      <c r="L2290" s="39">
        <v>4535.1012626921502</v>
      </c>
      <c r="M2290" s="39">
        <v>4535.1012626921502</v>
      </c>
      <c r="N2290" s="39">
        <v>4535.1012626921502</v>
      </c>
      <c r="O2290" s="39">
        <v>4535.1012626921502</v>
      </c>
      <c r="P2290" s="39">
        <v>4535.1012626921502</v>
      </c>
      <c r="Q2290" s="39">
        <v>4535.1012626921502</v>
      </c>
      <c r="R2290" s="39">
        <v>4535.1012626921502</v>
      </c>
      <c r="S2290" s="39">
        <v>4535.1012626921502</v>
      </c>
      <c r="T2290" s="39">
        <v>4535.1012626921502</v>
      </c>
      <c r="U2290" s="39">
        <v>4535.1012626921502</v>
      </c>
      <c r="V2290" s="39">
        <v>4535.1012626921502</v>
      </c>
      <c r="W2290" s="39">
        <v>4535.1012626921502</v>
      </c>
      <c r="X2290" s="39">
        <v>4535.1012626921502</v>
      </c>
      <c r="Y2290" s="39">
        <v>4535.1012626921502</v>
      </c>
      <c r="Z2290" s="39">
        <v>4535.1012626921502</v>
      </c>
      <c r="AA2290" s="39">
        <v>4535.1012626921502</v>
      </c>
      <c r="AB2290" s="39">
        <v>4535.1012626921502</v>
      </c>
      <c r="AC2290" s="39">
        <v>4535.1012626921502</v>
      </c>
      <c r="AD2290" s="39">
        <v>4535.1012626921502</v>
      </c>
    </row>
    <row r="2291" spans="1:30" hidden="1" outlineLevel="1">
      <c r="A2291" s="40" t="s">
        <v>228</v>
      </c>
      <c r="B2291" s="39">
        <v>10148.783423204701</v>
      </c>
      <c r="C2291" s="39">
        <v>10148.783423204701</v>
      </c>
      <c r="D2291" s="39">
        <v>10148.783423204701</v>
      </c>
      <c r="E2291" s="39">
        <v>10148.783423204701</v>
      </c>
      <c r="F2291" s="39">
        <v>10148.783423204701</v>
      </c>
      <c r="G2291" s="39">
        <v>10148.783423204701</v>
      </c>
      <c r="H2291" s="39">
        <v>10148.783423204701</v>
      </c>
      <c r="I2291" s="39">
        <v>10148.783423204701</v>
      </c>
      <c r="J2291" s="39">
        <v>10148.783423204701</v>
      </c>
      <c r="K2291" s="39">
        <v>10148.783423204701</v>
      </c>
      <c r="L2291" s="39">
        <v>10148.783423204701</v>
      </c>
      <c r="M2291" s="39">
        <v>10148.783423204701</v>
      </c>
      <c r="N2291" s="39">
        <v>10148.783423204701</v>
      </c>
      <c r="O2291" s="39">
        <v>10148.783423204701</v>
      </c>
      <c r="P2291" s="39">
        <v>10148.783423204701</v>
      </c>
      <c r="Q2291" s="39">
        <v>10148.783423204701</v>
      </c>
      <c r="R2291" s="39">
        <v>10148.783423204701</v>
      </c>
      <c r="S2291" s="39">
        <v>10148.783423204701</v>
      </c>
      <c r="T2291" s="39">
        <v>10148.783423204701</v>
      </c>
      <c r="U2291" s="39">
        <v>10148.783423204701</v>
      </c>
      <c r="V2291" s="39">
        <v>10148.783423204701</v>
      </c>
      <c r="W2291" s="39">
        <v>10148.783423204701</v>
      </c>
      <c r="X2291" s="39">
        <v>10148.783423204701</v>
      </c>
      <c r="Y2291" s="39">
        <v>10148.783423204701</v>
      </c>
      <c r="Z2291" s="39">
        <v>10148.783423204701</v>
      </c>
      <c r="AA2291" s="39">
        <v>10148.783423204701</v>
      </c>
      <c r="AB2291" s="39">
        <v>10148.783423204701</v>
      </c>
      <c r="AC2291" s="39">
        <v>10148.783423204701</v>
      </c>
      <c r="AD2291" s="39">
        <v>10148.783423204701</v>
      </c>
    </row>
    <row r="2292" spans="1:30" collapsed="1">
      <c r="A2292" s="40" t="s">
        <v>354</v>
      </c>
      <c r="B2292" s="39">
        <v>23731344.123140201</v>
      </c>
      <c r="C2292" s="39">
        <v>23731344.123140201</v>
      </c>
      <c r="D2292" s="39">
        <v>23731344.123140201</v>
      </c>
      <c r="E2292" s="39">
        <v>23731344.123140201</v>
      </c>
      <c r="F2292" s="39">
        <v>23731344.123140201</v>
      </c>
      <c r="G2292" s="39">
        <v>23731344.123140201</v>
      </c>
      <c r="H2292" s="39">
        <v>23731344.123140201</v>
      </c>
      <c r="I2292" s="39">
        <v>23731344.123140201</v>
      </c>
      <c r="J2292" s="39">
        <v>23731344.123140201</v>
      </c>
      <c r="K2292" s="39">
        <v>23731344.123140201</v>
      </c>
      <c r="L2292" s="39">
        <v>23731344.123140201</v>
      </c>
      <c r="M2292" s="39">
        <v>23731344.123140201</v>
      </c>
      <c r="N2292" s="39">
        <v>23731344.123140201</v>
      </c>
      <c r="O2292" s="39">
        <v>23731344.123140201</v>
      </c>
      <c r="P2292" s="39">
        <v>23731344.123140201</v>
      </c>
      <c r="Q2292" s="39">
        <v>23731344.123140201</v>
      </c>
      <c r="R2292" s="39">
        <v>23731344.123140201</v>
      </c>
      <c r="S2292" s="39">
        <v>23731344.123140201</v>
      </c>
      <c r="T2292" s="39">
        <v>23731344.123140201</v>
      </c>
      <c r="U2292" s="39">
        <v>23731344.123140201</v>
      </c>
      <c r="V2292" s="39">
        <v>23731344.123140201</v>
      </c>
      <c r="W2292" s="39">
        <v>23731344.123140201</v>
      </c>
      <c r="X2292" s="39">
        <v>23731344.123140201</v>
      </c>
      <c r="Y2292" s="39">
        <v>23731344.123140201</v>
      </c>
      <c r="Z2292" s="39">
        <v>23731344.123140201</v>
      </c>
      <c r="AA2292" s="39">
        <v>23731344.123140201</v>
      </c>
      <c r="AB2292" s="39">
        <v>23731344.123140201</v>
      </c>
      <c r="AC2292" s="39">
        <v>23731344.123140201</v>
      </c>
      <c r="AD2292" s="39">
        <v>23731344.123140201</v>
      </c>
    </row>
    <row r="2293" spans="1:30">
      <c r="A2293" s="40" t="s">
        <v>355</v>
      </c>
    </row>
    <row r="2294" spans="1:30" s="45" customFormat="1">
      <c r="A2294" s="49" t="s">
        <v>356</v>
      </c>
      <c r="B2294" s="50">
        <v>1.674718336962E-2</v>
      </c>
      <c r="C2294" s="50">
        <v>6.5761316349968995E-4</v>
      </c>
      <c r="D2294" s="50">
        <v>0</v>
      </c>
      <c r="E2294" s="50">
        <v>5.80910715305126E-2</v>
      </c>
      <c r="F2294" s="50">
        <v>4.0748815217246897E-4</v>
      </c>
      <c r="G2294" s="50">
        <v>0.21280282021567601</v>
      </c>
      <c r="H2294" s="50">
        <v>8.9904496321740093E-2</v>
      </c>
      <c r="I2294" s="50">
        <v>1.66501427872335E-2</v>
      </c>
      <c r="J2294" s="50">
        <v>0</v>
      </c>
      <c r="K2294" s="50">
        <v>7.5277363189601304E-4</v>
      </c>
      <c r="L2294" s="50">
        <v>1.1758875977753299E-3</v>
      </c>
      <c r="M2294" s="50">
        <v>4.9235357326072801E-4</v>
      </c>
      <c r="N2294" s="50">
        <v>0.59465670132242499</v>
      </c>
      <c r="O2294" s="50">
        <v>7.0427134667970098E-3</v>
      </c>
      <c r="P2294" s="50">
        <v>1.9110174456026701E-4</v>
      </c>
      <c r="Q2294" s="50">
        <v>4.27653122829596E-4</v>
      </c>
      <c r="R2294" s="50">
        <v>0</v>
      </c>
      <c r="S2294" s="50">
        <v>0</v>
      </c>
      <c r="T2294" s="50">
        <v>0</v>
      </c>
      <c r="U2294" s="50">
        <v>0</v>
      </c>
      <c r="V2294" s="50">
        <v>0</v>
      </c>
      <c r="W2294" s="50">
        <v>0</v>
      </c>
      <c r="X2294" s="50">
        <v>0</v>
      </c>
      <c r="Y2294" s="50">
        <v>0</v>
      </c>
      <c r="Z2294" s="50">
        <v>0</v>
      </c>
      <c r="AA2294" s="50">
        <v>0</v>
      </c>
      <c r="AB2294" s="50">
        <v>0</v>
      </c>
      <c r="AC2294" s="50">
        <v>0</v>
      </c>
      <c r="AD2294" s="50">
        <v>0</v>
      </c>
    </row>
    <row r="2295" spans="1:30">
      <c r="A2295" s="40" t="s">
        <v>357</v>
      </c>
      <c r="B2295" s="39">
        <v>1.674718336962E-2</v>
      </c>
      <c r="C2295" s="39">
        <v>6.5761316349968995E-4</v>
      </c>
      <c r="D2295" s="39">
        <v>0</v>
      </c>
      <c r="E2295" s="39">
        <v>5.80910715305126E-2</v>
      </c>
      <c r="F2295" s="39">
        <v>4.0748815217246897E-4</v>
      </c>
      <c r="G2295" s="39">
        <v>0.21280282021567601</v>
      </c>
      <c r="H2295" s="39">
        <v>8.9904496321740093E-2</v>
      </c>
      <c r="I2295" s="39">
        <v>1.66501427872335E-2</v>
      </c>
      <c r="J2295" s="39">
        <v>0</v>
      </c>
      <c r="K2295" s="39">
        <v>7.5277363189601304E-4</v>
      </c>
      <c r="L2295" s="39">
        <v>1.1758875977753299E-3</v>
      </c>
      <c r="M2295" s="39">
        <v>4.9235357326072801E-4</v>
      </c>
      <c r="N2295" s="39">
        <v>0.59465670132242499</v>
      </c>
      <c r="O2295" s="39">
        <v>7.0427134667970098E-3</v>
      </c>
      <c r="P2295" s="39">
        <v>1.9110174456026701E-4</v>
      </c>
      <c r="Q2295" s="39">
        <v>4.27653122829596E-4</v>
      </c>
      <c r="R2295" s="39">
        <v>0</v>
      </c>
      <c r="S2295" s="39">
        <v>0</v>
      </c>
      <c r="T2295" s="39">
        <v>0</v>
      </c>
      <c r="U2295" s="39">
        <v>0</v>
      </c>
      <c r="V2295" s="39">
        <v>0</v>
      </c>
      <c r="W2295" s="39">
        <v>0</v>
      </c>
      <c r="X2295" s="39">
        <v>0</v>
      </c>
      <c r="Y2295" s="39">
        <v>0</v>
      </c>
      <c r="Z2295" s="39">
        <v>0</v>
      </c>
      <c r="AA2295" s="39">
        <v>0</v>
      </c>
      <c r="AB2295" s="39">
        <v>0</v>
      </c>
      <c r="AC2295" s="39">
        <v>0</v>
      </c>
      <c r="AD2295" s="39">
        <v>0</v>
      </c>
    </row>
    <row r="2296" spans="1:30">
      <c r="A2296" s="40" t="s">
        <v>358</v>
      </c>
    </row>
    <row r="2297" spans="1:30">
      <c r="A2297" s="43" t="s">
        <v>359</v>
      </c>
    </row>
    <row r="2298" spans="1:30">
      <c r="A2298" s="40" t="s">
        <v>360</v>
      </c>
      <c r="B2298" s="39">
        <v>0</v>
      </c>
      <c r="C2298" s="39">
        <v>0</v>
      </c>
      <c r="D2298" s="39">
        <v>-1</v>
      </c>
      <c r="E2298" s="39">
        <v>0</v>
      </c>
      <c r="F2298" s="39">
        <v>0</v>
      </c>
      <c r="G2298" s="39">
        <v>0</v>
      </c>
      <c r="H2298" s="39">
        <v>0</v>
      </c>
      <c r="I2298" s="39">
        <v>0</v>
      </c>
      <c r="J2298" s="39">
        <v>-1</v>
      </c>
      <c r="K2298" s="39">
        <v>-1</v>
      </c>
      <c r="L2298" s="39">
        <v>0</v>
      </c>
      <c r="M2298" s="39">
        <v>0</v>
      </c>
      <c r="N2298" s="39">
        <v>0</v>
      </c>
      <c r="O2298" s="39">
        <v>0</v>
      </c>
      <c r="P2298" s="39">
        <v>0</v>
      </c>
      <c r="Q2298" s="39">
        <v>-1</v>
      </c>
      <c r="R2298" s="39">
        <v>-1</v>
      </c>
      <c r="S2298" s="39">
        <v>-1</v>
      </c>
      <c r="T2298" s="39">
        <v>-1</v>
      </c>
      <c r="U2298" s="39">
        <v>-1</v>
      </c>
      <c r="V2298" s="39">
        <v>-1</v>
      </c>
      <c r="W2298" s="39">
        <v>-1</v>
      </c>
      <c r="X2298" s="39">
        <v>-1</v>
      </c>
      <c r="Y2298" s="39">
        <v>-1</v>
      </c>
      <c r="Z2298" s="39">
        <v>-1</v>
      </c>
      <c r="AA2298" s="39">
        <v>-1</v>
      </c>
      <c r="AB2298" s="39">
        <v>-1</v>
      </c>
      <c r="AC2298" s="39">
        <v>-1</v>
      </c>
      <c r="AD2298" s="39">
        <v>-1</v>
      </c>
    </row>
    <row r="2299" spans="1:30">
      <c r="A2299" s="40" t="s">
        <v>361</v>
      </c>
      <c r="B2299" s="39">
        <v>377462.26552845899</v>
      </c>
      <c r="C2299" s="39">
        <v>14665.3319760015</v>
      </c>
      <c r="D2299" s="39">
        <v>220786.412668176</v>
      </c>
      <c r="E2299" s="39">
        <v>1294963.4208859401</v>
      </c>
      <c r="F2299" s="39">
        <v>9083.7066283169897</v>
      </c>
      <c r="G2299" s="39">
        <v>4744172.1079374896</v>
      </c>
      <c r="H2299" s="39">
        <v>2006352.34167537</v>
      </c>
      <c r="I2299" s="39">
        <v>374567.18357457902</v>
      </c>
      <c r="J2299" s="39">
        <v>36177.133036104402</v>
      </c>
      <c r="K2299" s="39">
        <v>17263.0578021031</v>
      </c>
      <c r="L2299" s="39">
        <v>26212.830751326001</v>
      </c>
      <c r="M2299" s="39">
        <v>11053.1318727487</v>
      </c>
      <c r="N2299" s="39">
        <v>13256059.079453601</v>
      </c>
      <c r="O2299" s="39">
        <v>156995.83572825999</v>
      </c>
      <c r="P2299" s="39">
        <v>4260.0310573209399</v>
      </c>
      <c r="Q2299" s="39">
        <v>9807.1986927367107</v>
      </c>
      <c r="R2299" s="39">
        <v>50948.135703576198</v>
      </c>
      <c r="S2299" s="39">
        <v>0</v>
      </c>
      <c r="T2299" s="39">
        <v>161234.76132012799</v>
      </c>
      <c r="U2299" s="39">
        <v>0</v>
      </c>
      <c r="V2299" s="39">
        <v>0</v>
      </c>
      <c r="W2299" s="39">
        <v>200001</v>
      </c>
      <c r="X2299" s="39">
        <v>787937.58582382195</v>
      </c>
      <c r="Y2299" s="39">
        <v>0</v>
      </c>
      <c r="Z2299" s="39">
        <v>60001</v>
      </c>
      <c r="AA2299" s="39">
        <v>0</v>
      </c>
      <c r="AB2299" s="39">
        <v>24001</v>
      </c>
      <c r="AC2299" s="39">
        <v>19001</v>
      </c>
      <c r="AD2299" s="39">
        <v>0</v>
      </c>
    </row>
    <row r="2300" spans="1:30">
      <c r="A2300" s="40" t="s">
        <v>362</v>
      </c>
      <c r="B2300" s="39">
        <v>0</v>
      </c>
      <c r="C2300" s="39">
        <v>0</v>
      </c>
      <c r="D2300" s="39">
        <v>-220786.412668176</v>
      </c>
      <c r="E2300" s="39">
        <v>0</v>
      </c>
      <c r="F2300" s="39">
        <v>0</v>
      </c>
      <c r="G2300" s="39">
        <v>0</v>
      </c>
      <c r="H2300" s="39">
        <v>0</v>
      </c>
      <c r="I2300" s="39">
        <v>0</v>
      </c>
      <c r="J2300" s="39">
        <v>-36177.133036104402</v>
      </c>
      <c r="K2300" s="39">
        <v>-17263.0578021031</v>
      </c>
      <c r="L2300" s="39">
        <v>0</v>
      </c>
      <c r="M2300" s="39">
        <v>0</v>
      </c>
      <c r="N2300" s="39">
        <v>0</v>
      </c>
      <c r="O2300" s="39">
        <v>0</v>
      </c>
      <c r="P2300" s="39">
        <v>0</v>
      </c>
      <c r="Q2300" s="39">
        <v>-9807.1986927367107</v>
      </c>
      <c r="R2300" s="39">
        <v>-50948.135703576198</v>
      </c>
      <c r="S2300" s="39">
        <v>0</v>
      </c>
      <c r="T2300" s="39">
        <v>-161234.76132012799</v>
      </c>
      <c r="U2300" s="39">
        <v>0</v>
      </c>
      <c r="V2300" s="39">
        <v>0</v>
      </c>
      <c r="W2300" s="39">
        <v>-200001</v>
      </c>
      <c r="X2300" s="39">
        <v>-787937.58582382195</v>
      </c>
      <c r="Y2300" s="39">
        <v>0</v>
      </c>
      <c r="Z2300" s="39">
        <v>-60001</v>
      </c>
      <c r="AA2300" s="39">
        <v>0</v>
      </c>
      <c r="AB2300" s="39">
        <v>-24001</v>
      </c>
      <c r="AC2300" s="39">
        <v>-19001</v>
      </c>
      <c r="AD2300" s="39">
        <v>0</v>
      </c>
    </row>
    <row r="2301" spans="1:30">
      <c r="A2301" s="40" t="s">
        <v>363</v>
      </c>
      <c r="B2301" s="39">
        <v>377462.26552845899</v>
      </c>
      <c r="C2301" s="39">
        <v>14665.3319760015</v>
      </c>
      <c r="D2301" s="39">
        <v>0</v>
      </c>
      <c r="E2301" s="39">
        <v>1294963.4208859401</v>
      </c>
      <c r="F2301" s="39">
        <v>9083.7066283169897</v>
      </c>
      <c r="G2301" s="39">
        <v>4744172.1079374896</v>
      </c>
      <c r="H2301" s="39">
        <v>2006352.34167537</v>
      </c>
      <c r="I2301" s="39">
        <v>374567.18357457902</v>
      </c>
      <c r="J2301" s="39">
        <v>0</v>
      </c>
      <c r="K2301" s="39">
        <v>0</v>
      </c>
      <c r="L2301" s="39">
        <v>26212.830751326001</v>
      </c>
      <c r="M2301" s="39">
        <v>11053.1318727487</v>
      </c>
      <c r="N2301" s="39">
        <v>13256059.079453601</v>
      </c>
      <c r="O2301" s="39">
        <v>156995.83572825999</v>
      </c>
      <c r="P2301" s="39">
        <v>4260.0310573209399</v>
      </c>
      <c r="Q2301" s="39">
        <v>0</v>
      </c>
      <c r="R2301" s="39">
        <v>0</v>
      </c>
      <c r="S2301" s="39">
        <v>0</v>
      </c>
      <c r="T2301" s="39">
        <v>0</v>
      </c>
      <c r="U2301" s="39">
        <v>0</v>
      </c>
      <c r="V2301" s="39">
        <v>0</v>
      </c>
      <c r="W2301" s="39">
        <v>0</v>
      </c>
      <c r="X2301" s="39">
        <v>0</v>
      </c>
      <c r="Y2301" s="39">
        <v>0</v>
      </c>
      <c r="Z2301" s="39">
        <v>0</v>
      </c>
      <c r="AA2301" s="39">
        <v>0</v>
      </c>
      <c r="AB2301" s="39">
        <v>0</v>
      </c>
      <c r="AC2301" s="39">
        <v>0</v>
      </c>
      <c r="AD2301" s="39">
        <v>0</v>
      </c>
    </row>
    <row r="2302" spans="1:30" s="45" customFormat="1">
      <c r="A2302" s="44" t="s">
        <v>364</v>
      </c>
      <c r="B2302" s="45">
        <v>0.60787999999999998</v>
      </c>
      <c r="C2302" s="45">
        <v>0.98572000000000004</v>
      </c>
      <c r="D2302" s="45">
        <v>0</v>
      </c>
      <c r="E2302" s="45">
        <v>1</v>
      </c>
      <c r="F2302" s="45">
        <v>1</v>
      </c>
      <c r="G2302" s="45">
        <v>0.99712000000000001</v>
      </c>
      <c r="H2302" s="45">
        <v>0.96065</v>
      </c>
      <c r="I2302" s="45">
        <v>0.67479</v>
      </c>
      <c r="J2302" s="45">
        <v>0</v>
      </c>
      <c r="K2302" s="45">
        <v>0</v>
      </c>
      <c r="L2302" s="45">
        <v>1</v>
      </c>
      <c r="M2302" s="45">
        <v>0.74865999999999999</v>
      </c>
      <c r="N2302" s="45">
        <v>1</v>
      </c>
      <c r="O2302" s="45">
        <v>1</v>
      </c>
      <c r="P2302" s="45">
        <v>1</v>
      </c>
      <c r="Q2302" s="45">
        <v>0</v>
      </c>
      <c r="R2302" s="45">
        <v>0</v>
      </c>
      <c r="S2302" s="45">
        <v>0</v>
      </c>
      <c r="T2302" s="45">
        <v>0</v>
      </c>
      <c r="U2302" s="45">
        <v>0</v>
      </c>
      <c r="V2302" s="45">
        <v>0</v>
      </c>
      <c r="W2302" s="45">
        <v>0</v>
      </c>
      <c r="X2302" s="45">
        <v>0</v>
      </c>
      <c r="Y2302" s="45">
        <v>0</v>
      </c>
      <c r="Z2302" s="45">
        <v>0</v>
      </c>
      <c r="AA2302" s="45">
        <v>0</v>
      </c>
      <c r="AB2302" s="45">
        <v>0</v>
      </c>
      <c r="AC2302" s="45">
        <v>0</v>
      </c>
      <c r="AD2302" s="45">
        <v>0</v>
      </c>
    </row>
    <row r="2303" spans="1:30" s="45" customFormat="1">
      <c r="A2303" s="44" t="s">
        <v>365</v>
      </c>
      <c r="B2303" s="45">
        <v>1.06457</v>
      </c>
      <c r="C2303" s="45">
        <v>1.06457</v>
      </c>
      <c r="D2303" s="45">
        <v>1.06457</v>
      </c>
      <c r="E2303" s="45">
        <v>1.06457</v>
      </c>
      <c r="F2303" s="45">
        <v>1.06457</v>
      </c>
      <c r="G2303" s="45">
        <v>1.06457</v>
      </c>
      <c r="H2303" s="45">
        <v>1.06457</v>
      </c>
      <c r="I2303" s="45">
        <v>1.06457</v>
      </c>
      <c r="J2303" s="45">
        <v>1.06457</v>
      </c>
      <c r="K2303" s="45">
        <v>1.06457</v>
      </c>
      <c r="L2303" s="45">
        <v>1.06457</v>
      </c>
      <c r="M2303" s="45">
        <v>1.06457</v>
      </c>
      <c r="N2303" s="45">
        <v>1.06457</v>
      </c>
      <c r="O2303" s="45">
        <v>1.06457</v>
      </c>
      <c r="P2303" s="45">
        <v>1.06457</v>
      </c>
      <c r="Q2303" s="45">
        <v>1.06457</v>
      </c>
      <c r="R2303" s="45">
        <v>1.06457</v>
      </c>
      <c r="S2303" s="45">
        <v>1.06457</v>
      </c>
      <c r="T2303" s="45">
        <v>1.06457</v>
      </c>
      <c r="U2303" s="45">
        <v>1.06457</v>
      </c>
      <c r="V2303" s="45">
        <v>1.06457</v>
      </c>
      <c r="W2303" s="45">
        <v>1.06457</v>
      </c>
      <c r="X2303" s="45">
        <v>1.06457</v>
      </c>
      <c r="Y2303" s="45">
        <v>1.06457</v>
      </c>
      <c r="Z2303" s="45">
        <v>1.06457</v>
      </c>
      <c r="AA2303" s="45">
        <v>1.06457</v>
      </c>
      <c r="AB2303" s="45">
        <v>1.06457</v>
      </c>
      <c r="AC2303" s="45">
        <v>1.06457</v>
      </c>
      <c r="AD2303" s="45">
        <v>1.06457</v>
      </c>
    </row>
    <row r="2304" spans="1:30">
      <c r="A2304" s="43" t="s">
        <v>366</v>
      </c>
      <c r="B2304" s="46">
        <v>244267.46223980599</v>
      </c>
      <c r="C2304" s="46">
        <v>15389.329210939</v>
      </c>
      <c r="D2304" s="46">
        <v>0</v>
      </c>
      <c r="E2304" s="46">
        <v>1378579.20897255</v>
      </c>
      <c r="F2304" s="46">
        <v>9670.2415653074204</v>
      </c>
      <c r="G2304" s="46">
        <v>5035957.85144029</v>
      </c>
      <c r="H2304" s="46">
        <v>2051854.7485153</v>
      </c>
      <c r="I2304" s="46">
        <v>269074.52783995302</v>
      </c>
      <c r="J2304" s="46">
        <v>0</v>
      </c>
      <c r="K2304" s="46">
        <v>0</v>
      </c>
      <c r="L2304" s="46">
        <v>27905.393232939201</v>
      </c>
      <c r="M2304" s="46">
        <v>8809.3568926480693</v>
      </c>
      <c r="N2304" s="46">
        <v>14112002.8142139</v>
      </c>
      <c r="O2304" s="46">
        <v>167133.05684123401</v>
      </c>
      <c r="P2304" s="46">
        <v>4535.1012626921502</v>
      </c>
      <c r="Q2304" s="46">
        <v>0</v>
      </c>
      <c r="R2304" s="46">
        <v>0</v>
      </c>
      <c r="S2304" s="46">
        <v>0</v>
      </c>
      <c r="T2304" s="46">
        <v>0</v>
      </c>
      <c r="U2304" s="46">
        <v>0</v>
      </c>
      <c r="V2304" s="46">
        <v>0</v>
      </c>
      <c r="W2304" s="46">
        <v>0</v>
      </c>
      <c r="X2304" s="46">
        <v>0</v>
      </c>
      <c r="Y2304" s="46">
        <v>0</v>
      </c>
      <c r="Z2304" s="46">
        <v>0</v>
      </c>
      <c r="AA2304" s="46">
        <v>0</v>
      </c>
      <c r="AB2304" s="46">
        <v>0</v>
      </c>
      <c r="AC2304" s="46">
        <v>0</v>
      </c>
      <c r="AD2304" s="46">
        <v>0</v>
      </c>
    </row>
    <row r="2305" spans="1:30">
      <c r="A2305" s="40" t="s">
        <v>367</v>
      </c>
      <c r="B2305" s="39">
        <v>244267.46223980599</v>
      </c>
      <c r="C2305" s="39">
        <v>15389.329210939</v>
      </c>
      <c r="D2305" s="39">
        <v>0</v>
      </c>
      <c r="E2305" s="39">
        <v>1378579.20897255</v>
      </c>
      <c r="F2305" s="39">
        <v>9670.2415653074204</v>
      </c>
      <c r="G2305" s="39">
        <v>5035957.85144029</v>
      </c>
      <c r="H2305" s="39">
        <v>2051854.7485153</v>
      </c>
      <c r="I2305" s="39">
        <v>269074.52783995302</v>
      </c>
      <c r="J2305" s="39">
        <v>0</v>
      </c>
      <c r="K2305" s="39">
        <v>0</v>
      </c>
      <c r="L2305" s="39">
        <v>27905.393232939201</v>
      </c>
      <c r="M2305" s="39">
        <v>8809.3568926480693</v>
      </c>
      <c r="N2305" s="39">
        <v>14112002.8142139</v>
      </c>
      <c r="O2305" s="39">
        <v>167133.05684123401</v>
      </c>
      <c r="P2305" s="39">
        <v>4535.1012626921502</v>
      </c>
      <c r="Q2305" s="39">
        <v>0</v>
      </c>
      <c r="R2305" s="39">
        <v>0</v>
      </c>
      <c r="S2305" s="39">
        <v>0</v>
      </c>
      <c r="T2305" s="39">
        <v>0</v>
      </c>
      <c r="U2305" s="39">
        <v>0</v>
      </c>
      <c r="V2305" s="39">
        <v>0</v>
      </c>
      <c r="W2305" s="39">
        <v>0</v>
      </c>
      <c r="X2305" s="39">
        <v>0</v>
      </c>
      <c r="Y2305" s="39">
        <v>0</v>
      </c>
      <c r="Z2305" s="39">
        <v>0</v>
      </c>
      <c r="AA2305" s="39">
        <v>0</v>
      </c>
      <c r="AB2305" s="39">
        <v>0</v>
      </c>
      <c r="AC2305" s="39">
        <v>0</v>
      </c>
      <c r="AD2305" s="39">
        <v>0</v>
      </c>
    </row>
    <row r="2306" spans="1:30" hidden="1" outlineLevel="1">
      <c r="A2306" s="40" t="s">
        <v>213</v>
      </c>
      <c r="B2306" s="39">
        <v>244267.46223980599</v>
      </c>
      <c r="C2306" s="39">
        <v>244267.46223980599</v>
      </c>
      <c r="D2306" s="39">
        <v>244267.46223980599</v>
      </c>
      <c r="E2306" s="39">
        <v>244267.46223980599</v>
      </c>
      <c r="F2306" s="39">
        <v>244267.46223980599</v>
      </c>
      <c r="G2306" s="39">
        <v>244267.46223980599</v>
      </c>
      <c r="H2306" s="39">
        <v>244267.46223980599</v>
      </c>
      <c r="I2306" s="39">
        <v>244267.46223980599</v>
      </c>
      <c r="J2306" s="39">
        <v>244267.46223980599</v>
      </c>
      <c r="K2306" s="39">
        <v>244267.46223980599</v>
      </c>
      <c r="L2306" s="39">
        <v>244267.46223980599</v>
      </c>
      <c r="M2306" s="39">
        <v>244267.46223980599</v>
      </c>
      <c r="N2306" s="39">
        <v>244267.46223980599</v>
      </c>
      <c r="O2306" s="39">
        <v>244267.46223980599</v>
      </c>
      <c r="P2306" s="39">
        <v>244267.46223980599</v>
      </c>
      <c r="Q2306" s="39">
        <v>244267.46223980599</v>
      </c>
      <c r="R2306" s="39">
        <v>244267.46223980599</v>
      </c>
    </row>
    <row r="2307" spans="1:30" hidden="1" outlineLevel="1">
      <c r="A2307" s="40" t="s">
        <v>214</v>
      </c>
      <c r="B2307" s="39">
        <v>15389.329210939</v>
      </c>
      <c r="C2307" s="39">
        <v>15389.329210939</v>
      </c>
      <c r="D2307" s="39">
        <v>15389.329210939</v>
      </c>
      <c r="E2307" s="39">
        <v>15389.329210939</v>
      </c>
      <c r="F2307" s="39">
        <v>15389.329210939</v>
      </c>
      <c r="G2307" s="39">
        <v>15389.329210939</v>
      </c>
      <c r="H2307" s="39">
        <v>15389.329210939</v>
      </c>
      <c r="I2307" s="39">
        <v>15389.329210939</v>
      </c>
      <c r="J2307" s="39">
        <v>15389.329210939</v>
      </c>
      <c r="K2307" s="39">
        <v>15389.329210939</v>
      </c>
      <c r="L2307" s="39">
        <v>15389.329210939</v>
      </c>
      <c r="M2307" s="39">
        <v>15389.329210939</v>
      </c>
      <c r="N2307" s="39">
        <v>15389.329210939</v>
      </c>
      <c r="O2307" s="39">
        <v>15389.329210939</v>
      </c>
      <c r="P2307" s="39">
        <v>15389.329210939</v>
      </c>
      <c r="Q2307" s="39">
        <v>15389.329210939</v>
      </c>
      <c r="R2307" s="39">
        <v>15389.329210939</v>
      </c>
    </row>
    <row r="2308" spans="1:30" hidden="1" outlineLevel="1">
      <c r="A2308" s="40" t="s">
        <v>216</v>
      </c>
      <c r="B2308" s="39">
        <v>1378579.20897255</v>
      </c>
      <c r="C2308" s="39">
        <v>1378579.20897255</v>
      </c>
      <c r="D2308" s="39">
        <v>1378579.20897255</v>
      </c>
      <c r="E2308" s="39">
        <v>1378579.20897255</v>
      </c>
      <c r="F2308" s="39">
        <v>1378579.20897255</v>
      </c>
      <c r="G2308" s="39">
        <v>1378579.20897255</v>
      </c>
      <c r="H2308" s="39">
        <v>1378579.20897255</v>
      </c>
      <c r="I2308" s="39">
        <v>1378579.20897255</v>
      </c>
      <c r="J2308" s="39">
        <v>1378579.20897255</v>
      </c>
      <c r="K2308" s="39">
        <v>1378579.20897255</v>
      </c>
      <c r="L2308" s="39">
        <v>1378579.20897255</v>
      </c>
      <c r="M2308" s="39">
        <v>1378579.20897255</v>
      </c>
      <c r="N2308" s="39">
        <v>1378579.20897255</v>
      </c>
      <c r="O2308" s="39">
        <v>1378579.20897255</v>
      </c>
      <c r="P2308" s="39">
        <v>1378579.20897255</v>
      </c>
      <c r="Q2308" s="39">
        <v>1378579.20897255</v>
      </c>
      <c r="R2308" s="39">
        <v>1378579.20897255</v>
      </c>
    </row>
    <row r="2309" spans="1:30" hidden="1" outlineLevel="1">
      <c r="A2309" s="40" t="s">
        <v>217</v>
      </c>
      <c r="B2309" s="39">
        <v>9670.2415653074204</v>
      </c>
      <c r="C2309" s="39">
        <v>9670.2415653074204</v>
      </c>
      <c r="D2309" s="39">
        <v>9670.2415653074204</v>
      </c>
      <c r="E2309" s="39">
        <v>9670.2415653074204</v>
      </c>
      <c r="F2309" s="39">
        <v>9670.2415653074204</v>
      </c>
      <c r="G2309" s="39">
        <v>9670.2415653074204</v>
      </c>
      <c r="H2309" s="39">
        <v>9670.2415653074204</v>
      </c>
      <c r="I2309" s="39">
        <v>9670.2415653074204</v>
      </c>
      <c r="J2309" s="39">
        <v>9670.2415653074204</v>
      </c>
      <c r="K2309" s="39">
        <v>9670.2415653074204</v>
      </c>
      <c r="L2309" s="39">
        <v>9670.2415653074204</v>
      </c>
      <c r="M2309" s="39">
        <v>9670.2415653074204</v>
      </c>
      <c r="N2309" s="39">
        <v>9670.2415653074204</v>
      </c>
      <c r="O2309" s="39">
        <v>9670.2415653074204</v>
      </c>
      <c r="P2309" s="39">
        <v>9670.2415653074204</v>
      </c>
      <c r="Q2309" s="39">
        <v>9670.2415653074204</v>
      </c>
      <c r="R2309" s="39">
        <v>9670.2415653074204</v>
      </c>
    </row>
    <row r="2310" spans="1:30" hidden="1" outlineLevel="1">
      <c r="A2310" s="40" t="s">
        <v>218</v>
      </c>
      <c r="B2310" s="39">
        <v>5035957.85144029</v>
      </c>
      <c r="C2310" s="39">
        <v>5035957.85144029</v>
      </c>
      <c r="D2310" s="39">
        <v>5035957.85144029</v>
      </c>
      <c r="E2310" s="39">
        <v>5035957.85144029</v>
      </c>
      <c r="F2310" s="39">
        <v>5035957.85144029</v>
      </c>
      <c r="G2310" s="39">
        <v>5035957.85144029</v>
      </c>
      <c r="H2310" s="39">
        <v>5035957.85144029</v>
      </c>
      <c r="I2310" s="39">
        <v>5035957.85144029</v>
      </c>
      <c r="J2310" s="39">
        <v>5035957.85144029</v>
      </c>
      <c r="K2310" s="39">
        <v>5035957.85144029</v>
      </c>
      <c r="L2310" s="39">
        <v>5035957.85144029</v>
      </c>
      <c r="M2310" s="39">
        <v>5035957.85144029</v>
      </c>
      <c r="N2310" s="39">
        <v>5035957.85144029</v>
      </c>
      <c r="O2310" s="39">
        <v>5035957.85144029</v>
      </c>
      <c r="P2310" s="39">
        <v>5035957.85144029</v>
      </c>
      <c r="Q2310" s="39">
        <v>5035957.85144029</v>
      </c>
      <c r="R2310" s="39">
        <v>5035957.85144029</v>
      </c>
    </row>
    <row r="2311" spans="1:30" hidden="1" outlineLevel="1">
      <c r="A2311" s="40" t="s">
        <v>219</v>
      </c>
      <c r="B2311" s="39">
        <v>2051854.7485153</v>
      </c>
      <c r="C2311" s="39">
        <v>2051854.7485153</v>
      </c>
      <c r="D2311" s="39">
        <v>2051854.7485153</v>
      </c>
      <c r="E2311" s="39">
        <v>2051854.7485153</v>
      </c>
      <c r="F2311" s="39">
        <v>2051854.7485153</v>
      </c>
      <c r="G2311" s="39">
        <v>2051854.7485153</v>
      </c>
      <c r="H2311" s="39">
        <v>2051854.7485153</v>
      </c>
      <c r="I2311" s="39">
        <v>2051854.7485153</v>
      </c>
      <c r="J2311" s="39">
        <v>2051854.7485153</v>
      </c>
      <c r="K2311" s="39">
        <v>2051854.7485153</v>
      </c>
      <c r="L2311" s="39">
        <v>2051854.7485153</v>
      </c>
      <c r="M2311" s="39">
        <v>2051854.7485153</v>
      </c>
      <c r="N2311" s="39">
        <v>2051854.7485153</v>
      </c>
      <c r="O2311" s="39">
        <v>2051854.7485153</v>
      </c>
      <c r="P2311" s="39">
        <v>2051854.7485153</v>
      </c>
      <c r="Q2311" s="39">
        <v>2051854.7485153</v>
      </c>
      <c r="R2311" s="39">
        <v>2051854.7485153</v>
      </c>
    </row>
    <row r="2312" spans="1:30" hidden="1" outlineLevel="1">
      <c r="A2312" s="40" t="s">
        <v>220</v>
      </c>
      <c r="B2312" s="39">
        <v>269074.52783995302</v>
      </c>
      <c r="C2312" s="39">
        <v>269074.52783995302</v>
      </c>
      <c r="D2312" s="39">
        <v>269074.52783995302</v>
      </c>
      <c r="E2312" s="39">
        <v>269074.52783995302</v>
      </c>
      <c r="F2312" s="39">
        <v>269074.52783995302</v>
      </c>
      <c r="G2312" s="39">
        <v>269074.52783995302</v>
      </c>
      <c r="H2312" s="39">
        <v>269074.52783995302</v>
      </c>
      <c r="I2312" s="39">
        <v>269074.52783995302</v>
      </c>
      <c r="J2312" s="39">
        <v>269074.52783995302</v>
      </c>
      <c r="K2312" s="39">
        <v>269074.52783995302</v>
      </c>
      <c r="L2312" s="39">
        <v>269074.52783995302</v>
      </c>
      <c r="M2312" s="39">
        <v>269074.52783995302</v>
      </c>
      <c r="N2312" s="39">
        <v>269074.52783995302</v>
      </c>
      <c r="O2312" s="39">
        <v>269074.52783995302</v>
      </c>
      <c r="P2312" s="39">
        <v>269074.52783995302</v>
      </c>
      <c r="Q2312" s="39">
        <v>269074.52783995302</v>
      </c>
      <c r="R2312" s="39">
        <v>269074.52783995302</v>
      </c>
    </row>
    <row r="2313" spans="1:30" hidden="1" outlineLevel="1">
      <c r="A2313" s="40" t="s">
        <v>223</v>
      </c>
      <c r="B2313" s="39">
        <v>27905.393232939201</v>
      </c>
      <c r="C2313" s="39">
        <v>27905.393232939201</v>
      </c>
      <c r="D2313" s="39">
        <v>27905.393232939201</v>
      </c>
      <c r="E2313" s="39">
        <v>27905.393232939201</v>
      </c>
      <c r="F2313" s="39">
        <v>27905.393232939201</v>
      </c>
      <c r="G2313" s="39">
        <v>27905.393232939201</v>
      </c>
      <c r="H2313" s="39">
        <v>27905.393232939201</v>
      </c>
      <c r="I2313" s="39">
        <v>27905.393232939201</v>
      </c>
      <c r="J2313" s="39">
        <v>27905.393232939201</v>
      </c>
      <c r="K2313" s="39">
        <v>27905.393232939201</v>
      </c>
      <c r="L2313" s="39">
        <v>27905.393232939201</v>
      </c>
      <c r="M2313" s="39">
        <v>27905.393232939201</v>
      </c>
      <c r="N2313" s="39">
        <v>27905.393232939201</v>
      </c>
      <c r="O2313" s="39">
        <v>27905.393232939201</v>
      </c>
      <c r="P2313" s="39">
        <v>27905.393232939201</v>
      </c>
      <c r="Q2313" s="39">
        <v>27905.393232939201</v>
      </c>
      <c r="R2313" s="39">
        <v>27905.393232939201</v>
      </c>
    </row>
    <row r="2314" spans="1:30" hidden="1" outlineLevel="1">
      <c r="A2314" s="40" t="s">
        <v>224</v>
      </c>
      <c r="B2314" s="39">
        <v>8809.3568926480693</v>
      </c>
      <c r="C2314" s="39">
        <v>8809.3568926480693</v>
      </c>
      <c r="D2314" s="39">
        <v>8809.3568926480693</v>
      </c>
      <c r="E2314" s="39">
        <v>8809.3568926480693</v>
      </c>
      <c r="F2314" s="39">
        <v>8809.3568926480693</v>
      </c>
      <c r="G2314" s="39">
        <v>8809.3568926480693</v>
      </c>
      <c r="H2314" s="39">
        <v>8809.3568926480693</v>
      </c>
      <c r="I2314" s="39">
        <v>8809.3568926480693</v>
      </c>
      <c r="J2314" s="39">
        <v>8809.3568926480693</v>
      </c>
      <c r="K2314" s="39">
        <v>8809.3568926480693</v>
      </c>
      <c r="L2314" s="39">
        <v>8809.3568926480693</v>
      </c>
      <c r="M2314" s="39">
        <v>8809.3568926480693</v>
      </c>
      <c r="N2314" s="39">
        <v>8809.3568926480693</v>
      </c>
      <c r="O2314" s="39">
        <v>8809.3568926480693</v>
      </c>
      <c r="P2314" s="39">
        <v>8809.3568926480693</v>
      </c>
      <c r="Q2314" s="39">
        <v>8809.3568926480693</v>
      </c>
      <c r="R2314" s="39">
        <v>8809.3568926480693</v>
      </c>
    </row>
    <row r="2315" spans="1:30" hidden="1" outlineLevel="1">
      <c r="A2315" s="40" t="s">
        <v>225</v>
      </c>
      <c r="B2315" s="39">
        <v>14112002.8142139</v>
      </c>
      <c r="C2315" s="39">
        <v>14112002.8142139</v>
      </c>
      <c r="D2315" s="39">
        <v>14112002.8142139</v>
      </c>
      <c r="E2315" s="39">
        <v>14112002.8142139</v>
      </c>
      <c r="F2315" s="39">
        <v>14112002.8142139</v>
      </c>
      <c r="G2315" s="39">
        <v>14112002.8142139</v>
      </c>
      <c r="H2315" s="39">
        <v>14112002.8142139</v>
      </c>
      <c r="I2315" s="39">
        <v>14112002.8142139</v>
      </c>
      <c r="J2315" s="39">
        <v>14112002.8142139</v>
      </c>
      <c r="K2315" s="39">
        <v>14112002.8142139</v>
      </c>
      <c r="L2315" s="39">
        <v>14112002.8142139</v>
      </c>
      <c r="M2315" s="39">
        <v>14112002.8142139</v>
      </c>
      <c r="N2315" s="39">
        <v>14112002.8142139</v>
      </c>
      <c r="O2315" s="39">
        <v>14112002.8142139</v>
      </c>
      <c r="P2315" s="39">
        <v>14112002.8142139</v>
      </c>
      <c r="Q2315" s="39">
        <v>14112002.8142139</v>
      </c>
      <c r="R2315" s="39">
        <v>14112002.8142139</v>
      </c>
    </row>
    <row r="2316" spans="1:30" hidden="1" outlineLevel="1">
      <c r="A2316" s="40" t="s">
        <v>226</v>
      </c>
      <c r="B2316" s="39">
        <v>167133.05684123401</v>
      </c>
      <c r="C2316" s="39">
        <v>167133.05684123401</v>
      </c>
      <c r="D2316" s="39">
        <v>167133.05684123401</v>
      </c>
      <c r="E2316" s="39">
        <v>167133.05684123401</v>
      </c>
      <c r="F2316" s="39">
        <v>167133.05684123401</v>
      </c>
      <c r="G2316" s="39">
        <v>167133.05684123401</v>
      </c>
      <c r="H2316" s="39">
        <v>167133.05684123401</v>
      </c>
      <c r="I2316" s="39">
        <v>167133.05684123401</v>
      </c>
      <c r="J2316" s="39">
        <v>167133.05684123401</v>
      </c>
      <c r="K2316" s="39">
        <v>167133.05684123401</v>
      </c>
      <c r="L2316" s="39">
        <v>167133.05684123401</v>
      </c>
      <c r="M2316" s="39">
        <v>167133.05684123401</v>
      </c>
      <c r="N2316" s="39">
        <v>167133.05684123401</v>
      </c>
      <c r="O2316" s="39">
        <v>167133.05684123401</v>
      </c>
      <c r="P2316" s="39">
        <v>167133.05684123401</v>
      </c>
      <c r="Q2316" s="39">
        <v>167133.05684123401</v>
      </c>
      <c r="R2316" s="39">
        <v>167133.05684123401</v>
      </c>
    </row>
    <row r="2317" spans="1:30" hidden="1" outlineLevel="1">
      <c r="A2317" s="40" t="s">
        <v>227</v>
      </c>
      <c r="B2317" s="39">
        <v>4535.1012626921502</v>
      </c>
      <c r="C2317" s="39">
        <v>4535.1012626921502</v>
      </c>
      <c r="D2317" s="39">
        <v>4535.1012626921502</v>
      </c>
      <c r="E2317" s="39">
        <v>4535.1012626921502</v>
      </c>
      <c r="F2317" s="39">
        <v>4535.1012626921502</v>
      </c>
      <c r="G2317" s="39">
        <v>4535.1012626921502</v>
      </c>
      <c r="H2317" s="39">
        <v>4535.1012626921502</v>
      </c>
      <c r="I2317" s="39">
        <v>4535.1012626921502</v>
      </c>
      <c r="J2317" s="39">
        <v>4535.1012626921502</v>
      </c>
      <c r="K2317" s="39">
        <v>4535.1012626921502</v>
      </c>
      <c r="L2317" s="39">
        <v>4535.1012626921502</v>
      </c>
      <c r="M2317" s="39">
        <v>4535.1012626921502</v>
      </c>
      <c r="N2317" s="39">
        <v>4535.1012626921502</v>
      </c>
      <c r="O2317" s="39">
        <v>4535.1012626921502</v>
      </c>
      <c r="P2317" s="39">
        <v>4535.1012626921502</v>
      </c>
      <c r="Q2317" s="39">
        <v>4535.1012626921502</v>
      </c>
      <c r="R2317" s="39">
        <v>4535.1012626921502</v>
      </c>
    </row>
    <row r="2318" spans="1:30" collapsed="1">
      <c r="A2318" s="40" t="s">
        <v>368</v>
      </c>
      <c r="B2318" s="39">
        <v>23325179.092227601</v>
      </c>
      <c r="C2318" s="39">
        <v>23325179.092227601</v>
      </c>
      <c r="D2318" s="39">
        <v>23325179.092227601</v>
      </c>
      <c r="E2318" s="39">
        <v>23325179.092227601</v>
      </c>
      <c r="F2318" s="39">
        <v>23325179.092227601</v>
      </c>
      <c r="G2318" s="39">
        <v>23325179.092227601</v>
      </c>
      <c r="H2318" s="39">
        <v>23325179.092227601</v>
      </c>
      <c r="I2318" s="39">
        <v>23325179.092227601</v>
      </c>
      <c r="J2318" s="39">
        <v>23325179.092227601</v>
      </c>
      <c r="K2318" s="39">
        <v>23325179.092227601</v>
      </c>
      <c r="L2318" s="39">
        <v>23325179.092227601</v>
      </c>
      <c r="M2318" s="39">
        <v>23325179.092227601</v>
      </c>
      <c r="N2318" s="39">
        <v>23325179.092227601</v>
      </c>
      <c r="O2318" s="39">
        <v>23325179.092227601</v>
      </c>
      <c r="P2318" s="39">
        <v>23325179.092227601</v>
      </c>
      <c r="Q2318" s="39">
        <v>23325179.092227601</v>
      </c>
      <c r="R2318" s="39">
        <v>23325179.092227601</v>
      </c>
      <c r="S2318" s="39">
        <v>0</v>
      </c>
      <c r="T2318" s="39">
        <v>0</v>
      </c>
      <c r="U2318" s="39">
        <v>0</v>
      </c>
      <c r="V2318" s="39">
        <v>0</v>
      </c>
      <c r="W2318" s="39">
        <v>0</v>
      </c>
      <c r="X2318" s="39">
        <v>0</v>
      </c>
      <c r="Y2318" s="39">
        <v>0</v>
      </c>
      <c r="Z2318" s="39">
        <v>0</v>
      </c>
      <c r="AA2318" s="39">
        <v>0</v>
      </c>
      <c r="AB2318" s="39">
        <v>0</v>
      </c>
      <c r="AC2318" s="39">
        <v>0</v>
      </c>
      <c r="AD2318" s="39">
        <v>0</v>
      </c>
    </row>
    <row r="2319" spans="1:30" hidden="1" outlineLevel="1">
      <c r="A2319" s="40" t="s">
        <v>213</v>
      </c>
      <c r="B2319" s="39">
        <v>244267.46223980599</v>
      </c>
      <c r="C2319" s="39">
        <v>244267.46223980599</v>
      </c>
      <c r="D2319" s="39">
        <v>244267.46223980599</v>
      </c>
      <c r="E2319" s="39">
        <v>244267.46223980599</v>
      </c>
      <c r="F2319" s="39">
        <v>244267.46223980599</v>
      </c>
      <c r="G2319" s="39">
        <v>244267.46223980599</v>
      </c>
      <c r="H2319" s="39">
        <v>244267.46223980599</v>
      </c>
      <c r="I2319" s="39">
        <v>244267.46223980599</v>
      </c>
      <c r="J2319" s="39">
        <v>244267.46223980599</v>
      </c>
      <c r="K2319" s="39">
        <v>244267.46223980599</v>
      </c>
      <c r="L2319" s="39">
        <v>244267.46223980599</v>
      </c>
      <c r="M2319" s="39">
        <v>244267.46223980599</v>
      </c>
      <c r="N2319" s="39">
        <v>244267.46223980599</v>
      </c>
      <c r="O2319" s="39">
        <v>244267.46223980599</v>
      </c>
      <c r="P2319" s="39">
        <v>244267.46223980599</v>
      </c>
      <c r="Q2319" s="39">
        <v>244267.46223980599</v>
      </c>
      <c r="R2319" s="39">
        <v>244267.46223980599</v>
      </c>
      <c r="S2319" s="39">
        <v>244267.46223980599</v>
      </c>
      <c r="T2319" s="39">
        <v>244267.46223980599</v>
      </c>
      <c r="U2319" s="39">
        <v>244267.46223980599</v>
      </c>
      <c r="V2319" s="39">
        <v>244267.46223980599</v>
      </c>
      <c r="W2319" s="39">
        <v>244267.46223980599</v>
      </c>
      <c r="X2319" s="39">
        <v>244267.46223980599</v>
      </c>
      <c r="Y2319" s="39">
        <v>244267.46223980599</v>
      </c>
      <c r="Z2319" s="39">
        <v>244267.46223980599</v>
      </c>
      <c r="AA2319" s="39">
        <v>244267.46223980599</v>
      </c>
      <c r="AB2319" s="39">
        <v>244267.46223980599</v>
      </c>
      <c r="AC2319" s="39">
        <v>244267.46223980599</v>
      </c>
      <c r="AD2319" s="39">
        <v>244267.46223980599</v>
      </c>
    </row>
    <row r="2320" spans="1:30" hidden="1" outlineLevel="1">
      <c r="A2320" s="40" t="s">
        <v>214</v>
      </c>
      <c r="B2320" s="39">
        <v>15389.329210939</v>
      </c>
      <c r="C2320" s="39">
        <v>15389.329210939</v>
      </c>
      <c r="D2320" s="39">
        <v>15389.329210939</v>
      </c>
      <c r="E2320" s="39">
        <v>15389.329210939</v>
      </c>
      <c r="F2320" s="39">
        <v>15389.329210939</v>
      </c>
      <c r="G2320" s="39">
        <v>15389.329210939</v>
      </c>
      <c r="H2320" s="39">
        <v>15389.329210939</v>
      </c>
      <c r="I2320" s="39">
        <v>15389.329210939</v>
      </c>
      <c r="J2320" s="39">
        <v>15389.329210939</v>
      </c>
      <c r="K2320" s="39">
        <v>15389.329210939</v>
      </c>
      <c r="L2320" s="39">
        <v>15389.329210939</v>
      </c>
      <c r="M2320" s="39">
        <v>15389.329210939</v>
      </c>
      <c r="N2320" s="39">
        <v>15389.329210939</v>
      </c>
      <c r="O2320" s="39">
        <v>15389.329210939</v>
      </c>
      <c r="P2320" s="39">
        <v>15389.329210939</v>
      </c>
      <c r="Q2320" s="39">
        <v>15389.329210939</v>
      </c>
      <c r="R2320" s="39">
        <v>15389.329210939</v>
      </c>
      <c r="S2320" s="39">
        <v>15389.329210939</v>
      </c>
      <c r="T2320" s="39">
        <v>15389.329210939</v>
      </c>
      <c r="U2320" s="39">
        <v>15389.329210939</v>
      </c>
      <c r="V2320" s="39">
        <v>15389.329210939</v>
      </c>
      <c r="W2320" s="39">
        <v>15389.329210939</v>
      </c>
      <c r="X2320" s="39">
        <v>15389.329210939</v>
      </c>
      <c r="Y2320" s="39">
        <v>15389.329210939</v>
      </c>
      <c r="Z2320" s="39">
        <v>15389.329210939</v>
      </c>
      <c r="AA2320" s="39">
        <v>15389.329210939</v>
      </c>
      <c r="AB2320" s="39">
        <v>15389.329210939</v>
      </c>
      <c r="AC2320" s="39">
        <v>15389.329210939</v>
      </c>
      <c r="AD2320" s="39">
        <v>15389.329210939</v>
      </c>
    </row>
    <row r="2321" spans="1:30" hidden="1" outlineLevel="1">
      <c r="A2321" s="40" t="s">
        <v>216</v>
      </c>
      <c r="B2321" s="39">
        <v>1378579.20897255</v>
      </c>
      <c r="C2321" s="39">
        <v>1378579.20897255</v>
      </c>
      <c r="D2321" s="39">
        <v>1378579.20897255</v>
      </c>
      <c r="E2321" s="39">
        <v>1378579.20897255</v>
      </c>
      <c r="F2321" s="39">
        <v>1378579.20897255</v>
      </c>
      <c r="G2321" s="39">
        <v>1378579.20897255</v>
      </c>
      <c r="H2321" s="39">
        <v>1378579.20897255</v>
      </c>
      <c r="I2321" s="39">
        <v>1378579.20897255</v>
      </c>
      <c r="J2321" s="39">
        <v>1378579.20897255</v>
      </c>
      <c r="K2321" s="39">
        <v>1378579.20897255</v>
      </c>
      <c r="L2321" s="39">
        <v>1378579.20897255</v>
      </c>
      <c r="M2321" s="39">
        <v>1378579.20897255</v>
      </c>
      <c r="N2321" s="39">
        <v>1378579.20897255</v>
      </c>
      <c r="O2321" s="39">
        <v>1378579.20897255</v>
      </c>
      <c r="P2321" s="39">
        <v>1378579.20897255</v>
      </c>
      <c r="Q2321" s="39">
        <v>1378579.20897255</v>
      </c>
      <c r="R2321" s="39">
        <v>1378579.20897255</v>
      </c>
      <c r="S2321" s="39">
        <v>1378579.20897255</v>
      </c>
      <c r="T2321" s="39">
        <v>1378579.20897255</v>
      </c>
      <c r="U2321" s="39">
        <v>1378579.20897255</v>
      </c>
      <c r="V2321" s="39">
        <v>1378579.20897255</v>
      </c>
      <c r="W2321" s="39">
        <v>1378579.20897255</v>
      </c>
      <c r="X2321" s="39">
        <v>1378579.20897255</v>
      </c>
      <c r="Y2321" s="39">
        <v>1378579.20897255</v>
      </c>
      <c r="Z2321" s="39">
        <v>1378579.20897255</v>
      </c>
      <c r="AA2321" s="39">
        <v>1378579.20897255</v>
      </c>
      <c r="AB2321" s="39">
        <v>1378579.20897255</v>
      </c>
      <c r="AC2321" s="39">
        <v>1378579.20897255</v>
      </c>
      <c r="AD2321" s="39">
        <v>1378579.20897255</v>
      </c>
    </row>
    <row r="2322" spans="1:30" hidden="1" outlineLevel="1">
      <c r="A2322" s="40" t="s">
        <v>217</v>
      </c>
      <c r="B2322" s="39">
        <v>9670.2415653074204</v>
      </c>
      <c r="C2322" s="39">
        <v>9670.2415653074204</v>
      </c>
      <c r="D2322" s="39">
        <v>9670.2415653074204</v>
      </c>
      <c r="E2322" s="39">
        <v>9670.2415653074204</v>
      </c>
      <c r="F2322" s="39">
        <v>9670.2415653074204</v>
      </c>
      <c r="G2322" s="39">
        <v>9670.2415653074204</v>
      </c>
      <c r="H2322" s="39">
        <v>9670.2415653074204</v>
      </c>
      <c r="I2322" s="39">
        <v>9670.2415653074204</v>
      </c>
      <c r="J2322" s="39">
        <v>9670.2415653074204</v>
      </c>
      <c r="K2322" s="39">
        <v>9670.2415653074204</v>
      </c>
      <c r="L2322" s="39">
        <v>9670.2415653074204</v>
      </c>
      <c r="M2322" s="39">
        <v>9670.2415653074204</v>
      </c>
      <c r="N2322" s="39">
        <v>9670.2415653074204</v>
      </c>
      <c r="O2322" s="39">
        <v>9670.2415653074204</v>
      </c>
      <c r="P2322" s="39">
        <v>9670.2415653074204</v>
      </c>
      <c r="Q2322" s="39">
        <v>9670.2415653074204</v>
      </c>
      <c r="R2322" s="39">
        <v>9670.2415653074204</v>
      </c>
      <c r="S2322" s="39">
        <v>9670.2415653074204</v>
      </c>
      <c r="T2322" s="39">
        <v>9670.2415653074204</v>
      </c>
      <c r="U2322" s="39">
        <v>9670.2415653074204</v>
      </c>
      <c r="V2322" s="39">
        <v>9670.2415653074204</v>
      </c>
      <c r="W2322" s="39">
        <v>9670.2415653074204</v>
      </c>
      <c r="X2322" s="39">
        <v>9670.2415653074204</v>
      </c>
      <c r="Y2322" s="39">
        <v>9670.2415653074204</v>
      </c>
      <c r="Z2322" s="39">
        <v>9670.2415653074204</v>
      </c>
      <c r="AA2322" s="39">
        <v>9670.2415653074204</v>
      </c>
      <c r="AB2322" s="39">
        <v>9670.2415653074204</v>
      </c>
      <c r="AC2322" s="39">
        <v>9670.2415653074204</v>
      </c>
      <c r="AD2322" s="39">
        <v>9670.2415653074204</v>
      </c>
    </row>
    <row r="2323" spans="1:30" hidden="1" outlineLevel="1">
      <c r="A2323" s="40" t="s">
        <v>218</v>
      </c>
      <c r="B2323" s="39">
        <v>5035957.85144029</v>
      </c>
      <c r="C2323" s="39">
        <v>5035957.85144029</v>
      </c>
      <c r="D2323" s="39">
        <v>5035957.85144029</v>
      </c>
      <c r="E2323" s="39">
        <v>5035957.85144029</v>
      </c>
      <c r="F2323" s="39">
        <v>5035957.85144029</v>
      </c>
      <c r="G2323" s="39">
        <v>5035957.85144029</v>
      </c>
      <c r="H2323" s="39">
        <v>5035957.85144029</v>
      </c>
      <c r="I2323" s="39">
        <v>5035957.85144029</v>
      </c>
      <c r="J2323" s="39">
        <v>5035957.85144029</v>
      </c>
      <c r="K2323" s="39">
        <v>5035957.85144029</v>
      </c>
      <c r="L2323" s="39">
        <v>5035957.85144029</v>
      </c>
      <c r="M2323" s="39">
        <v>5035957.85144029</v>
      </c>
      <c r="N2323" s="39">
        <v>5035957.85144029</v>
      </c>
      <c r="O2323" s="39">
        <v>5035957.85144029</v>
      </c>
      <c r="P2323" s="39">
        <v>5035957.85144029</v>
      </c>
      <c r="Q2323" s="39">
        <v>5035957.85144029</v>
      </c>
      <c r="R2323" s="39">
        <v>5035957.85144029</v>
      </c>
      <c r="S2323" s="39">
        <v>5035957.85144029</v>
      </c>
      <c r="T2323" s="39">
        <v>5035957.85144029</v>
      </c>
      <c r="U2323" s="39">
        <v>5035957.85144029</v>
      </c>
      <c r="V2323" s="39">
        <v>5035957.85144029</v>
      </c>
      <c r="W2323" s="39">
        <v>5035957.85144029</v>
      </c>
      <c r="X2323" s="39">
        <v>5035957.85144029</v>
      </c>
      <c r="Y2323" s="39">
        <v>5035957.85144029</v>
      </c>
      <c r="Z2323" s="39">
        <v>5035957.85144029</v>
      </c>
      <c r="AA2323" s="39">
        <v>5035957.85144029</v>
      </c>
      <c r="AB2323" s="39">
        <v>5035957.85144029</v>
      </c>
      <c r="AC2323" s="39">
        <v>5035957.85144029</v>
      </c>
      <c r="AD2323" s="39">
        <v>5035957.85144029</v>
      </c>
    </row>
    <row r="2324" spans="1:30" hidden="1" outlineLevel="1">
      <c r="A2324" s="40" t="s">
        <v>219</v>
      </c>
      <c r="B2324" s="39">
        <v>2051854.7485153</v>
      </c>
      <c r="C2324" s="39">
        <v>2051854.7485153</v>
      </c>
      <c r="D2324" s="39">
        <v>2051854.7485153</v>
      </c>
      <c r="E2324" s="39">
        <v>2051854.7485153</v>
      </c>
      <c r="F2324" s="39">
        <v>2051854.7485153</v>
      </c>
      <c r="G2324" s="39">
        <v>2051854.7485153</v>
      </c>
      <c r="H2324" s="39">
        <v>2051854.7485153</v>
      </c>
      <c r="I2324" s="39">
        <v>2051854.7485153</v>
      </c>
      <c r="J2324" s="39">
        <v>2051854.7485153</v>
      </c>
      <c r="K2324" s="39">
        <v>2051854.7485153</v>
      </c>
      <c r="L2324" s="39">
        <v>2051854.7485153</v>
      </c>
      <c r="M2324" s="39">
        <v>2051854.7485153</v>
      </c>
      <c r="N2324" s="39">
        <v>2051854.7485153</v>
      </c>
      <c r="O2324" s="39">
        <v>2051854.7485153</v>
      </c>
      <c r="P2324" s="39">
        <v>2051854.7485153</v>
      </c>
      <c r="Q2324" s="39">
        <v>2051854.7485153</v>
      </c>
      <c r="R2324" s="39">
        <v>2051854.7485153</v>
      </c>
      <c r="S2324" s="39">
        <v>2051854.7485153</v>
      </c>
      <c r="T2324" s="39">
        <v>2051854.7485153</v>
      </c>
      <c r="U2324" s="39">
        <v>2051854.7485153</v>
      </c>
      <c r="V2324" s="39">
        <v>2051854.7485153</v>
      </c>
      <c r="W2324" s="39">
        <v>2051854.7485153</v>
      </c>
      <c r="X2324" s="39">
        <v>2051854.7485153</v>
      </c>
      <c r="Y2324" s="39">
        <v>2051854.7485153</v>
      </c>
      <c r="Z2324" s="39">
        <v>2051854.7485153</v>
      </c>
      <c r="AA2324" s="39">
        <v>2051854.7485153</v>
      </c>
      <c r="AB2324" s="39">
        <v>2051854.7485153</v>
      </c>
      <c r="AC2324" s="39">
        <v>2051854.7485153</v>
      </c>
      <c r="AD2324" s="39">
        <v>2051854.7485153</v>
      </c>
    </row>
    <row r="2325" spans="1:30" hidden="1" outlineLevel="1">
      <c r="A2325" s="40" t="s">
        <v>220</v>
      </c>
      <c r="B2325" s="39">
        <v>269074.52783995302</v>
      </c>
      <c r="C2325" s="39">
        <v>269074.52783995302</v>
      </c>
      <c r="D2325" s="39">
        <v>269074.52783995302</v>
      </c>
      <c r="E2325" s="39">
        <v>269074.52783995302</v>
      </c>
      <c r="F2325" s="39">
        <v>269074.52783995302</v>
      </c>
      <c r="G2325" s="39">
        <v>269074.52783995302</v>
      </c>
      <c r="H2325" s="39">
        <v>269074.52783995302</v>
      </c>
      <c r="I2325" s="39">
        <v>269074.52783995302</v>
      </c>
      <c r="J2325" s="39">
        <v>269074.52783995302</v>
      </c>
      <c r="K2325" s="39">
        <v>269074.52783995302</v>
      </c>
      <c r="L2325" s="39">
        <v>269074.52783995302</v>
      </c>
      <c r="M2325" s="39">
        <v>269074.52783995302</v>
      </c>
      <c r="N2325" s="39">
        <v>269074.52783995302</v>
      </c>
      <c r="O2325" s="39">
        <v>269074.52783995302</v>
      </c>
      <c r="P2325" s="39">
        <v>269074.52783995302</v>
      </c>
      <c r="Q2325" s="39">
        <v>269074.52783995302</v>
      </c>
      <c r="R2325" s="39">
        <v>269074.52783995302</v>
      </c>
      <c r="S2325" s="39">
        <v>269074.52783995302</v>
      </c>
      <c r="T2325" s="39">
        <v>269074.52783995302</v>
      </c>
      <c r="U2325" s="39">
        <v>269074.52783995302</v>
      </c>
      <c r="V2325" s="39">
        <v>269074.52783995302</v>
      </c>
      <c r="W2325" s="39">
        <v>269074.52783995302</v>
      </c>
      <c r="X2325" s="39">
        <v>269074.52783995302</v>
      </c>
      <c r="Y2325" s="39">
        <v>269074.52783995302</v>
      </c>
      <c r="Z2325" s="39">
        <v>269074.52783995302</v>
      </c>
      <c r="AA2325" s="39">
        <v>269074.52783995302</v>
      </c>
      <c r="AB2325" s="39">
        <v>269074.52783995302</v>
      </c>
      <c r="AC2325" s="39">
        <v>269074.52783995302</v>
      </c>
      <c r="AD2325" s="39">
        <v>269074.52783995302</v>
      </c>
    </row>
    <row r="2326" spans="1:30" hidden="1" outlineLevel="1">
      <c r="A2326" s="40" t="s">
        <v>223</v>
      </c>
      <c r="B2326" s="39">
        <v>27905.393232939201</v>
      </c>
      <c r="C2326" s="39">
        <v>27905.393232939201</v>
      </c>
      <c r="D2326" s="39">
        <v>27905.393232939201</v>
      </c>
      <c r="E2326" s="39">
        <v>27905.393232939201</v>
      </c>
      <c r="F2326" s="39">
        <v>27905.393232939201</v>
      </c>
      <c r="G2326" s="39">
        <v>27905.393232939201</v>
      </c>
      <c r="H2326" s="39">
        <v>27905.393232939201</v>
      </c>
      <c r="I2326" s="39">
        <v>27905.393232939201</v>
      </c>
      <c r="J2326" s="39">
        <v>27905.393232939201</v>
      </c>
      <c r="K2326" s="39">
        <v>27905.393232939201</v>
      </c>
      <c r="L2326" s="39">
        <v>27905.393232939201</v>
      </c>
      <c r="M2326" s="39">
        <v>27905.393232939201</v>
      </c>
      <c r="N2326" s="39">
        <v>27905.393232939201</v>
      </c>
      <c r="O2326" s="39">
        <v>27905.393232939201</v>
      </c>
      <c r="P2326" s="39">
        <v>27905.393232939201</v>
      </c>
      <c r="Q2326" s="39">
        <v>27905.393232939201</v>
      </c>
      <c r="R2326" s="39">
        <v>27905.393232939201</v>
      </c>
      <c r="S2326" s="39">
        <v>27905.393232939201</v>
      </c>
      <c r="T2326" s="39">
        <v>27905.393232939201</v>
      </c>
      <c r="U2326" s="39">
        <v>27905.393232939201</v>
      </c>
      <c r="V2326" s="39">
        <v>27905.393232939201</v>
      </c>
      <c r="W2326" s="39">
        <v>27905.393232939201</v>
      </c>
      <c r="X2326" s="39">
        <v>27905.393232939201</v>
      </c>
      <c r="Y2326" s="39">
        <v>27905.393232939201</v>
      </c>
      <c r="Z2326" s="39">
        <v>27905.393232939201</v>
      </c>
      <c r="AA2326" s="39">
        <v>27905.393232939201</v>
      </c>
      <c r="AB2326" s="39">
        <v>27905.393232939201</v>
      </c>
      <c r="AC2326" s="39">
        <v>27905.393232939201</v>
      </c>
      <c r="AD2326" s="39">
        <v>27905.393232939201</v>
      </c>
    </row>
    <row r="2327" spans="1:30" hidden="1" outlineLevel="1">
      <c r="A2327" s="40" t="s">
        <v>224</v>
      </c>
      <c r="B2327" s="39">
        <v>8809.3568926480693</v>
      </c>
      <c r="C2327" s="39">
        <v>8809.3568926480693</v>
      </c>
      <c r="D2327" s="39">
        <v>8809.3568926480693</v>
      </c>
      <c r="E2327" s="39">
        <v>8809.3568926480693</v>
      </c>
      <c r="F2327" s="39">
        <v>8809.3568926480693</v>
      </c>
      <c r="G2327" s="39">
        <v>8809.3568926480693</v>
      </c>
      <c r="H2327" s="39">
        <v>8809.3568926480693</v>
      </c>
      <c r="I2327" s="39">
        <v>8809.3568926480693</v>
      </c>
      <c r="J2327" s="39">
        <v>8809.3568926480693</v>
      </c>
      <c r="K2327" s="39">
        <v>8809.3568926480693</v>
      </c>
      <c r="L2327" s="39">
        <v>8809.3568926480693</v>
      </c>
      <c r="M2327" s="39">
        <v>8809.3568926480693</v>
      </c>
      <c r="N2327" s="39">
        <v>8809.3568926480693</v>
      </c>
      <c r="O2327" s="39">
        <v>8809.3568926480693</v>
      </c>
      <c r="P2327" s="39">
        <v>8809.3568926480693</v>
      </c>
      <c r="Q2327" s="39">
        <v>8809.3568926480693</v>
      </c>
      <c r="R2327" s="39">
        <v>8809.3568926480693</v>
      </c>
      <c r="S2327" s="39">
        <v>8809.3568926480693</v>
      </c>
      <c r="T2327" s="39">
        <v>8809.3568926480693</v>
      </c>
      <c r="U2327" s="39">
        <v>8809.3568926480693</v>
      </c>
      <c r="V2327" s="39">
        <v>8809.3568926480693</v>
      </c>
      <c r="W2327" s="39">
        <v>8809.3568926480693</v>
      </c>
      <c r="X2327" s="39">
        <v>8809.3568926480693</v>
      </c>
      <c r="Y2327" s="39">
        <v>8809.3568926480693</v>
      </c>
      <c r="Z2327" s="39">
        <v>8809.3568926480693</v>
      </c>
      <c r="AA2327" s="39">
        <v>8809.3568926480693</v>
      </c>
      <c r="AB2327" s="39">
        <v>8809.3568926480693</v>
      </c>
      <c r="AC2327" s="39">
        <v>8809.3568926480693</v>
      </c>
      <c r="AD2327" s="39">
        <v>8809.3568926480693</v>
      </c>
    </row>
    <row r="2328" spans="1:30" hidden="1" outlineLevel="1">
      <c r="A2328" s="40" t="s">
        <v>225</v>
      </c>
      <c r="B2328" s="39">
        <v>14112002.8142139</v>
      </c>
      <c r="C2328" s="39">
        <v>14112002.8142139</v>
      </c>
      <c r="D2328" s="39">
        <v>14112002.8142139</v>
      </c>
      <c r="E2328" s="39">
        <v>14112002.8142139</v>
      </c>
      <c r="F2328" s="39">
        <v>14112002.8142139</v>
      </c>
      <c r="G2328" s="39">
        <v>14112002.8142139</v>
      </c>
      <c r="H2328" s="39">
        <v>14112002.8142139</v>
      </c>
      <c r="I2328" s="39">
        <v>14112002.8142139</v>
      </c>
      <c r="J2328" s="39">
        <v>14112002.8142139</v>
      </c>
      <c r="K2328" s="39">
        <v>14112002.8142139</v>
      </c>
      <c r="L2328" s="39">
        <v>14112002.8142139</v>
      </c>
      <c r="M2328" s="39">
        <v>14112002.8142139</v>
      </c>
      <c r="N2328" s="39">
        <v>14112002.8142139</v>
      </c>
      <c r="O2328" s="39">
        <v>14112002.8142139</v>
      </c>
      <c r="P2328" s="39">
        <v>14112002.8142139</v>
      </c>
      <c r="Q2328" s="39">
        <v>14112002.8142139</v>
      </c>
      <c r="R2328" s="39">
        <v>14112002.8142139</v>
      </c>
      <c r="S2328" s="39">
        <v>14112002.8142139</v>
      </c>
      <c r="T2328" s="39">
        <v>14112002.8142139</v>
      </c>
      <c r="U2328" s="39">
        <v>14112002.8142139</v>
      </c>
      <c r="V2328" s="39">
        <v>14112002.8142139</v>
      </c>
      <c r="W2328" s="39">
        <v>14112002.8142139</v>
      </c>
      <c r="X2328" s="39">
        <v>14112002.8142139</v>
      </c>
      <c r="Y2328" s="39">
        <v>14112002.8142139</v>
      </c>
      <c r="Z2328" s="39">
        <v>14112002.8142139</v>
      </c>
      <c r="AA2328" s="39">
        <v>14112002.8142139</v>
      </c>
      <c r="AB2328" s="39">
        <v>14112002.8142139</v>
      </c>
      <c r="AC2328" s="39">
        <v>14112002.8142139</v>
      </c>
      <c r="AD2328" s="39">
        <v>14112002.8142139</v>
      </c>
    </row>
    <row r="2329" spans="1:30" hidden="1" outlineLevel="1">
      <c r="A2329" s="40" t="s">
        <v>226</v>
      </c>
      <c r="B2329" s="39">
        <v>167133.05684123401</v>
      </c>
      <c r="C2329" s="39">
        <v>167133.05684123401</v>
      </c>
      <c r="D2329" s="39">
        <v>167133.05684123401</v>
      </c>
      <c r="E2329" s="39">
        <v>167133.05684123401</v>
      </c>
      <c r="F2329" s="39">
        <v>167133.05684123401</v>
      </c>
      <c r="G2329" s="39">
        <v>167133.05684123401</v>
      </c>
      <c r="H2329" s="39">
        <v>167133.05684123401</v>
      </c>
      <c r="I2329" s="39">
        <v>167133.05684123401</v>
      </c>
      <c r="J2329" s="39">
        <v>167133.05684123401</v>
      </c>
      <c r="K2329" s="39">
        <v>167133.05684123401</v>
      </c>
      <c r="L2329" s="39">
        <v>167133.05684123401</v>
      </c>
      <c r="M2329" s="39">
        <v>167133.05684123401</v>
      </c>
      <c r="N2329" s="39">
        <v>167133.05684123401</v>
      </c>
      <c r="O2329" s="39">
        <v>167133.05684123401</v>
      </c>
      <c r="P2329" s="39">
        <v>167133.05684123401</v>
      </c>
      <c r="Q2329" s="39">
        <v>167133.05684123401</v>
      </c>
      <c r="R2329" s="39">
        <v>167133.05684123401</v>
      </c>
      <c r="S2329" s="39">
        <v>167133.05684123401</v>
      </c>
      <c r="T2329" s="39">
        <v>167133.05684123401</v>
      </c>
      <c r="U2329" s="39">
        <v>167133.05684123401</v>
      </c>
      <c r="V2329" s="39">
        <v>167133.05684123401</v>
      </c>
      <c r="W2329" s="39">
        <v>167133.05684123401</v>
      </c>
      <c r="X2329" s="39">
        <v>167133.05684123401</v>
      </c>
      <c r="Y2329" s="39">
        <v>167133.05684123401</v>
      </c>
      <c r="Z2329" s="39">
        <v>167133.05684123401</v>
      </c>
      <c r="AA2329" s="39">
        <v>167133.05684123401</v>
      </c>
      <c r="AB2329" s="39">
        <v>167133.05684123401</v>
      </c>
      <c r="AC2329" s="39">
        <v>167133.05684123401</v>
      </c>
      <c r="AD2329" s="39">
        <v>167133.05684123401</v>
      </c>
    </row>
    <row r="2330" spans="1:30" hidden="1" outlineLevel="1">
      <c r="A2330" s="40" t="s">
        <v>227</v>
      </c>
      <c r="B2330" s="39">
        <v>4535.1012626921502</v>
      </c>
      <c r="C2330" s="39">
        <v>4535.1012626921502</v>
      </c>
      <c r="D2330" s="39">
        <v>4535.1012626921502</v>
      </c>
      <c r="E2330" s="39">
        <v>4535.1012626921502</v>
      </c>
      <c r="F2330" s="39">
        <v>4535.1012626921502</v>
      </c>
      <c r="G2330" s="39">
        <v>4535.1012626921502</v>
      </c>
      <c r="H2330" s="39">
        <v>4535.1012626921502</v>
      </c>
      <c r="I2330" s="39">
        <v>4535.1012626921502</v>
      </c>
      <c r="J2330" s="39">
        <v>4535.1012626921502</v>
      </c>
      <c r="K2330" s="39">
        <v>4535.1012626921502</v>
      </c>
      <c r="L2330" s="39">
        <v>4535.1012626921502</v>
      </c>
      <c r="M2330" s="39">
        <v>4535.1012626921502</v>
      </c>
      <c r="N2330" s="39">
        <v>4535.1012626921502</v>
      </c>
      <c r="O2330" s="39">
        <v>4535.1012626921502</v>
      </c>
      <c r="P2330" s="39">
        <v>4535.1012626921502</v>
      </c>
      <c r="Q2330" s="39">
        <v>4535.1012626921502</v>
      </c>
      <c r="R2330" s="39">
        <v>4535.1012626921502</v>
      </c>
      <c r="S2330" s="39">
        <v>4535.1012626921502</v>
      </c>
      <c r="T2330" s="39">
        <v>4535.1012626921502</v>
      </c>
      <c r="U2330" s="39">
        <v>4535.1012626921502</v>
      </c>
      <c r="V2330" s="39">
        <v>4535.1012626921502</v>
      </c>
      <c r="W2330" s="39">
        <v>4535.1012626921502</v>
      </c>
      <c r="X2330" s="39">
        <v>4535.1012626921502</v>
      </c>
      <c r="Y2330" s="39">
        <v>4535.1012626921502</v>
      </c>
      <c r="Z2330" s="39">
        <v>4535.1012626921502</v>
      </c>
      <c r="AA2330" s="39">
        <v>4535.1012626921502</v>
      </c>
      <c r="AB2330" s="39">
        <v>4535.1012626921502</v>
      </c>
      <c r="AC2330" s="39">
        <v>4535.1012626921502</v>
      </c>
      <c r="AD2330" s="39">
        <v>4535.1012626921502</v>
      </c>
    </row>
    <row r="2331" spans="1:30" collapsed="1">
      <c r="A2331" s="40" t="s">
        <v>369</v>
      </c>
      <c r="B2331" s="39">
        <v>23325179.092227601</v>
      </c>
      <c r="C2331" s="39">
        <v>23325179.092227601</v>
      </c>
      <c r="D2331" s="39">
        <v>23325179.092227601</v>
      </c>
      <c r="E2331" s="39">
        <v>23325179.092227601</v>
      </c>
      <c r="F2331" s="39">
        <v>23325179.092227601</v>
      </c>
      <c r="G2331" s="39">
        <v>23325179.092227601</v>
      </c>
      <c r="H2331" s="39">
        <v>23325179.092227601</v>
      </c>
      <c r="I2331" s="39">
        <v>23325179.092227601</v>
      </c>
      <c r="J2331" s="39">
        <v>23325179.092227601</v>
      </c>
      <c r="K2331" s="39">
        <v>23325179.092227601</v>
      </c>
      <c r="L2331" s="39">
        <v>23325179.092227601</v>
      </c>
      <c r="M2331" s="39">
        <v>23325179.092227601</v>
      </c>
      <c r="N2331" s="39">
        <v>23325179.092227601</v>
      </c>
      <c r="O2331" s="39">
        <v>23325179.092227601</v>
      </c>
      <c r="P2331" s="39">
        <v>23325179.092227601</v>
      </c>
      <c r="Q2331" s="39">
        <v>23325179.092227601</v>
      </c>
      <c r="R2331" s="39">
        <v>23325179.092227601</v>
      </c>
      <c r="S2331" s="39">
        <v>23325179.092227601</v>
      </c>
      <c r="T2331" s="39">
        <v>23325179.092227601</v>
      </c>
      <c r="U2331" s="39">
        <v>23325179.092227601</v>
      </c>
      <c r="V2331" s="39">
        <v>23325179.092227601</v>
      </c>
      <c r="W2331" s="39">
        <v>23325179.092227601</v>
      </c>
      <c r="X2331" s="39">
        <v>23325179.092227601</v>
      </c>
      <c r="Y2331" s="39">
        <v>23325179.092227601</v>
      </c>
      <c r="Z2331" s="39">
        <v>23325179.092227601</v>
      </c>
      <c r="AA2331" s="39">
        <v>23325179.092227601</v>
      </c>
      <c r="AB2331" s="39">
        <v>23325179.092227601</v>
      </c>
      <c r="AC2331" s="39">
        <v>23325179.092227601</v>
      </c>
      <c r="AD2331" s="39">
        <v>23325179.092227601</v>
      </c>
    </row>
    <row r="2332" spans="1:30">
      <c r="A2332" s="40" t="s">
        <v>370</v>
      </c>
    </row>
    <row r="2333" spans="1:30" s="45" customFormat="1">
      <c r="A2333" s="49" t="s">
        <v>371</v>
      </c>
      <c r="B2333" s="50">
        <v>1.0472265240664301E-2</v>
      </c>
      <c r="C2333" s="50">
        <v>6.5977324976111598E-4</v>
      </c>
      <c r="D2333" s="50">
        <v>0</v>
      </c>
      <c r="E2333" s="50">
        <v>5.9102620542447297E-2</v>
      </c>
      <c r="F2333" s="50">
        <v>4.1458380778434099E-4</v>
      </c>
      <c r="G2333" s="50">
        <v>0.215902215864159</v>
      </c>
      <c r="H2333" s="50">
        <v>8.7967373815321395E-2</v>
      </c>
      <c r="I2333" s="50">
        <v>1.15357968646686E-2</v>
      </c>
      <c r="J2333" s="50">
        <v>0</v>
      </c>
      <c r="K2333" s="50">
        <v>0</v>
      </c>
      <c r="L2333" s="50">
        <v>1.1963635144065299E-3</v>
      </c>
      <c r="M2333" s="50">
        <v>3.7767585225459302E-4</v>
      </c>
      <c r="N2333" s="50">
        <v>0.60501155246933602</v>
      </c>
      <c r="O2333" s="50">
        <v>7.1653493497473696E-3</v>
      </c>
      <c r="P2333" s="50">
        <v>1.94429429448768E-4</v>
      </c>
      <c r="Q2333" s="50">
        <v>0</v>
      </c>
      <c r="R2333" s="50">
        <v>0</v>
      </c>
      <c r="S2333" s="50">
        <v>0</v>
      </c>
      <c r="T2333" s="50">
        <v>0</v>
      </c>
      <c r="U2333" s="50">
        <v>0</v>
      </c>
      <c r="V2333" s="50">
        <v>0</v>
      </c>
      <c r="W2333" s="50">
        <v>0</v>
      </c>
      <c r="X2333" s="50">
        <v>0</v>
      </c>
      <c r="Y2333" s="50">
        <v>0</v>
      </c>
      <c r="Z2333" s="50">
        <v>0</v>
      </c>
      <c r="AA2333" s="50">
        <v>0</v>
      </c>
      <c r="AB2333" s="50">
        <v>0</v>
      </c>
      <c r="AC2333" s="50">
        <v>0</v>
      </c>
      <c r="AD2333" s="50">
        <v>0</v>
      </c>
    </row>
    <row r="2334" spans="1:30">
      <c r="A2334" s="40" t="s">
        <v>372</v>
      </c>
      <c r="B2334" s="39">
        <v>1.0472265240664301E-2</v>
      </c>
      <c r="C2334" s="39">
        <v>6.5977324976111598E-4</v>
      </c>
      <c r="D2334" s="39">
        <v>0</v>
      </c>
      <c r="E2334" s="39">
        <v>5.9102620542447297E-2</v>
      </c>
      <c r="F2334" s="39">
        <v>4.1458380778434099E-4</v>
      </c>
      <c r="G2334" s="39">
        <v>0.215902215864159</v>
      </c>
      <c r="H2334" s="39">
        <v>8.7967373815321395E-2</v>
      </c>
      <c r="I2334" s="39">
        <v>1.15357968646686E-2</v>
      </c>
      <c r="J2334" s="39">
        <v>0</v>
      </c>
      <c r="K2334" s="39">
        <v>0</v>
      </c>
      <c r="L2334" s="39">
        <v>1.1963635144065299E-3</v>
      </c>
      <c r="M2334" s="39">
        <v>3.7767585225459302E-4</v>
      </c>
      <c r="N2334" s="39">
        <v>0.60501155246933602</v>
      </c>
      <c r="O2334" s="39">
        <v>7.1653493497473696E-3</v>
      </c>
      <c r="P2334" s="39">
        <v>1.94429429448768E-4</v>
      </c>
      <c r="Q2334" s="39">
        <v>0</v>
      </c>
      <c r="R2334" s="39">
        <v>0</v>
      </c>
      <c r="S2334" s="39">
        <v>0</v>
      </c>
      <c r="T2334" s="39">
        <v>0</v>
      </c>
      <c r="U2334" s="39">
        <v>0</v>
      </c>
      <c r="V2334" s="39">
        <v>0</v>
      </c>
      <c r="W2334" s="39">
        <v>0</v>
      </c>
      <c r="X2334" s="39">
        <v>0</v>
      </c>
      <c r="Y2334" s="39">
        <v>0</v>
      </c>
      <c r="Z2334" s="39">
        <v>0</v>
      </c>
      <c r="AA2334" s="39">
        <v>0</v>
      </c>
      <c r="AB2334" s="39">
        <v>0</v>
      </c>
      <c r="AC2334" s="39">
        <v>0</v>
      </c>
      <c r="AD2334" s="39">
        <v>0</v>
      </c>
    </row>
    <row r="2335" spans="1:30">
      <c r="A2335" s="40" t="s">
        <v>373</v>
      </c>
    </row>
    <row r="2336" spans="1:30">
      <c r="A2336" s="43" t="s">
        <v>374</v>
      </c>
    </row>
    <row r="2337" spans="1:30">
      <c r="A2337" s="40" t="s">
        <v>375</v>
      </c>
      <c r="B2337" s="39">
        <v>0</v>
      </c>
      <c r="C2337" s="39">
        <v>0</v>
      </c>
      <c r="D2337" s="39">
        <v>0</v>
      </c>
      <c r="E2337" s="39">
        <v>0</v>
      </c>
      <c r="F2337" s="39">
        <v>0</v>
      </c>
      <c r="G2337" s="39">
        <v>0</v>
      </c>
      <c r="H2337" s="39">
        <v>0</v>
      </c>
      <c r="I2337" s="39">
        <v>0</v>
      </c>
      <c r="J2337" s="39">
        <v>0</v>
      </c>
      <c r="K2337" s="39">
        <v>0</v>
      </c>
      <c r="L2337" s="39">
        <v>0</v>
      </c>
      <c r="M2337" s="39">
        <v>0</v>
      </c>
      <c r="N2337" s="39">
        <v>0</v>
      </c>
      <c r="O2337" s="39">
        <v>0</v>
      </c>
      <c r="P2337" s="39">
        <v>0</v>
      </c>
      <c r="Q2337" s="39">
        <v>0</v>
      </c>
      <c r="R2337" s="39">
        <v>0</v>
      </c>
      <c r="S2337" s="39">
        <v>-1</v>
      </c>
      <c r="T2337" s="39">
        <v>-1</v>
      </c>
      <c r="U2337" s="39">
        <v>-1</v>
      </c>
      <c r="V2337" s="39">
        <v>-1</v>
      </c>
      <c r="W2337" s="39">
        <v>-1</v>
      </c>
      <c r="X2337" s="39">
        <v>-1</v>
      </c>
      <c r="Y2337" s="39">
        <v>-1</v>
      </c>
      <c r="Z2337" s="39">
        <v>-1</v>
      </c>
      <c r="AA2337" s="39">
        <v>-1</v>
      </c>
      <c r="AB2337" s="39">
        <v>-1</v>
      </c>
      <c r="AC2337" s="39">
        <v>-1</v>
      </c>
      <c r="AD2337" s="39">
        <v>-1</v>
      </c>
    </row>
    <row r="2338" spans="1:30">
      <c r="A2338" s="40" t="s">
        <v>376</v>
      </c>
    </row>
    <row r="2339" spans="1:30">
      <c r="A2339" s="40" t="s">
        <v>377</v>
      </c>
      <c r="B2339" s="39">
        <v>355703.80895008199</v>
      </c>
      <c r="C2339" s="39">
        <v>13749.958853210301</v>
      </c>
      <c r="D2339" s="39">
        <v>193768.529716063</v>
      </c>
      <c r="E2339" s="39">
        <v>1031051.81798867</v>
      </c>
      <c r="F2339" s="39">
        <v>8666.0921389324994</v>
      </c>
      <c r="G2339" s="39">
        <v>4096795.0810777298</v>
      </c>
      <c r="H2339" s="39">
        <v>1663228.2159885799</v>
      </c>
      <c r="I2339" s="39">
        <v>332064.74955433601</v>
      </c>
      <c r="J2339" s="39">
        <v>22637.588026121899</v>
      </c>
      <c r="K2339" s="39">
        <v>14611.336829698599</v>
      </c>
      <c r="L2339" s="39">
        <v>3060.5632821870199</v>
      </c>
      <c r="M2339" s="39">
        <v>1665.9685302123901</v>
      </c>
      <c r="N2339" s="39">
        <v>11205216.518272201</v>
      </c>
      <c r="O2339" s="39">
        <v>18367.831694931501</v>
      </c>
      <c r="P2339" s="39">
        <v>4069.04395448788</v>
      </c>
      <c r="Q2339" s="39">
        <v>1916.52055898002</v>
      </c>
      <c r="R2339" s="39">
        <v>10946.0220931887</v>
      </c>
      <c r="S2339" s="39">
        <v>0</v>
      </c>
      <c r="T2339" s="39">
        <v>132190.259151871</v>
      </c>
      <c r="U2339" s="39">
        <v>0</v>
      </c>
      <c r="V2339" s="39">
        <v>0</v>
      </c>
      <c r="W2339" s="39">
        <v>195715.787246694</v>
      </c>
      <c r="X2339" s="39">
        <v>666744.668506113</v>
      </c>
      <c r="Y2339" s="39">
        <v>0</v>
      </c>
      <c r="Z2339" s="39">
        <v>9785.78936233477</v>
      </c>
      <c r="AA2339" s="39">
        <v>0</v>
      </c>
      <c r="AB2339" s="39">
        <v>3914.3157449339001</v>
      </c>
      <c r="AC2339" s="39">
        <v>3098.83329807267</v>
      </c>
      <c r="AD2339" s="39">
        <v>0</v>
      </c>
    </row>
    <row r="2340" spans="1:30">
      <c r="A2340" s="40" t="s">
        <v>378</v>
      </c>
      <c r="B2340" s="39">
        <v>0</v>
      </c>
      <c r="C2340" s="39">
        <v>0</v>
      </c>
      <c r="D2340" s="39">
        <v>0</v>
      </c>
      <c r="E2340" s="39">
        <v>0</v>
      </c>
      <c r="F2340" s="39">
        <v>0</v>
      </c>
      <c r="G2340" s="39">
        <v>0</v>
      </c>
      <c r="H2340" s="39">
        <v>0</v>
      </c>
      <c r="I2340" s="39">
        <v>0</v>
      </c>
      <c r="J2340" s="39">
        <v>0</v>
      </c>
      <c r="K2340" s="39">
        <v>0</v>
      </c>
      <c r="L2340" s="39">
        <v>0</v>
      </c>
      <c r="M2340" s="39">
        <v>0</v>
      </c>
      <c r="N2340" s="39">
        <v>0</v>
      </c>
      <c r="O2340" s="39">
        <v>0</v>
      </c>
      <c r="P2340" s="39">
        <v>0</v>
      </c>
      <c r="Q2340" s="39">
        <v>0</v>
      </c>
      <c r="R2340" s="39">
        <v>0</v>
      </c>
      <c r="S2340" s="39">
        <v>0</v>
      </c>
      <c r="T2340" s="39">
        <v>0</v>
      </c>
      <c r="U2340" s="39">
        <v>0</v>
      </c>
      <c r="V2340" s="39">
        <v>0</v>
      </c>
      <c r="W2340" s="39">
        <v>0</v>
      </c>
      <c r="X2340" s="39">
        <v>0</v>
      </c>
      <c r="Y2340" s="39">
        <v>0</v>
      </c>
      <c r="Z2340" s="39">
        <v>0</v>
      </c>
      <c r="AA2340" s="39">
        <v>0</v>
      </c>
      <c r="AB2340" s="39">
        <v>0</v>
      </c>
      <c r="AC2340" s="39">
        <v>0</v>
      </c>
      <c r="AD2340" s="39">
        <v>0</v>
      </c>
    </row>
    <row r="2341" spans="1:30">
      <c r="A2341" s="40" t="s">
        <v>379</v>
      </c>
      <c r="B2341" s="39">
        <v>0</v>
      </c>
      <c r="C2341" s="39">
        <v>0</v>
      </c>
      <c r="D2341" s="39">
        <v>0</v>
      </c>
      <c r="E2341" s="39">
        <v>0</v>
      </c>
      <c r="F2341" s="39">
        <v>0</v>
      </c>
      <c r="G2341" s="39">
        <v>0</v>
      </c>
      <c r="H2341" s="39">
        <v>0</v>
      </c>
      <c r="I2341" s="39">
        <v>0</v>
      </c>
      <c r="J2341" s="39">
        <v>0</v>
      </c>
      <c r="K2341" s="39">
        <v>0</v>
      </c>
      <c r="L2341" s="39">
        <v>0</v>
      </c>
      <c r="M2341" s="39">
        <v>0</v>
      </c>
      <c r="N2341" s="39">
        <v>0</v>
      </c>
      <c r="O2341" s="39">
        <v>0</v>
      </c>
      <c r="P2341" s="39">
        <v>0</v>
      </c>
      <c r="Q2341" s="39">
        <v>0</v>
      </c>
      <c r="R2341" s="39">
        <v>0</v>
      </c>
      <c r="S2341" s="39">
        <v>0</v>
      </c>
      <c r="T2341" s="39">
        <v>-132190.259151871</v>
      </c>
      <c r="U2341" s="39">
        <v>0</v>
      </c>
      <c r="V2341" s="39">
        <v>0</v>
      </c>
      <c r="W2341" s="39">
        <v>-195715.787246694</v>
      </c>
      <c r="X2341" s="39">
        <v>-666744.668506113</v>
      </c>
      <c r="Y2341" s="39">
        <v>0</v>
      </c>
      <c r="Z2341" s="39">
        <v>-9785.78936233477</v>
      </c>
      <c r="AA2341" s="39">
        <v>0</v>
      </c>
      <c r="AB2341" s="39">
        <v>-3914.3157449339001</v>
      </c>
      <c r="AC2341" s="39">
        <v>-3098.83329807267</v>
      </c>
      <c r="AD2341" s="39">
        <v>0</v>
      </c>
    </row>
    <row r="2342" spans="1:30">
      <c r="A2342" s="40" t="s">
        <v>380</v>
      </c>
      <c r="B2342" s="39">
        <v>355703.80895008199</v>
      </c>
      <c r="C2342" s="39">
        <v>13749.958853210301</v>
      </c>
      <c r="D2342" s="39">
        <v>193768.529716063</v>
      </c>
      <c r="E2342" s="39">
        <v>1031051.81798867</v>
      </c>
      <c r="F2342" s="39">
        <v>8666.0921389324994</v>
      </c>
      <c r="G2342" s="39">
        <v>4096795.0810777298</v>
      </c>
      <c r="H2342" s="39">
        <v>1663228.2159885799</v>
      </c>
      <c r="I2342" s="39">
        <v>332064.74955433601</v>
      </c>
      <c r="J2342" s="39">
        <v>22637.588026121899</v>
      </c>
      <c r="K2342" s="39">
        <v>14611.336829698599</v>
      </c>
      <c r="L2342" s="39">
        <v>3060.5632821870199</v>
      </c>
      <c r="M2342" s="39">
        <v>1665.9685302123901</v>
      </c>
      <c r="N2342" s="39">
        <v>11205216.518272201</v>
      </c>
      <c r="O2342" s="39">
        <v>18367.831694931501</v>
      </c>
      <c r="P2342" s="39">
        <v>4069.04395448788</v>
      </c>
      <c r="Q2342" s="39">
        <v>1916.52055898002</v>
      </c>
      <c r="R2342" s="39">
        <v>10946.0220931887</v>
      </c>
      <c r="S2342" s="39">
        <v>0</v>
      </c>
      <c r="T2342" s="39">
        <v>0</v>
      </c>
      <c r="U2342" s="39">
        <v>0</v>
      </c>
      <c r="V2342" s="39">
        <v>0</v>
      </c>
      <c r="W2342" s="39">
        <v>0</v>
      </c>
      <c r="X2342" s="39">
        <v>0</v>
      </c>
      <c r="Y2342" s="39">
        <v>0</v>
      </c>
      <c r="Z2342" s="39">
        <v>0</v>
      </c>
      <c r="AA2342" s="39">
        <v>0</v>
      </c>
      <c r="AB2342" s="39">
        <v>0</v>
      </c>
      <c r="AC2342" s="39">
        <v>0</v>
      </c>
      <c r="AD2342" s="39">
        <v>0</v>
      </c>
    </row>
    <row r="2343" spans="1:30" s="45" customFormat="1">
      <c r="A2343" s="44" t="s">
        <v>381</v>
      </c>
      <c r="B2343" s="45">
        <v>0</v>
      </c>
      <c r="C2343" s="45">
        <v>0</v>
      </c>
      <c r="D2343" s="45">
        <v>1</v>
      </c>
      <c r="E2343" s="45">
        <v>0</v>
      </c>
      <c r="F2343" s="45">
        <v>0</v>
      </c>
      <c r="G2343" s="45">
        <v>0</v>
      </c>
      <c r="H2343" s="45">
        <v>0</v>
      </c>
      <c r="I2343" s="45">
        <v>0</v>
      </c>
      <c r="J2343" s="45">
        <v>1</v>
      </c>
      <c r="K2343" s="45">
        <v>0</v>
      </c>
      <c r="L2343" s="45">
        <v>0</v>
      </c>
      <c r="M2343" s="45">
        <v>0</v>
      </c>
      <c r="N2343" s="45">
        <v>0</v>
      </c>
      <c r="O2343" s="45">
        <v>0</v>
      </c>
      <c r="P2343" s="45">
        <v>0</v>
      </c>
      <c r="Q2343" s="45">
        <v>0</v>
      </c>
      <c r="R2343" s="45">
        <v>1</v>
      </c>
      <c r="S2343" s="45">
        <v>1</v>
      </c>
      <c r="T2343" s="45">
        <v>1</v>
      </c>
      <c r="U2343" s="45">
        <v>1</v>
      </c>
      <c r="V2343" s="45">
        <v>1</v>
      </c>
      <c r="W2343" s="45">
        <v>1</v>
      </c>
      <c r="X2343" s="45">
        <v>1</v>
      </c>
      <c r="Y2343" s="45">
        <v>1</v>
      </c>
      <c r="Z2343" s="45">
        <v>1</v>
      </c>
      <c r="AA2343" s="45">
        <v>1</v>
      </c>
      <c r="AB2343" s="45">
        <v>1</v>
      </c>
      <c r="AC2343" s="45">
        <v>1</v>
      </c>
      <c r="AD2343" s="45">
        <v>1</v>
      </c>
    </row>
    <row r="2344" spans="1:30" s="45" customFormat="1">
      <c r="A2344" s="44" t="s">
        <v>382</v>
      </c>
      <c r="B2344" s="45">
        <v>1.02189</v>
      </c>
      <c r="C2344" s="45">
        <v>1.02189</v>
      </c>
      <c r="D2344" s="45">
        <v>1.02189</v>
      </c>
      <c r="E2344" s="45">
        <v>1.02189</v>
      </c>
      <c r="F2344" s="45">
        <v>1.02189</v>
      </c>
      <c r="G2344" s="45">
        <v>1.02189</v>
      </c>
      <c r="H2344" s="45">
        <v>1.02189</v>
      </c>
      <c r="I2344" s="45">
        <v>1.02189</v>
      </c>
      <c r="J2344" s="45">
        <v>1.02189</v>
      </c>
      <c r="K2344" s="45">
        <v>1.02189</v>
      </c>
      <c r="L2344" s="45">
        <v>1.02189</v>
      </c>
      <c r="M2344" s="45">
        <v>1.02189</v>
      </c>
      <c r="N2344" s="45">
        <v>1.02189</v>
      </c>
      <c r="O2344" s="45">
        <v>1.02189</v>
      </c>
      <c r="P2344" s="45">
        <v>1.02189</v>
      </c>
      <c r="Q2344" s="45">
        <v>1.02189</v>
      </c>
      <c r="R2344" s="45">
        <v>1.02189</v>
      </c>
      <c r="S2344" s="45">
        <v>1.02189</v>
      </c>
      <c r="T2344" s="45">
        <v>1.02189</v>
      </c>
      <c r="U2344" s="45">
        <v>1.02189</v>
      </c>
      <c r="V2344" s="45">
        <v>1.02189</v>
      </c>
      <c r="W2344" s="45">
        <v>1.02189</v>
      </c>
      <c r="X2344" s="45">
        <v>1.02189</v>
      </c>
      <c r="Y2344" s="45">
        <v>1.02189</v>
      </c>
      <c r="Z2344" s="45">
        <v>1.02189</v>
      </c>
      <c r="AA2344" s="45">
        <v>1.02189</v>
      </c>
      <c r="AB2344" s="45">
        <v>1.02189</v>
      </c>
      <c r="AC2344" s="45">
        <v>1.02189</v>
      </c>
      <c r="AD2344" s="45">
        <v>1.02189</v>
      </c>
    </row>
    <row r="2345" spans="1:30">
      <c r="A2345" s="40" t="s">
        <v>383</v>
      </c>
      <c r="B2345" s="39">
        <v>0</v>
      </c>
      <c r="C2345" s="39">
        <v>0</v>
      </c>
      <c r="D2345" s="39">
        <v>198010.12283154801</v>
      </c>
      <c r="E2345" s="39">
        <v>0</v>
      </c>
      <c r="F2345" s="39">
        <v>0</v>
      </c>
      <c r="G2345" s="39">
        <v>0</v>
      </c>
      <c r="H2345" s="39">
        <v>0</v>
      </c>
      <c r="I2345" s="39">
        <v>0</v>
      </c>
      <c r="J2345" s="39">
        <v>23133.124828013701</v>
      </c>
      <c r="K2345" s="39">
        <v>0</v>
      </c>
      <c r="L2345" s="39">
        <v>0</v>
      </c>
      <c r="M2345" s="39">
        <v>0</v>
      </c>
      <c r="N2345" s="39">
        <v>0</v>
      </c>
      <c r="O2345" s="39">
        <v>0</v>
      </c>
      <c r="P2345" s="39">
        <v>0</v>
      </c>
      <c r="Q2345" s="39">
        <v>0</v>
      </c>
      <c r="R2345" s="39">
        <v>11185.6305168086</v>
      </c>
      <c r="S2345" s="39">
        <v>0</v>
      </c>
      <c r="T2345" s="39">
        <v>0</v>
      </c>
      <c r="U2345" s="39">
        <v>0</v>
      </c>
      <c r="V2345" s="39">
        <v>0</v>
      </c>
      <c r="W2345" s="39">
        <v>0</v>
      </c>
      <c r="X2345" s="39">
        <v>0</v>
      </c>
      <c r="Y2345" s="39">
        <v>0</v>
      </c>
      <c r="Z2345" s="39">
        <v>0</v>
      </c>
      <c r="AA2345" s="39">
        <v>0</v>
      </c>
      <c r="AB2345" s="39">
        <v>0</v>
      </c>
      <c r="AC2345" s="39">
        <v>0</v>
      </c>
      <c r="AD2345" s="39">
        <v>0</v>
      </c>
    </row>
    <row r="2346" spans="1:30">
      <c r="A2346" s="40" t="s">
        <v>384</v>
      </c>
    </row>
    <row r="2347" spans="1:30">
      <c r="A2347" s="40" t="s">
        <v>385</v>
      </c>
      <c r="B2347" s="39">
        <v>355703.80895008199</v>
      </c>
      <c r="C2347" s="39">
        <v>13749.958853210301</v>
      </c>
      <c r="D2347" s="39">
        <v>193768.529716063</v>
      </c>
      <c r="E2347" s="39">
        <v>1031051.81798867</v>
      </c>
      <c r="F2347" s="39">
        <v>8666.0921389324994</v>
      </c>
      <c r="G2347" s="39">
        <v>4096795.0810777298</v>
      </c>
      <c r="H2347" s="39">
        <v>1663228.2159885799</v>
      </c>
      <c r="I2347" s="39">
        <v>332064.74955433601</v>
      </c>
      <c r="J2347" s="39">
        <v>22637.588026121899</v>
      </c>
      <c r="K2347" s="39">
        <v>14611.336829698599</v>
      </c>
      <c r="L2347" s="39">
        <v>3060.5632821870199</v>
      </c>
      <c r="M2347" s="39">
        <v>1665.9685302123901</v>
      </c>
      <c r="N2347" s="39">
        <v>11205216.518272201</v>
      </c>
      <c r="O2347" s="39">
        <v>18367.831694931501</v>
      </c>
      <c r="P2347" s="39">
        <v>4069.04395448788</v>
      </c>
      <c r="Q2347" s="39">
        <v>1916.52055898002</v>
      </c>
      <c r="R2347" s="39">
        <v>10946.0220931887</v>
      </c>
      <c r="S2347" s="39">
        <v>0</v>
      </c>
      <c r="T2347" s="39">
        <v>132190.259151871</v>
      </c>
      <c r="U2347" s="39">
        <v>0</v>
      </c>
      <c r="V2347" s="39">
        <v>0</v>
      </c>
      <c r="W2347" s="39">
        <v>195715.787246694</v>
      </c>
      <c r="X2347" s="39">
        <v>666744.668506113</v>
      </c>
      <c r="Y2347" s="39">
        <v>0</v>
      </c>
      <c r="Z2347" s="39">
        <v>9785.78936233477</v>
      </c>
      <c r="AA2347" s="39">
        <v>0</v>
      </c>
      <c r="AB2347" s="39">
        <v>3914.3157449339001</v>
      </c>
      <c r="AC2347" s="39">
        <v>3098.83329807267</v>
      </c>
      <c r="AD2347" s="39">
        <v>0</v>
      </c>
    </row>
    <row r="2348" spans="1:30">
      <c r="A2348" s="40" t="s">
        <v>386</v>
      </c>
      <c r="B2348" s="39">
        <v>0</v>
      </c>
      <c r="C2348" s="39">
        <v>0</v>
      </c>
      <c r="D2348" s="39">
        <v>0</v>
      </c>
      <c r="E2348" s="39">
        <v>0</v>
      </c>
      <c r="F2348" s="39">
        <v>0</v>
      </c>
      <c r="G2348" s="39">
        <v>0</v>
      </c>
      <c r="H2348" s="39">
        <v>0</v>
      </c>
      <c r="I2348" s="39">
        <v>0</v>
      </c>
      <c r="J2348" s="39">
        <v>0</v>
      </c>
      <c r="K2348" s="39">
        <v>0</v>
      </c>
      <c r="L2348" s="39">
        <v>0</v>
      </c>
      <c r="M2348" s="39">
        <v>0</v>
      </c>
      <c r="N2348" s="39">
        <v>0</v>
      </c>
      <c r="O2348" s="39">
        <v>0</v>
      </c>
      <c r="P2348" s="39">
        <v>0</v>
      </c>
      <c r="Q2348" s="39">
        <v>0</v>
      </c>
      <c r="R2348" s="39">
        <v>0</v>
      </c>
      <c r="S2348" s="39">
        <v>0</v>
      </c>
      <c r="T2348" s="39">
        <v>0</v>
      </c>
      <c r="U2348" s="39">
        <v>0</v>
      </c>
      <c r="V2348" s="39">
        <v>0</v>
      </c>
      <c r="W2348" s="39">
        <v>0</v>
      </c>
      <c r="X2348" s="39">
        <v>0</v>
      </c>
      <c r="Y2348" s="39">
        <v>0</v>
      </c>
      <c r="Z2348" s="39">
        <v>0</v>
      </c>
      <c r="AA2348" s="39">
        <v>0</v>
      </c>
      <c r="AB2348" s="39">
        <v>0</v>
      </c>
      <c r="AC2348" s="39">
        <v>0</v>
      </c>
      <c r="AD2348" s="39">
        <v>0</v>
      </c>
    </row>
    <row r="2349" spans="1:30">
      <c r="A2349" s="40" t="s">
        <v>387</v>
      </c>
      <c r="B2349" s="39">
        <v>0</v>
      </c>
      <c r="C2349" s="39">
        <v>0</v>
      </c>
      <c r="D2349" s="39">
        <v>0</v>
      </c>
      <c r="E2349" s="39">
        <v>0</v>
      </c>
      <c r="F2349" s="39">
        <v>0</v>
      </c>
      <c r="G2349" s="39">
        <v>0</v>
      </c>
      <c r="H2349" s="39">
        <v>0</v>
      </c>
      <c r="I2349" s="39">
        <v>0</v>
      </c>
      <c r="J2349" s="39">
        <v>0</v>
      </c>
      <c r="K2349" s="39">
        <v>0</v>
      </c>
      <c r="L2349" s="39">
        <v>0</v>
      </c>
      <c r="M2349" s="39">
        <v>0</v>
      </c>
      <c r="N2349" s="39">
        <v>0</v>
      </c>
      <c r="O2349" s="39">
        <v>0</v>
      </c>
      <c r="P2349" s="39">
        <v>0</v>
      </c>
      <c r="Q2349" s="39">
        <v>0</v>
      </c>
      <c r="R2349" s="39">
        <v>0</v>
      </c>
      <c r="S2349" s="39">
        <v>0</v>
      </c>
      <c r="T2349" s="39">
        <v>-132190.259151871</v>
      </c>
      <c r="U2349" s="39">
        <v>0</v>
      </c>
      <c r="V2349" s="39">
        <v>0</v>
      </c>
      <c r="W2349" s="39">
        <v>-195715.787246694</v>
      </c>
      <c r="X2349" s="39">
        <v>-666744.668506113</v>
      </c>
      <c r="Y2349" s="39">
        <v>0</v>
      </c>
      <c r="Z2349" s="39">
        <v>-9785.78936233477</v>
      </c>
      <c r="AA2349" s="39">
        <v>0</v>
      </c>
      <c r="AB2349" s="39">
        <v>-3914.3157449339001</v>
      </c>
      <c r="AC2349" s="39">
        <v>-3098.83329807267</v>
      </c>
      <c r="AD2349" s="39">
        <v>0</v>
      </c>
    </row>
    <row r="2350" spans="1:30">
      <c r="A2350" s="40" t="s">
        <v>388</v>
      </c>
      <c r="B2350" s="39">
        <v>355703.80895008199</v>
      </c>
      <c r="C2350" s="39">
        <v>13749.958853210301</v>
      </c>
      <c r="D2350" s="39">
        <v>193768.529716063</v>
      </c>
      <c r="E2350" s="39">
        <v>1031051.81798867</v>
      </c>
      <c r="F2350" s="39">
        <v>8666.0921389324994</v>
      </c>
      <c r="G2350" s="39">
        <v>4096795.0810777298</v>
      </c>
      <c r="H2350" s="39">
        <v>1663228.2159885799</v>
      </c>
      <c r="I2350" s="39">
        <v>332064.74955433601</v>
      </c>
      <c r="J2350" s="39">
        <v>22637.588026121899</v>
      </c>
      <c r="K2350" s="39">
        <v>14611.336829698599</v>
      </c>
      <c r="L2350" s="39">
        <v>3060.5632821870199</v>
      </c>
      <c r="M2350" s="39">
        <v>1665.9685302123901</v>
      </c>
      <c r="N2350" s="39">
        <v>11205216.518272201</v>
      </c>
      <c r="O2350" s="39">
        <v>18367.831694931501</v>
      </c>
      <c r="P2350" s="39">
        <v>4069.04395448788</v>
      </c>
      <c r="Q2350" s="39">
        <v>1916.52055898002</v>
      </c>
      <c r="R2350" s="39">
        <v>10946.0220931887</v>
      </c>
      <c r="S2350" s="39">
        <v>0</v>
      </c>
      <c r="T2350" s="39">
        <v>0</v>
      </c>
      <c r="U2350" s="39">
        <v>0</v>
      </c>
      <c r="V2350" s="39">
        <v>0</v>
      </c>
      <c r="W2350" s="39">
        <v>0</v>
      </c>
      <c r="X2350" s="39">
        <v>0</v>
      </c>
      <c r="Y2350" s="39">
        <v>0</v>
      </c>
      <c r="Z2350" s="39">
        <v>0</v>
      </c>
      <c r="AA2350" s="39">
        <v>0</v>
      </c>
      <c r="AB2350" s="39">
        <v>0</v>
      </c>
      <c r="AC2350" s="39">
        <v>0</v>
      </c>
      <c r="AD2350" s="39">
        <v>0</v>
      </c>
    </row>
    <row r="2351" spans="1:30" s="45" customFormat="1">
      <c r="A2351" s="44" t="s">
        <v>389</v>
      </c>
      <c r="B2351" s="45">
        <v>0.39212000000000002</v>
      </c>
      <c r="C2351" s="45">
        <v>1.4279999999999999E-2</v>
      </c>
      <c r="D2351" s="45">
        <v>0</v>
      </c>
      <c r="E2351" s="45">
        <v>0</v>
      </c>
      <c r="F2351" s="45">
        <v>0</v>
      </c>
      <c r="G2351" s="45">
        <v>2.8800000000000002E-3</v>
      </c>
      <c r="H2351" s="45">
        <v>3.9350000000000003E-2</v>
      </c>
      <c r="I2351" s="45">
        <v>0.32521</v>
      </c>
      <c r="J2351" s="45">
        <v>0</v>
      </c>
      <c r="K2351" s="45">
        <v>1</v>
      </c>
      <c r="L2351" s="45">
        <v>0</v>
      </c>
      <c r="M2351" s="45">
        <v>1</v>
      </c>
      <c r="N2351" s="45">
        <v>0</v>
      </c>
      <c r="O2351" s="45">
        <v>0</v>
      </c>
      <c r="P2351" s="45">
        <v>0</v>
      </c>
      <c r="Q2351" s="45">
        <v>1</v>
      </c>
      <c r="R2351" s="45">
        <v>0</v>
      </c>
      <c r="S2351" s="45">
        <v>0</v>
      </c>
      <c r="T2351" s="45">
        <v>0</v>
      </c>
      <c r="U2351" s="45">
        <v>0</v>
      </c>
      <c r="V2351" s="45">
        <v>0</v>
      </c>
      <c r="W2351" s="45">
        <v>0</v>
      </c>
      <c r="X2351" s="45">
        <v>0</v>
      </c>
      <c r="Y2351" s="45">
        <v>0</v>
      </c>
      <c r="Z2351" s="45">
        <v>0</v>
      </c>
      <c r="AA2351" s="45">
        <v>0</v>
      </c>
      <c r="AB2351" s="45">
        <v>0</v>
      </c>
      <c r="AC2351" s="45">
        <v>0</v>
      </c>
      <c r="AD2351" s="45">
        <v>0</v>
      </c>
    </row>
    <row r="2352" spans="1:30" s="45" customFormat="1">
      <c r="A2352" s="44" t="s">
        <v>390</v>
      </c>
      <c r="B2352" s="45">
        <v>1.0348299999999999</v>
      </c>
      <c r="C2352" s="45">
        <v>1.0348299999999999</v>
      </c>
      <c r="D2352" s="45">
        <v>1.0348299999999999</v>
      </c>
      <c r="E2352" s="45">
        <v>1.0348299999999999</v>
      </c>
      <c r="F2352" s="45">
        <v>1.0348299999999999</v>
      </c>
      <c r="G2352" s="45">
        <v>1.0348299999999999</v>
      </c>
      <c r="H2352" s="45">
        <v>1.0348299999999999</v>
      </c>
      <c r="I2352" s="45">
        <v>1.0348299999999999</v>
      </c>
      <c r="J2352" s="45">
        <v>1.0348299999999999</v>
      </c>
      <c r="K2352" s="45">
        <v>1.0348299999999999</v>
      </c>
      <c r="L2352" s="45">
        <v>1.0348299999999999</v>
      </c>
      <c r="M2352" s="45">
        <v>1.0348299999999999</v>
      </c>
      <c r="N2352" s="45">
        <v>1.0348299999999999</v>
      </c>
      <c r="O2352" s="45">
        <v>1.0348299999999999</v>
      </c>
      <c r="P2352" s="45">
        <v>1.0348299999999999</v>
      </c>
      <c r="Q2352" s="45">
        <v>1.0348299999999999</v>
      </c>
      <c r="R2352" s="45">
        <v>1.0348299999999999</v>
      </c>
      <c r="S2352" s="45">
        <v>1.0348299999999999</v>
      </c>
      <c r="T2352" s="45">
        <v>1.0348299999999999</v>
      </c>
      <c r="U2352" s="45">
        <v>1.0348299999999999</v>
      </c>
      <c r="V2352" s="45">
        <v>1.0348299999999999</v>
      </c>
      <c r="W2352" s="45">
        <v>1.0348299999999999</v>
      </c>
      <c r="X2352" s="45">
        <v>1.0348299999999999</v>
      </c>
      <c r="Y2352" s="45">
        <v>1.0348299999999999</v>
      </c>
      <c r="Z2352" s="45">
        <v>1.0348299999999999</v>
      </c>
      <c r="AA2352" s="45">
        <v>1.0348299999999999</v>
      </c>
      <c r="AB2352" s="45">
        <v>1.0348299999999999</v>
      </c>
      <c r="AC2352" s="45">
        <v>1.0348299999999999</v>
      </c>
      <c r="AD2352" s="45">
        <v>1.0348299999999999</v>
      </c>
    </row>
    <row r="2353" spans="1:30">
      <c r="A2353" s="40" t="s">
        <v>391</v>
      </c>
      <c r="B2353" s="39">
        <v>144336.616422113</v>
      </c>
      <c r="C2353" s="39">
        <v>203.18826245856599</v>
      </c>
      <c r="D2353" s="39">
        <v>0</v>
      </c>
      <c r="E2353" s="39">
        <v>0</v>
      </c>
      <c r="F2353" s="39">
        <v>0</v>
      </c>
      <c r="G2353" s="39">
        <v>12209.720986804799</v>
      </c>
      <c r="H2353" s="39">
        <v>67727.585194470405</v>
      </c>
      <c r="I2353" s="39">
        <v>111752.09597253099</v>
      </c>
      <c r="J2353" s="39">
        <v>0</v>
      </c>
      <c r="K2353" s="39">
        <v>15120.249691477</v>
      </c>
      <c r="L2353" s="39">
        <v>0</v>
      </c>
      <c r="M2353" s="39">
        <v>1723.99421411968</v>
      </c>
      <c r="N2353" s="39">
        <v>0</v>
      </c>
      <c r="O2353" s="39">
        <v>0</v>
      </c>
      <c r="P2353" s="39">
        <v>0</v>
      </c>
      <c r="Q2353" s="39">
        <v>1983.2729700493001</v>
      </c>
      <c r="R2353" s="39">
        <v>0</v>
      </c>
      <c r="S2353" s="39">
        <v>0</v>
      </c>
      <c r="T2353" s="39">
        <v>0</v>
      </c>
      <c r="U2353" s="39">
        <v>0</v>
      </c>
      <c r="V2353" s="39">
        <v>0</v>
      </c>
      <c r="W2353" s="39">
        <v>0</v>
      </c>
      <c r="X2353" s="39">
        <v>0</v>
      </c>
      <c r="Y2353" s="39">
        <v>0</v>
      </c>
      <c r="Z2353" s="39">
        <v>0</v>
      </c>
      <c r="AA2353" s="39">
        <v>0</v>
      </c>
      <c r="AB2353" s="39">
        <v>0</v>
      </c>
      <c r="AC2353" s="39">
        <v>0</v>
      </c>
      <c r="AD2353" s="39">
        <v>0</v>
      </c>
    </row>
    <row r="2354" spans="1:30">
      <c r="A2354" s="40" t="s">
        <v>392</v>
      </c>
    </row>
    <row r="2355" spans="1:30">
      <c r="A2355" s="40" t="s">
        <v>393</v>
      </c>
      <c r="B2355" s="39">
        <v>355703.80895008199</v>
      </c>
      <c r="C2355" s="39">
        <v>13749.958853210301</v>
      </c>
      <c r="D2355" s="39">
        <v>193768.529716063</v>
      </c>
      <c r="E2355" s="39">
        <v>1031051.81798867</v>
      </c>
      <c r="F2355" s="39">
        <v>8666.0921389324994</v>
      </c>
      <c r="G2355" s="39">
        <v>4096795.0810777298</v>
      </c>
      <c r="H2355" s="39">
        <v>1663228.2159885799</v>
      </c>
      <c r="I2355" s="39">
        <v>332064.74955433601</v>
      </c>
      <c r="J2355" s="39">
        <v>22637.588026121899</v>
      </c>
      <c r="K2355" s="39">
        <v>14611.336829698599</v>
      </c>
      <c r="L2355" s="39">
        <v>3060.5632821870199</v>
      </c>
      <c r="M2355" s="39">
        <v>1665.9685302123901</v>
      </c>
      <c r="N2355" s="39">
        <v>11205216.518272201</v>
      </c>
      <c r="O2355" s="39">
        <v>18367.831694931501</v>
      </c>
      <c r="P2355" s="39">
        <v>4069.04395448788</v>
      </c>
      <c r="Q2355" s="39">
        <v>1916.52055898002</v>
      </c>
      <c r="R2355" s="39">
        <v>10946.0220931887</v>
      </c>
      <c r="S2355" s="39">
        <v>0</v>
      </c>
      <c r="T2355" s="39">
        <v>132190.259151871</v>
      </c>
      <c r="U2355" s="39">
        <v>0</v>
      </c>
      <c r="V2355" s="39">
        <v>0</v>
      </c>
      <c r="W2355" s="39">
        <v>195715.787246694</v>
      </c>
      <c r="X2355" s="39">
        <v>666744.668506113</v>
      </c>
      <c r="Y2355" s="39">
        <v>0</v>
      </c>
      <c r="Z2355" s="39">
        <v>9785.78936233477</v>
      </c>
      <c r="AA2355" s="39">
        <v>0</v>
      </c>
      <c r="AB2355" s="39">
        <v>3914.3157449339001</v>
      </c>
      <c r="AC2355" s="39">
        <v>3098.83329807267</v>
      </c>
      <c r="AD2355" s="39">
        <v>0</v>
      </c>
    </row>
    <row r="2356" spans="1:30">
      <c r="A2356" s="40" t="s">
        <v>394</v>
      </c>
      <c r="B2356" s="39">
        <v>0</v>
      </c>
      <c r="C2356" s="39">
        <v>0</v>
      </c>
      <c r="D2356" s="39">
        <v>0</v>
      </c>
      <c r="E2356" s="39">
        <v>0</v>
      </c>
      <c r="F2356" s="39">
        <v>0</v>
      </c>
      <c r="G2356" s="39">
        <v>0</v>
      </c>
      <c r="H2356" s="39">
        <v>0</v>
      </c>
      <c r="I2356" s="39">
        <v>0</v>
      </c>
      <c r="J2356" s="39">
        <v>0</v>
      </c>
      <c r="K2356" s="39">
        <v>0</v>
      </c>
      <c r="L2356" s="39">
        <v>0</v>
      </c>
      <c r="M2356" s="39">
        <v>0</v>
      </c>
      <c r="N2356" s="39">
        <v>0</v>
      </c>
      <c r="O2356" s="39">
        <v>0</v>
      </c>
      <c r="P2356" s="39">
        <v>0</v>
      </c>
      <c r="Q2356" s="39">
        <v>0</v>
      </c>
      <c r="R2356" s="39">
        <v>0</v>
      </c>
      <c r="S2356" s="39">
        <v>0</v>
      </c>
      <c r="T2356" s="39">
        <v>0</v>
      </c>
      <c r="U2356" s="39">
        <v>0</v>
      </c>
      <c r="V2356" s="39">
        <v>0</v>
      </c>
      <c r="W2356" s="39">
        <v>0</v>
      </c>
      <c r="X2356" s="39">
        <v>0</v>
      </c>
      <c r="Y2356" s="39">
        <v>0</v>
      </c>
      <c r="Z2356" s="39">
        <v>0</v>
      </c>
      <c r="AA2356" s="39">
        <v>0</v>
      </c>
      <c r="AB2356" s="39">
        <v>0</v>
      </c>
      <c r="AC2356" s="39">
        <v>0</v>
      </c>
      <c r="AD2356" s="39">
        <v>0</v>
      </c>
    </row>
    <row r="2357" spans="1:30">
      <c r="A2357" s="40" t="s">
        <v>395</v>
      </c>
      <c r="B2357" s="39">
        <v>0</v>
      </c>
      <c r="C2357" s="39">
        <v>0</v>
      </c>
      <c r="D2357" s="39">
        <v>0</v>
      </c>
      <c r="E2357" s="39">
        <v>0</v>
      </c>
      <c r="F2357" s="39">
        <v>0</v>
      </c>
      <c r="G2357" s="39">
        <v>0</v>
      </c>
      <c r="H2357" s="39">
        <v>0</v>
      </c>
      <c r="I2357" s="39">
        <v>0</v>
      </c>
      <c r="J2357" s="39">
        <v>0</v>
      </c>
      <c r="K2357" s="39">
        <v>0</v>
      </c>
      <c r="L2357" s="39">
        <v>0</v>
      </c>
      <c r="M2357" s="39">
        <v>0</v>
      </c>
      <c r="N2357" s="39">
        <v>0</v>
      </c>
      <c r="O2357" s="39">
        <v>0</v>
      </c>
      <c r="P2357" s="39">
        <v>0</v>
      </c>
      <c r="Q2357" s="39">
        <v>0</v>
      </c>
      <c r="R2357" s="39">
        <v>0</v>
      </c>
      <c r="S2357" s="39">
        <v>0</v>
      </c>
      <c r="T2357" s="39">
        <v>-132190.259151871</v>
      </c>
      <c r="U2357" s="39">
        <v>0</v>
      </c>
      <c r="V2357" s="39">
        <v>0</v>
      </c>
      <c r="W2357" s="39">
        <v>-195715.787246694</v>
      </c>
      <c r="X2357" s="39">
        <v>-666744.668506113</v>
      </c>
      <c r="Y2357" s="39">
        <v>0</v>
      </c>
      <c r="Z2357" s="39">
        <v>-9785.78936233477</v>
      </c>
      <c r="AA2357" s="39">
        <v>0</v>
      </c>
      <c r="AB2357" s="39">
        <v>-3914.3157449339001</v>
      </c>
      <c r="AC2357" s="39">
        <v>-3098.83329807267</v>
      </c>
      <c r="AD2357" s="39">
        <v>0</v>
      </c>
    </row>
    <row r="2358" spans="1:30">
      <c r="A2358" s="40" t="s">
        <v>396</v>
      </c>
      <c r="B2358" s="39">
        <v>355703.80895008199</v>
      </c>
      <c r="C2358" s="39">
        <v>13749.958853210301</v>
      </c>
      <c r="D2358" s="39">
        <v>193768.529716063</v>
      </c>
      <c r="E2358" s="39">
        <v>1031051.81798867</v>
      </c>
      <c r="F2358" s="39">
        <v>8666.0921389324994</v>
      </c>
      <c r="G2358" s="39">
        <v>4096795.0810777298</v>
      </c>
      <c r="H2358" s="39">
        <v>1663228.2159885799</v>
      </c>
      <c r="I2358" s="39">
        <v>332064.74955433601</v>
      </c>
      <c r="J2358" s="39">
        <v>22637.588026121899</v>
      </c>
      <c r="K2358" s="39">
        <v>14611.336829698599</v>
      </c>
      <c r="L2358" s="39">
        <v>3060.5632821870199</v>
      </c>
      <c r="M2358" s="39">
        <v>1665.9685302123901</v>
      </c>
      <c r="N2358" s="39">
        <v>11205216.518272201</v>
      </c>
      <c r="O2358" s="39">
        <v>18367.831694931501</v>
      </c>
      <c r="P2358" s="39">
        <v>4069.04395448788</v>
      </c>
      <c r="Q2358" s="39">
        <v>1916.52055898002</v>
      </c>
      <c r="R2358" s="39">
        <v>10946.0220931887</v>
      </c>
      <c r="S2358" s="39">
        <v>0</v>
      </c>
      <c r="T2358" s="39">
        <v>0</v>
      </c>
      <c r="U2358" s="39">
        <v>0</v>
      </c>
      <c r="V2358" s="39">
        <v>0</v>
      </c>
      <c r="W2358" s="39">
        <v>0</v>
      </c>
      <c r="X2358" s="39">
        <v>0</v>
      </c>
      <c r="Y2358" s="39">
        <v>0</v>
      </c>
      <c r="Z2358" s="39">
        <v>0</v>
      </c>
      <c r="AA2358" s="39">
        <v>0</v>
      </c>
      <c r="AB2358" s="39">
        <v>0</v>
      </c>
      <c r="AC2358" s="39">
        <v>0</v>
      </c>
      <c r="AD2358" s="39">
        <v>0</v>
      </c>
    </row>
    <row r="2359" spans="1:30" s="45" customFormat="1">
      <c r="A2359" s="44" t="s">
        <v>397</v>
      </c>
      <c r="B2359" s="45">
        <v>0.60787999999999998</v>
      </c>
      <c r="C2359" s="45">
        <v>0.98572000000000004</v>
      </c>
      <c r="D2359" s="45">
        <v>0</v>
      </c>
      <c r="E2359" s="45">
        <v>1</v>
      </c>
      <c r="F2359" s="45">
        <v>1</v>
      </c>
      <c r="G2359" s="45">
        <v>0.99712000000000001</v>
      </c>
      <c r="H2359" s="45">
        <v>0.96065</v>
      </c>
      <c r="I2359" s="45">
        <v>0.67479</v>
      </c>
      <c r="J2359" s="45">
        <v>0</v>
      </c>
      <c r="K2359" s="45">
        <v>0</v>
      </c>
      <c r="L2359" s="45">
        <v>1</v>
      </c>
      <c r="M2359" s="45">
        <v>0</v>
      </c>
      <c r="N2359" s="45">
        <v>1</v>
      </c>
      <c r="O2359" s="45">
        <v>1</v>
      </c>
      <c r="P2359" s="45">
        <v>1</v>
      </c>
      <c r="Q2359" s="45">
        <v>0</v>
      </c>
      <c r="R2359" s="45">
        <v>0</v>
      </c>
      <c r="S2359" s="45">
        <v>0</v>
      </c>
      <c r="T2359" s="45">
        <v>0</v>
      </c>
      <c r="U2359" s="45">
        <v>0</v>
      </c>
      <c r="V2359" s="45">
        <v>0</v>
      </c>
      <c r="W2359" s="45">
        <v>0</v>
      </c>
      <c r="X2359" s="45">
        <v>0</v>
      </c>
      <c r="Y2359" s="45">
        <v>0</v>
      </c>
      <c r="Z2359" s="45">
        <v>0</v>
      </c>
      <c r="AA2359" s="45">
        <v>0</v>
      </c>
      <c r="AB2359" s="45">
        <v>0</v>
      </c>
      <c r="AC2359" s="45">
        <v>0</v>
      </c>
      <c r="AD2359" s="45">
        <v>0</v>
      </c>
    </row>
    <row r="2360" spans="1:30" s="45" customFormat="1">
      <c r="A2360" s="44" t="s">
        <v>398</v>
      </c>
      <c r="B2360" s="45">
        <v>1.06457</v>
      </c>
      <c r="C2360" s="45">
        <v>1.06457</v>
      </c>
      <c r="D2360" s="45">
        <v>1.06457</v>
      </c>
      <c r="E2360" s="45">
        <v>1.06457</v>
      </c>
      <c r="F2360" s="45">
        <v>1.06457</v>
      </c>
      <c r="G2360" s="45">
        <v>1.06457</v>
      </c>
      <c r="H2360" s="45">
        <v>1.06457</v>
      </c>
      <c r="I2360" s="45">
        <v>1.06457</v>
      </c>
      <c r="J2360" s="45">
        <v>1.06457</v>
      </c>
      <c r="K2360" s="45">
        <v>1.06457</v>
      </c>
      <c r="L2360" s="45">
        <v>1.06457</v>
      </c>
      <c r="M2360" s="45">
        <v>1.06457</v>
      </c>
      <c r="N2360" s="45">
        <v>1.06457</v>
      </c>
      <c r="O2360" s="45">
        <v>1.06457</v>
      </c>
      <c r="P2360" s="45">
        <v>1.06457</v>
      </c>
      <c r="Q2360" s="45">
        <v>1.06457</v>
      </c>
      <c r="R2360" s="45">
        <v>1.06457</v>
      </c>
      <c r="S2360" s="45">
        <v>1.06457</v>
      </c>
      <c r="T2360" s="45">
        <v>1.06457</v>
      </c>
      <c r="U2360" s="45">
        <v>1.06457</v>
      </c>
      <c r="V2360" s="45">
        <v>1.06457</v>
      </c>
      <c r="W2360" s="45">
        <v>1.06457</v>
      </c>
      <c r="X2360" s="45">
        <v>1.06457</v>
      </c>
      <c r="Y2360" s="45">
        <v>1.06457</v>
      </c>
      <c r="Z2360" s="45">
        <v>1.06457</v>
      </c>
      <c r="AA2360" s="45">
        <v>1.06457</v>
      </c>
      <c r="AB2360" s="45">
        <v>1.06457</v>
      </c>
      <c r="AC2360" s="45">
        <v>1.06457</v>
      </c>
      <c r="AD2360" s="45">
        <v>1.06457</v>
      </c>
    </row>
    <row r="2361" spans="1:30">
      <c r="A2361" s="40" t="s">
        <v>399</v>
      </c>
      <c r="B2361" s="39">
        <v>230186.89457507801</v>
      </c>
      <c r="C2361" s="39">
        <v>14428.766002378101</v>
      </c>
      <c r="D2361" s="39">
        <v>0</v>
      </c>
      <c r="E2361" s="39">
        <v>1097626.8338762</v>
      </c>
      <c r="F2361" s="39">
        <v>9225.6617083433794</v>
      </c>
      <c r="G2361" s="39">
        <v>4348764.5230612699</v>
      </c>
      <c r="H2361" s="39">
        <v>1700948.8522794</v>
      </c>
      <c r="I2361" s="39">
        <v>238542.428746524</v>
      </c>
      <c r="J2361" s="39">
        <v>0</v>
      </c>
      <c r="K2361" s="39">
        <v>0</v>
      </c>
      <c r="L2361" s="39">
        <v>3258.1838533178302</v>
      </c>
      <c r="M2361" s="39">
        <v>0</v>
      </c>
      <c r="N2361" s="39">
        <v>11928737.348857</v>
      </c>
      <c r="O2361" s="39">
        <v>19553.842587473198</v>
      </c>
      <c r="P2361" s="39">
        <v>4331.7821226291599</v>
      </c>
      <c r="Q2361" s="39">
        <v>0</v>
      </c>
      <c r="R2361" s="39">
        <v>0</v>
      </c>
      <c r="S2361" s="39">
        <v>0</v>
      </c>
      <c r="T2361" s="39">
        <v>0</v>
      </c>
      <c r="U2361" s="39">
        <v>0</v>
      </c>
      <c r="V2361" s="39">
        <v>0</v>
      </c>
      <c r="W2361" s="39">
        <v>0</v>
      </c>
      <c r="X2361" s="39">
        <v>0</v>
      </c>
      <c r="Y2361" s="39">
        <v>0</v>
      </c>
      <c r="Z2361" s="39">
        <v>0</v>
      </c>
      <c r="AA2361" s="39">
        <v>0</v>
      </c>
      <c r="AB2361" s="39">
        <v>0</v>
      </c>
      <c r="AC2361" s="39">
        <v>0</v>
      </c>
      <c r="AD2361" s="39">
        <v>0</v>
      </c>
    </row>
    <row r="2362" spans="1:30">
      <c r="A2362" s="40" t="s">
        <v>400</v>
      </c>
    </row>
    <row r="2363" spans="1:30">
      <c r="A2363" s="40" t="s">
        <v>401</v>
      </c>
      <c r="B2363" s="39">
        <v>0</v>
      </c>
      <c r="C2363" s="39">
        <v>0</v>
      </c>
      <c r="D2363" s="39">
        <v>198010.12283154801</v>
      </c>
      <c r="E2363" s="39">
        <v>0</v>
      </c>
      <c r="F2363" s="39">
        <v>0</v>
      </c>
      <c r="G2363" s="39">
        <v>0</v>
      </c>
      <c r="H2363" s="39">
        <v>0</v>
      </c>
      <c r="I2363" s="39">
        <v>0</v>
      </c>
      <c r="J2363" s="39">
        <v>23133.124828013701</v>
      </c>
      <c r="K2363" s="39">
        <v>0</v>
      </c>
      <c r="L2363" s="39">
        <v>0</v>
      </c>
      <c r="M2363" s="39">
        <v>0</v>
      </c>
      <c r="N2363" s="39">
        <v>0</v>
      </c>
      <c r="O2363" s="39">
        <v>0</v>
      </c>
      <c r="P2363" s="39">
        <v>0</v>
      </c>
      <c r="Q2363" s="39">
        <v>0</v>
      </c>
      <c r="R2363" s="39">
        <v>11185.6305168086</v>
      </c>
      <c r="S2363" s="39">
        <v>0</v>
      </c>
      <c r="T2363" s="39">
        <v>0</v>
      </c>
      <c r="U2363" s="39">
        <v>0</v>
      </c>
      <c r="V2363" s="39">
        <v>0</v>
      </c>
      <c r="W2363" s="39">
        <v>0</v>
      </c>
      <c r="X2363" s="39">
        <v>0</v>
      </c>
      <c r="Y2363" s="39">
        <v>0</v>
      </c>
      <c r="Z2363" s="39">
        <v>0</v>
      </c>
      <c r="AA2363" s="39">
        <v>0</v>
      </c>
      <c r="AB2363" s="39">
        <v>0</v>
      </c>
      <c r="AC2363" s="39">
        <v>0</v>
      </c>
      <c r="AD2363" s="39">
        <v>0</v>
      </c>
    </row>
    <row r="2364" spans="1:30">
      <c r="A2364" s="40" t="s">
        <v>402</v>
      </c>
      <c r="B2364" s="39">
        <v>144336.616422113</v>
      </c>
      <c r="C2364" s="39">
        <v>203.18826245856599</v>
      </c>
      <c r="D2364" s="39">
        <v>0</v>
      </c>
      <c r="E2364" s="39">
        <v>0</v>
      </c>
      <c r="F2364" s="39">
        <v>0</v>
      </c>
      <c r="G2364" s="39">
        <v>12209.720986804799</v>
      </c>
      <c r="H2364" s="39">
        <v>67727.585194470405</v>
      </c>
      <c r="I2364" s="39">
        <v>111752.09597253099</v>
      </c>
      <c r="J2364" s="39">
        <v>0</v>
      </c>
      <c r="K2364" s="39">
        <v>15120.249691477</v>
      </c>
      <c r="L2364" s="39">
        <v>0</v>
      </c>
      <c r="M2364" s="39">
        <v>1723.99421411968</v>
      </c>
      <c r="N2364" s="39">
        <v>0</v>
      </c>
      <c r="O2364" s="39">
        <v>0</v>
      </c>
      <c r="P2364" s="39">
        <v>0</v>
      </c>
      <c r="Q2364" s="39">
        <v>1983.2729700493001</v>
      </c>
      <c r="R2364" s="39">
        <v>0</v>
      </c>
      <c r="S2364" s="39">
        <v>0</v>
      </c>
      <c r="T2364" s="39">
        <v>0</v>
      </c>
      <c r="U2364" s="39">
        <v>0</v>
      </c>
      <c r="V2364" s="39">
        <v>0</v>
      </c>
      <c r="W2364" s="39">
        <v>0</v>
      </c>
      <c r="X2364" s="39">
        <v>0</v>
      </c>
      <c r="Y2364" s="39">
        <v>0</v>
      </c>
      <c r="Z2364" s="39">
        <v>0</v>
      </c>
      <c r="AA2364" s="39">
        <v>0</v>
      </c>
      <c r="AB2364" s="39">
        <v>0</v>
      </c>
      <c r="AC2364" s="39">
        <v>0</v>
      </c>
      <c r="AD2364" s="39">
        <v>0</v>
      </c>
    </row>
    <row r="2365" spans="1:30">
      <c r="A2365" s="40" t="s">
        <v>403</v>
      </c>
      <c r="B2365" s="39">
        <v>230186.89457507801</v>
      </c>
      <c r="C2365" s="39">
        <v>14428.766002378101</v>
      </c>
      <c r="D2365" s="39">
        <v>0</v>
      </c>
      <c r="E2365" s="39">
        <v>1097626.8338762</v>
      </c>
      <c r="F2365" s="39">
        <v>9225.6617083433794</v>
      </c>
      <c r="G2365" s="39">
        <v>4348764.5230612699</v>
      </c>
      <c r="H2365" s="39">
        <v>1700948.8522794</v>
      </c>
      <c r="I2365" s="39">
        <v>238542.428746524</v>
      </c>
      <c r="J2365" s="39">
        <v>0</v>
      </c>
      <c r="K2365" s="39">
        <v>0</v>
      </c>
      <c r="L2365" s="39">
        <v>3258.1838533178302</v>
      </c>
      <c r="M2365" s="39">
        <v>0</v>
      </c>
      <c r="N2365" s="39">
        <v>11928737.348857</v>
      </c>
      <c r="O2365" s="39">
        <v>19553.842587473198</v>
      </c>
      <c r="P2365" s="39">
        <v>4331.7821226291599</v>
      </c>
      <c r="Q2365" s="39">
        <v>0</v>
      </c>
      <c r="R2365" s="39">
        <v>0</v>
      </c>
      <c r="S2365" s="39">
        <v>0</v>
      </c>
      <c r="T2365" s="39">
        <v>0</v>
      </c>
      <c r="U2365" s="39">
        <v>0</v>
      </c>
      <c r="V2365" s="39">
        <v>0</v>
      </c>
      <c r="W2365" s="39">
        <v>0</v>
      </c>
      <c r="X2365" s="39">
        <v>0</v>
      </c>
      <c r="Y2365" s="39">
        <v>0</v>
      </c>
      <c r="Z2365" s="39">
        <v>0</v>
      </c>
      <c r="AA2365" s="39">
        <v>0</v>
      </c>
      <c r="AB2365" s="39">
        <v>0</v>
      </c>
      <c r="AC2365" s="39">
        <v>0</v>
      </c>
      <c r="AD2365" s="39">
        <v>0</v>
      </c>
    </row>
    <row r="2366" spans="1:30">
      <c r="A2366" s="43" t="s">
        <v>404</v>
      </c>
      <c r="B2366" s="46">
        <v>374523.51099719101</v>
      </c>
      <c r="C2366" s="46">
        <v>14631.9542648366</v>
      </c>
      <c r="D2366" s="46">
        <v>198010.12283154801</v>
      </c>
      <c r="E2366" s="46">
        <v>1097626.8338762</v>
      </c>
      <c r="F2366" s="46">
        <v>9225.6617083433794</v>
      </c>
      <c r="G2366" s="46">
        <v>4360974.2440480702</v>
      </c>
      <c r="H2366" s="46">
        <v>1768676.4374738701</v>
      </c>
      <c r="I2366" s="46">
        <v>350294.52471905499</v>
      </c>
      <c r="J2366" s="46">
        <v>23133.124828013701</v>
      </c>
      <c r="K2366" s="46">
        <v>15120.249691477</v>
      </c>
      <c r="L2366" s="46">
        <v>3258.1838533178302</v>
      </c>
      <c r="M2366" s="46">
        <v>1723.99421411968</v>
      </c>
      <c r="N2366" s="46">
        <v>11928737.348857</v>
      </c>
      <c r="O2366" s="46">
        <v>19553.842587473198</v>
      </c>
      <c r="P2366" s="46">
        <v>4331.7821226291599</v>
      </c>
      <c r="Q2366" s="46">
        <v>1983.2729700493001</v>
      </c>
      <c r="R2366" s="46">
        <v>11185.6305168086</v>
      </c>
      <c r="S2366" s="46">
        <v>0</v>
      </c>
      <c r="T2366" s="46">
        <v>0</v>
      </c>
      <c r="U2366" s="46">
        <v>0</v>
      </c>
      <c r="V2366" s="46">
        <v>0</v>
      </c>
      <c r="W2366" s="46">
        <v>0</v>
      </c>
      <c r="X2366" s="46">
        <v>0</v>
      </c>
      <c r="Y2366" s="46">
        <v>0</v>
      </c>
      <c r="Z2366" s="46">
        <v>0</v>
      </c>
      <c r="AA2366" s="46">
        <v>0</v>
      </c>
      <c r="AB2366" s="46">
        <v>0</v>
      </c>
      <c r="AC2366" s="46">
        <v>0</v>
      </c>
      <c r="AD2366" s="46">
        <v>0</v>
      </c>
    </row>
    <row r="2367" spans="1:30" hidden="1" outlineLevel="1">
      <c r="A2367" s="40" t="s">
        <v>213</v>
      </c>
      <c r="B2367" s="39">
        <v>374523.51099719101</v>
      </c>
      <c r="C2367" s="39">
        <v>374523.51099719101</v>
      </c>
      <c r="D2367" s="39">
        <v>374523.51099719101</v>
      </c>
      <c r="E2367" s="39">
        <v>374523.51099719101</v>
      </c>
      <c r="F2367" s="39">
        <v>374523.51099719101</v>
      </c>
      <c r="G2367" s="39">
        <v>374523.51099719101</v>
      </c>
      <c r="H2367" s="39">
        <v>374523.51099719101</v>
      </c>
      <c r="I2367" s="39">
        <v>374523.51099719101</v>
      </c>
      <c r="J2367" s="39">
        <v>374523.51099719101</v>
      </c>
      <c r="K2367" s="39">
        <v>374523.51099719101</v>
      </c>
      <c r="L2367" s="39">
        <v>374523.51099719101</v>
      </c>
      <c r="M2367" s="39">
        <v>374523.51099719101</v>
      </c>
      <c r="N2367" s="39">
        <v>374523.51099719101</v>
      </c>
      <c r="O2367" s="39">
        <v>374523.51099719101</v>
      </c>
      <c r="P2367" s="39">
        <v>374523.51099719101</v>
      </c>
      <c r="Q2367" s="39">
        <v>374523.51099719101</v>
      </c>
      <c r="R2367" s="39">
        <v>374523.51099719101</v>
      </c>
    </row>
    <row r="2368" spans="1:30" hidden="1" outlineLevel="1">
      <c r="A2368" s="40" t="s">
        <v>214</v>
      </c>
      <c r="B2368" s="39">
        <v>14631.9542648366</v>
      </c>
      <c r="C2368" s="39">
        <v>14631.9542648366</v>
      </c>
      <c r="D2368" s="39">
        <v>14631.9542648366</v>
      </c>
      <c r="E2368" s="39">
        <v>14631.9542648366</v>
      </c>
      <c r="F2368" s="39">
        <v>14631.9542648366</v>
      </c>
      <c r="G2368" s="39">
        <v>14631.9542648366</v>
      </c>
      <c r="H2368" s="39">
        <v>14631.9542648366</v>
      </c>
      <c r="I2368" s="39">
        <v>14631.9542648366</v>
      </c>
      <c r="J2368" s="39">
        <v>14631.9542648366</v>
      </c>
      <c r="K2368" s="39">
        <v>14631.9542648366</v>
      </c>
      <c r="L2368" s="39">
        <v>14631.9542648366</v>
      </c>
      <c r="M2368" s="39">
        <v>14631.9542648366</v>
      </c>
      <c r="N2368" s="39">
        <v>14631.9542648366</v>
      </c>
      <c r="O2368" s="39">
        <v>14631.9542648366</v>
      </c>
      <c r="P2368" s="39">
        <v>14631.9542648366</v>
      </c>
      <c r="Q2368" s="39">
        <v>14631.9542648366</v>
      </c>
      <c r="R2368" s="39">
        <v>14631.9542648366</v>
      </c>
    </row>
    <row r="2369" spans="1:30" hidden="1" outlineLevel="1">
      <c r="A2369" s="40" t="s">
        <v>215</v>
      </c>
      <c r="B2369" s="39">
        <v>198010.12283154801</v>
      </c>
      <c r="C2369" s="39">
        <v>198010.12283154801</v>
      </c>
      <c r="D2369" s="39">
        <v>198010.12283154801</v>
      </c>
      <c r="E2369" s="39">
        <v>198010.12283154801</v>
      </c>
      <c r="F2369" s="39">
        <v>198010.12283154801</v>
      </c>
      <c r="G2369" s="39">
        <v>198010.12283154801</v>
      </c>
      <c r="H2369" s="39">
        <v>198010.12283154801</v>
      </c>
      <c r="I2369" s="39">
        <v>198010.12283154801</v>
      </c>
      <c r="J2369" s="39">
        <v>198010.12283154801</v>
      </c>
      <c r="K2369" s="39">
        <v>198010.12283154801</v>
      </c>
      <c r="L2369" s="39">
        <v>198010.12283154801</v>
      </c>
      <c r="M2369" s="39">
        <v>198010.12283154801</v>
      </c>
      <c r="N2369" s="39">
        <v>198010.12283154801</v>
      </c>
      <c r="O2369" s="39">
        <v>198010.12283154801</v>
      </c>
      <c r="P2369" s="39">
        <v>198010.12283154801</v>
      </c>
      <c r="Q2369" s="39">
        <v>198010.12283154801</v>
      </c>
      <c r="R2369" s="39">
        <v>198010.12283154801</v>
      </c>
    </row>
    <row r="2370" spans="1:30" hidden="1" outlineLevel="1">
      <c r="A2370" s="40" t="s">
        <v>216</v>
      </c>
      <c r="B2370" s="39">
        <v>1097626.8338762</v>
      </c>
      <c r="C2370" s="39">
        <v>1097626.8338762</v>
      </c>
      <c r="D2370" s="39">
        <v>1097626.8338762</v>
      </c>
      <c r="E2370" s="39">
        <v>1097626.8338762</v>
      </c>
      <c r="F2370" s="39">
        <v>1097626.8338762</v>
      </c>
      <c r="G2370" s="39">
        <v>1097626.8338762</v>
      </c>
      <c r="H2370" s="39">
        <v>1097626.8338762</v>
      </c>
      <c r="I2370" s="39">
        <v>1097626.8338762</v>
      </c>
      <c r="J2370" s="39">
        <v>1097626.8338762</v>
      </c>
      <c r="K2370" s="39">
        <v>1097626.8338762</v>
      </c>
      <c r="L2370" s="39">
        <v>1097626.8338762</v>
      </c>
      <c r="M2370" s="39">
        <v>1097626.8338762</v>
      </c>
      <c r="N2370" s="39">
        <v>1097626.8338762</v>
      </c>
      <c r="O2370" s="39">
        <v>1097626.8338762</v>
      </c>
      <c r="P2370" s="39">
        <v>1097626.8338762</v>
      </c>
      <c r="Q2370" s="39">
        <v>1097626.8338762</v>
      </c>
      <c r="R2370" s="39">
        <v>1097626.8338762</v>
      </c>
    </row>
    <row r="2371" spans="1:30" hidden="1" outlineLevel="1">
      <c r="A2371" s="40" t="s">
        <v>217</v>
      </c>
      <c r="B2371" s="39">
        <v>9225.6617083433794</v>
      </c>
      <c r="C2371" s="39">
        <v>9225.6617083433794</v>
      </c>
      <c r="D2371" s="39">
        <v>9225.6617083433794</v>
      </c>
      <c r="E2371" s="39">
        <v>9225.6617083433794</v>
      </c>
      <c r="F2371" s="39">
        <v>9225.6617083433794</v>
      </c>
      <c r="G2371" s="39">
        <v>9225.6617083433794</v>
      </c>
      <c r="H2371" s="39">
        <v>9225.6617083433794</v>
      </c>
      <c r="I2371" s="39">
        <v>9225.6617083433794</v>
      </c>
      <c r="J2371" s="39">
        <v>9225.6617083433794</v>
      </c>
      <c r="K2371" s="39">
        <v>9225.6617083433794</v>
      </c>
      <c r="L2371" s="39">
        <v>9225.6617083433794</v>
      </c>
      <c r="M2371" s="39">
        <v>9225.6617083433794</v>
      </c>
      <c r="N2371" s="39">
        <v>9225.6617083433794</v>
      </c>
      <c r="O2371" s="39">
        <v>9225.6617083433794</v>
      </c>
      <c r="P2371" s="39">
        <v>9225.6617083433794</v>
      </c>
      <c r="Q2371" s="39">
        <v>9225.6617083433794</v>
      </c>
      <c r="R2371" s="39">
        <v>9225.6617083433794</v>
      </c>
    </row>
    <row r="2372" spans="1:30" hidden="1" outlineLevel="1">
      <c r="A2372" s="40" t="s">
        <v>218</v>
      </c>
      <c r="B2372" s="39">
        <v>4360974.2440480702</v>
      </c>
      <c r="C2372" s="39">
        <v>4360974.2440480702</v>
      </c>
      <c r="D2372" s="39">
        <v>4360974.2440480702</v>
      </c>
      <c r="E2372" s="39">
        <v>4360974.2440480702</v>
      </c>
      <c r="F2372" s="39">
        <v>4360974.2440480702</v>
      </c>
      <c r="G2372" s="39">
        <v>4360974.2440480702</v>
      </c>
      <c r="H2372" s="39">
        <v>4360974.2440480702</v>
      </c>
      <c r="I2372" s="39">
        <v>4360974.2440480702</v>
      </c>
      <c r="J2372" s="39">
        <v>4360974.2440480702</v>
      </c>
      <c r="K2372" s="39">
        <v>4360974.2440480702</v>
      </c>
      <c r="L2372" s="39">
        <v>4360974.2440480702</v>
      </c>
      <c r="M2372" s="39">
        <v>4360974.2440480702</v>
      </c>
      <c r="N2372" s="39">
        <v>4360974.2440480702</v>
      </c>
      <c r="O2372" s="39">
        <v>4360974.2440480702</v>
      </c>
      <c r="P2372" s="39">
        <v>4360974.2440480702</v>
      </c>
      <c r="Q2372" s="39">
        <v>4360974.2440480702</v>
      </c>
      <c r="R2372" s="39">
        <v>4360974.2440480702</v>
      </c>
    </row>
    <row r="2373" spans="1:30" hidden="1" outlineLevel="1">
      <c r="A2373" s="40" t="s">
        <v>219</v>
      </c>
      <c r="B2373" s="39">
        <v>1768676.4374738701</v>
      </c>
      <c r="C2373" s="39">
        <v>1768676.4374738701</v>
      </c>
      <c r="D2373" s="39">
        <v>1768676.4374738701</v>
      </c>
      <c r="E2373" s="39">
        <v>1768676.4374738701</v>
      </c>
      <c r="F2373" s="39">
        <v>1768676.4374738701</v>
      </c>
      <c r="G2373" s="39">
        <v>1768676.4374738701</v>
      </c>
      <c r="H2373" s="39">
        <v>1768676.4374738701</v>
      </c>
      <c r="I2373" s="39">
        <v>1768676.4374738701</v>
      </c>
      <c r="J2373" s="39">
        <v>1768676.4374738701</v>
      </c>
      <c r="K2373" s="39">
        <v>1768676.4374738701</v>
      </c>
      <c r="L2373" s="39">
        <v>1768676.4374738701</v>
      </c>
      <c r="M2373" s="39">
        <v>1768676.4374738701</v>
      </c>
      <c r="N2373" s="39">
        <v>1768676.4374738701</v>
      </c>
      <c r="O2373" s="39">
        <v>1768676.4374738701</v>
      </c>
      <c r="P2373" s="39">
        <v>1768676.4374738701</v>
      </c>
      <c r="Q2373" s="39">
        <v>1768676.4374738701</v>
      </c>
      <c r="R2373" s="39">
        <v>1768676.4374738701</v>
      </c>
    </row>
    <row r="2374" spans="1:30" hidden="1" outlineLevel="1">
      <c r="A2374" s="40" t="s">
        <v>220</v>
      </c>
      <c r="B2374" s="39">
        <v>350294.52471905499</v>
      </c>
      <c r="C2374" s="39">
        <v>350294.52471905499</v>
      </c>
      <c r="D2374" s="39">
        <v>350294.52471905499</v>
      </c>
      <c r="E2374" s="39">
        <v>350294.52471905499</v>
      </c>
      <c r="F2374" s="39">
        <v>350294.52471905499</v>
      </c>
      <c r="G2374" s="39">
        <v>350294.52471905499</v>
      </c>
      <c r="H2374" s="39">
        <v>350294.52471905499</v>
      </c>
      <c r="I2374" s="39">
        <v>350294.52471905499</v>
      </c>
      <c r="J2374" s="39">
        <v>350294.52471905499</v>
      </c>
      <c r="K2374" s="39">
        <v>350294.52471905499</v>
      </c>
      <c r="L2374" s="39">
        <v>350294.52471905499</v>
      </c>
      <c r="M2374" s="39">
        <v>350294.52471905499</v>
      </c>
      <c r="N2374" s="39">
        <v>350294.52471905499</v>
      </c>
      <c r="O2374" s="39">
        <v>350294.52471905499</v>
      </c>
      <c r="P2374" s="39">
        <v>350294.52471905499</v>
      </c>
      <c r="Q2374" s="39">
        <v>350294.52471905499</v>
      </c>
      <c r="R2374" s="39">
        <v>350294.52471905499</v>
      </c>
    </row>
    <row r="2375" spans="1:30" hidden="1" outlineLevel="1">
      <c r="A2375" s="40" t="s">
        <v>221</v>
      </c>
      <c r="B2375" s="39">
        <v>23133.124828013701</v>
      </c>
      <c r="C2375" s="39">
        <v>23133.124828013701</v>
      </c>
      <c r="D2375" s="39">
        <v>23133.124828013701</v>
      </c>
      <c r="E2375" s="39">
        <v>23133.124828013701</v>
      </c>
      <c r="F2375" s="39">
        <v>23133.124828013701</v>
      </c>
      <c r="G2375" s="39">
        <v>23133.124828013701</v>
      </c>
      <c r="H2375" s="39">
        <v>23133.124828013701</v>
      </c>
      <c r="I2375" s="39">
        <v>23133.124828013701</v>
      </c>
      <c r="J2375" s="39">
        <v>23133.124828013701</v>
      </c>
      <c r="K2375" s="39">
        <v>23133.124828013701</v>
      </c>
      <c r="L2375" s="39">
        <v>23133.124828013701</v>
      </c>
      <c r="M2375" s="39">
        <v>23133.124828013701</v>
      </c>
      <c r="N2375" s="39">
        <v>23133.124828013701</v>
      </c>
      <c r="O2375" s="39">
        <v>23133.124828013701</v>
      </c>
      <c r="P2375" s="39">
        <v>23133.124828013701</v>
      </c>
      <c r="Q2375" s="39">
        <v>23133.124828013701</v>
      </c>
      <c r="R2375" s="39">
        <v>23133.124828013701</v>
      </c>
    </row>
    <row r="2376" spans="1:30" hidden="1" outlineLevel="1">
      <c r="A2376" s="40" t="s">
        <v>222</v>
      </c>
      <c r="B2376" s="39">
        <v>15120.249691477</v>
      </c>
      <c r="C2376" s="39">
        <v>15120.249691477</v>
      </c>
      <c r="D2376" s="39">
        <v>15120.249691477</v>
      </c>
      <c r="E2376" s="39">
        <v>15120.249691477</v>
      </c>
      <c r="F2376" s="39">
        <v>15120.249691477</v>
      </c>
      <c r="G2376" s="39">
        <v>15120.249691477</v>
      </c>
      <c r="H2376" s="39">
        <v>15120.249691477</v>
      </c>
      <c r="I2376" s="39">
        <v>15120.249691477</v>
      </c>
      <c r="J2376" s="39">
        <v>15120.249691477</v>
      </c>
      <c r="K2376" s="39">
        <v>15120.249691477</v>
      </c>
      <c r="L2376" s="39">
        <v>15120.249691477</v>
      </c>
      <c r="M2376" s="39">
        <v>15120.249691477</v>
      </c>
      <c r="N2376" s="39">
        <v>15120.249691477</v>
      </c>
      <c r="O2376" s="39">
        <v>15120.249691477</v>
      </c>
      <c r="P2376" s="39">
        <v>15120.249691477</v>
      </c>
      <c r="Q2376" s="39">
        <v>15120.249691477</v>
      </c>
      <c r="R2376" s="39">
        <v>15120.249691477</v>
      </c>
    </row>
    <row r="2377" spans="1:30" hidden="1" outlineLevel="1">
      <c r="A2377" s="40" t="s">
        <v>223</v>
      </c>
      <c r="B2377" s="39">
        <v>3258.1838533178302</v>
      </c>
      <c r="C2377" s="39">
        <v>3258.1838533178302</v>
      </c>
      <c r="D2377" s="39">
        <v>3258.1838533178302</v>
      </c>
      <c r="E2377" s="39">
        <v>3258.1838533178302</v>
      </c>
      <c r="F2377" s="39">
        <v>3258.1838533178302</v>
      </c>
      <c r="G2377" s="39">
        <v>3258.1838533178302</v>
      </c>
      <c r="H2377" s="39">
        <v>3258.1838533178302</v>
      </c>
      <c r="I2377" s="39">
        <v>3258.1838533178302</v>
      </c>
      <c r="J2377" s="39">
        <v>3258.1838533178302</v>
      </c>
      <c r="K2377" s="39">
        <v>3258.1838533178302</v>
      </c>
      <c r="L2377" s="39">
        <v>3258.1838533178302</v>
      </c>
      <c r="M2377" s="39">
        <v>3258.1838533178302</v>
      </c>
      <c r="N2377" s="39">
        <v>3258.1838533178302</v>
      </c>
      <c r="O2377" s="39">
        <v>3258.1838533178302</v>
      </c>
      <c r="P2377" s="39">
        <v>3258.1838533178302</v>
      </c>
      <c r="Q2377" s="39">
        <v>3258.1838533178302</v>
      </c>
      <c r="R2377" s="39">
        <v>3258.1838533178302</v>
      </c>
    </row>
    <row r="2378" spans="1:30" hidden="1" outlineLevel="1">
      <c r="A2378" s="40" t="s">
        <v>224</v>
      </c>
      <c r="B2378" s="39">
        <v>1723.99421411968</v>
      </c>
      <c r="C2378" s="39">
        <v>1723.99421411968</v>
      </c>
      <c r="D2378" s="39">
        <v>1723.99421411968</v>
      </c>
      <c r="E2378" s="39">
        <v>1723.99421411968</v>
      </c>
      <c r="F2378" s="39">
        <v>1723.99421411968</v>
      </c>
      <c r="G2378" s="39">
        <v>1723.99421411968</v>
      </c>
      <c r="H2378" s="39">
        <v>1723.99421411968</v>
      </c>
      <c r="I2378" s="39">
        <v>1723.99421411968</v>
      </c>
      <c r="J2378" s="39">
        <v>1723.99421411968</v>
      </c>
      <c r="K2378" s="39">
        <v>1723.99421411968</v>
      </c>
      <c r="L2378" s="39">
        <v>1723.99421411968</v>
      </c>
      <c r="M2378" s="39">
        <v>1723.99421411968</v>
      </c>
      <c r="N2378" s="39">
        <v>1723.99421411968</v>
      </c>
      <c r="O2378" s="39">
        <v>1723.99421411968</v>
      </c>
      <c r="P2378" s="39">
        <v>1723.99421411968</v>
      </c>
      <c r="Q2378" s="39">
        <v>1723.99421411968</v>
      </c>
      <c r="R2378" s="39">
        <v>1723.99421411968</v>
      </c>
    </row>
    <row r="2379" spans="1:30" hidden="1" outlineLevel="1">
      <c r="A2379" s="40" t="s">
        <v>225</v>
      </c>
      <c r="B2379" s="39">
        <v>11928737.348857</v>
      </c>
      <c r="C2379" s="39">
        <v>11928737.348857</v>
      </c>
      <c r="D2379" s="39">
        <v>11928737.348857</v>
      </c>
      <c r="E2379" s="39">
        <v>11928737.348857</v>
      </c>
      <c r="F2379" s="39">
        <v>11928737.348857</v>
      </c>
      <c r="G2379" s="39">
        <v>11928737.348857</v>
      </c>
      <c r="H2379" s="39">
        <v>11928737.348857</v>
      </c>
      <c r="I2379" s="39">
        <v>11928737.348857</v>
      </c>
      <c r="J2379" s="39">
        <v>11928737.348857</v>
      </c>
      <c r="K2379" s="39">
        <v>11928737.348857</v>
      </c>
      <c r="L2379" s="39">
        <v>11928737.348857</v>
      </c>
      <c r="M2379" s="39">
        <v>11928737.348857</v>
      </c>
      <c r="N2379" s="39">
        <v>11928737.348857</v>
      </c>
      <c r="O2379" s="39">
        <v>11928737.348857</v>
      </c>
      <c r="P2379" s="39">
        <v>11928737.348857</v>
      </c>
      <c r="Q2379" s="39">
        <v>11928737.348857</v>
      </c>
      <c r="R2379" s="39">
        <v>11928737.348857</v>
      </c>
    </row>
    <row r="2380" spans="1:30" hidden="1" outlineLevel="1">
      <c r="A2380" s="40" t="s">
        <v>226</v>
      </c>
      <c r="B2380" s="39">
        <v>19553.842587473198</v>
      </c>
      <c r="C2380" s="39">
        <v>19553.842587473198</v>
      </c>
      <c r="D2380" s="39">
        <v>19553.842587473198</v>
      </c>
      <c r="E2380" s="39">
        <v>19553.842587473198</v>
      </c>
      <c r="F2380" s="39">
        <v>19553.842587473198</v>
      </c>
      <c r="G2380" s="39">
        <v>19553.842587473198</v>
      </c>
      <c r="H2380" s="39">
        <v>19553.842587473198</v>
      </c>
      <c r="I2380" s="39">
        <v>19553.842587473198</v>
      </c>
      <c r="J2380" s="39">
        <v>19553.842587473198</v>
      </c>
      <c r="K2380" s="39">
        <v>19553.842587473198</v>
      </c>
      <c r="L2380" s="39">
        <v>19553.842587473198</v>
      </c>
      <c r="M2380" s="39">
        <v>19553.842587473198</v>
      </c>
      <c r="N2380" s="39">
        <v>19553.842587473198</v>
      </c>
      <c r="O2380" s="39">
        <v>19553.842587473198</v>
      </c>
      <c r="P2380" s="39">
        <v>19553.842587473198</v>
      </c>
      <c r="Q2380" s="39">
        <v>19553.842587473198</v>
      </c>
      <c r="R2380" s="39">
        <v>19553.842587473198</v>
      </c>
    </row>
    <row r="2381" spans="1:30" hidden="1" outlineLevel="1">
      <c r="A2381" s="40" t="s">
        <v>227</v>
      </c>
      <c r="B2381" s="39">
        <v>4331.7821226291599</v>
      </c>
      <c r="C2381" s="39">
        <v>4331.7821226291599</v>
      </c>
      <c r="D2381" s="39">
        <v>4331.7821226291599</v>
      </c>
      <c r="E2381" s="39">
        <v>4331.7821226291599</v>
      </c>
      <c r="F2381" s="39">
        <v>4331.7821226291599</v>
      </c>
      <c r="G2381" s="39">
        <v>4331.7821226291599</v>
      </c>
      <c r="H2381" s="39">
        <v>4331.7821226291599</v>
      </c>
      <c r="I2381" s="39">
        <v>4331.7821226291599</v>
      </c>
      <c r="J2381" s="39">
        <v>4331.7821226291599</v>
      </c>
      <c r="K2381" s="39">
        <v>4331.7821226291599</v>
      </c>
      <c r="L2381" s="39">
        <v>4331.7821226291599</v>
      </c>
      <c r="M2381" s="39">
        <v>4331.7821226291599</v>
      </c>
      <c r="N2381" s="39">
        <v>4331.7821226291599</v>
      </c>
      <c r="O2381" s="39">
        <v>4331.7821226291599</v>
      </c>
      <c r="P2381" s="39">
        <v>4331.7821226291599</v>
      </c>
      <c r="Q2381" s="39">
        <v>4331.7821226291599</v>
      </c>
      <c r="R2381" s="39">
        <v>4331.7821226291599</v>
      </c>
    </row>
    <row r="2382" spans="1:30" hidden="1" outlineLevel="1">
      <c r="A2382" s="40" t="s">
        <v>228</v>
      </c>
      <c r="B2382" s="39">
        <v>1983.2729700493001</v>
      </c>
      <c r="C2382" s="39">
        <v>1983.2729700493001</v>
      </c>
      <c r="D2382" s="39">
        <v>1983.2729700493001</v>
      </c>
      <c r="E2382" s="39">
        <v>1983.2729700493001</v>
      </c>
      <c r="F2382" s="39">
        <v>1983.2729700493001</v>
      </c>
      <c r="G2382" s="39">
        <v>1983.2729700493001</v>
      </c>
      <c r="H2382" s="39">
        <v>1983.2729700493001</v>
      </c>
      <c r="I2382" s="39">
        <v>1983.2729700493001</v>
      </c>
      <c r="J2382" s="39">
        <v>1983.2729700493001</v>
      </c>
      <c r="K2382" s="39">
        <v>1983.2729700493001</v>
      </c>
      <c r="L2382" s="39">
        <v>1983.2729700493001</v>
      </c>
      <c r="M2382" s="39">
        <v>1983.2729700493001</v>
      </c>
      <c r="N2382" s="39">
        <v>1983.2729700493001</v>
      </c>
      <c r="O2382" s="39">
        <v>1983.2729700493001</v>
      </c>
      <c r="P2382" s="39">
        <v>1983.2729700493001</v>
      </c>
      <c r="Q2382" s="39">
        <v>1983.2729700493001</v>
      </c>
      <c r="R2382" s="39">
        <v>1983.2729700493001</v>
      </c>
    </row>
    <row r="2383" spans="1:30" hidden="1" outlineLevel="1">
      <c r="A2383" s="40" t="s">
        <v>229</v>
      </c>
      <c r="B2383" s="39">
        <v>11185.6305168086</v>
      </c>
      <c r="C2383" s="39">
        <v>11185.6305168086</v>
      </c>
      <c r="D2383" s="39">
        <v>11185.6305168086</v>
      </c>
      <c r="E2383" s="39">
        <v>11185.6305168086</v>
      </c>
      <c r="F2383" s="39">
        <v>11185.6305168086</v>
      </c>
      <c r="G2383" s="39">
        <v>11185.6305168086</v>
      </c>
      <c r="H2383" s="39">
        <v>11185.6305168086</v>
      </c>
      <c r="I2383" s="39">
        <v>11185.6305168086</v>
      </c>
      <c r="J2383" s="39">
        <v>11185.6305168086</v>
      </c>
      <c r="K2383" s="39">
        <v>11185.6305168086</v>
      </c>
      <c r="L2383" s="39">
        <v>11185.6305168086</v>
      </c>
      <c r="M2383" s="39">
        <v>11185.6305168086</v>
      </c>
      <c r="N2383" s="39">
        <v>11185.6305168086</v>
      </c>
      <c r="O2383" s="39">
        <v>11185.6305168086</v>
      </c>
      <c r="P2383" s="39">
        <v>11185.6305168086</v>
      </c>
      <c r="Q2383" s="39">
        <v>11185.6305168086</v>
      </c>
      <c r="R2383" s="39">
        <v>11185.6305168086</v>
      </c>
    </row>
    <row r="2384" spans="1:30" collapsed="1">
      <c r="A2384" s="40" t="s">
        <v>405</v>
      </c>
      <c r="B2384" s="39">
        <v>20182990.719560102</v>
      </c>
      <c r="C2384" s="39">
        <v>20182990.719560102</v>
      </c>
      <c r="D2384" s="39">
        <v>20182990.719560102</v>
      </c>
      <c r="E2384" s="39">
        <v>20182990.719560102</v>
      </c>
      <c r="F2384" s="39">
        <v>20182990.719560102</v>
      </c>
      <c r="G2384" s="39">
        <v>20182990.719560102</v>
      </c>
      <c r="H2384" s="39">
        <v>20182990.719560102</v>
      </c>
      <c r="I2384" s="39">
        <v>20182990.719560102</v>
      </c>
      <c r="J2384" s="39">
        <v>20182990.719560102</v>
      </c>
      <c r="K2384" s="39">
        <v>20182990.719560102</v>
      </c>
      <c r="L2384" s="39">
        <v>20182990.719560102</v>
      </c>
      <c r="M2384" s="39">
        <v>20182990.719560102</v>
      </c>
      <c r="N2384" s="39">
        <v>20182990.719560102</v>
      </c>
      <c r="O2384" s="39">
        <v>20182990.719560102</v>
      </c>
      <c r="P2384" s="39">
        <v>20182990.719560102</v>
      </c>
      <c r="Q2384" s="39">
        <v>20182990.719560102</v>
      </c>
      <c r="R2384" s="39">
        <v>20182990.719560102</v>
      </c>
      <c r="S2384" s="39">
        <v>0</v>
      </c>
      <c r="T2384" s="39">
        <v>0</v>
      </c>
      <c r="U2384" s="39">
        <v>0</v>
      </c>
      <c r="V2384" s="39">
        <v>0</v>
      </c>
      <c r="W2384" s="39">
        <v>0</v>
      </c>
      <c r="X2384" s="39">
        <v>0</v>
      </c>
      <c r="Y2384" s="39">
        <v>0</v>
      </c>
      <c r="Z2384" s="39">
        <v>0</v>
      </c>
      <c r="AA2384" s="39">
        <v>0</v>
      </c>
      <c r="AB2384" s="39">
        <v>0</v>
      </c>
      <c r="AC2384" s="39">
        <v>0</v>
      </c>
      <c r="AD2384" s="39">
        <v>0</v>
      </c>
    </row>
    <row r="2385" spans="1:30">
      <c r="A2385" s="40" t="s">
        <v>406</v>
      </c>
    </row>
    <row r="2386" spans="1:30" s="45" customFormat="1">
      <c r="A2386" s="49" t="s">
        <v>407</v>
      </c>
      <c r="B2386" s="50">
        <v>1.85563931629927E-2</v>
      </c>
      <c r="C2386" s="50">
        <v>7.2496462333782302E-4</v>
      </c>
      <c r="D2386" s="50">
        <v>9.8107424010084408E-3</v>
      </c>
      <c r="E2386" s="50">
        <v>5.4383755565643198E-2</v>
      </c>
      <c r="F2386" s="50">
        <v>4.5710082497349701E-4</v>
      </c>
      <c r="G2386" s="50">
        <v>0.216071755897984</v>
      </c>
      <c r="H2386" s="50">
        <v>8.76320294672574E-2</v>
      </c>
      <c r="I2386" s="50">
        <v>1.7355927552380499E-2</v>
      </c>
      <c r="J2386" s="50">
        <v>1.14616932393446E-3</v>
      </c>
      <c r="K2386" s="50">
        <v>7.4915803616871298E-4</v>
      </c>
      <c r="L2386" s="50">
        <v>1.6143216327995399E-4</v>
      </c>
      <c r="M2386" s="50">
        <v>8.5418174049344301E-5</v>
      </c>
      <c r="N2386" s="50">
        <v>0.59102922429115001</v>
      </c>
      <c r="O2386" s="50">
        <v>9.68827804519718E-4</v>
      </c>
      <c r="P2386" s="50">
        <v>2.1462538346366401E-4</v>
      </c>
      <c r="Q2386" s="50">
        <v>9.8264573254113198E-5</v>
      </c>
      <c r="R2386" s="50">
        <v>5.5421075460180495E-4</v>
      </c>
      <c r="S2386" s="50">
        <v>0</v>
      </c>
      <c r="T2386" s="50">
        <v>0</v>
      </c>
      <c r="U2386" s="50">
        <v>0</v>
      </c>
      <c r="V2386" s="50">
        <v>0</v>
      </c>
      <c r="W2386" s="50">
        <v>0</v>
      </c>
      <c r="X2386" s="50">
        <v>0</v>
      </c>
      <c r="Y2386" s="50">
        <v>0</v>
      </c>
      <c r="Z2386" s="50">
        <v>0</v>
      </c>
      <c r="AA2386" s="50">
        <v>0</v>
      </c>
      <c r="AB2386" s="50">
        <v>0</v>
      </c>
      <c r="AC2386" s="50">
        <v>0</v>
      </c>
      <c r="AD2386" s="50">
        <v>0</v>
      </c>
    </row>
    <row r="2387" spans="1:30">
      <c r="A2387" s="40" t="s">
        <v>408</v>
      </c>
      <c r="B2387" s="39">
        <v>1.85563931629927E-2</v>
      </c>
      <c r="C2387" s="39">
        <v>7.2496462333782302E-4</v>
      </c>
      <c r="D2387" s="39">
        <v>9.8107424010084408E-3</v>
      </c>
      <c r="E2387" s="39">
        <v>5.4383755565643198E-2</v>
      </c>
      <c r="F2387" s="39">
        <v>4.5710082497349701E-4</v>
      </c>
      <c r="G2387" s="39">
        <v>0.216071755897984</v>
      </c>
      <c r="H2387" s="39">
        <v>8.76320294672574E-2</v>
      </c>
      <c r="I2387" s="39">
        <v>1.7355927552380499E-2</v>
      </c>
      <c r="J2387" s="39">
        <v>1.14616932393446E-3</v>
      </c>
      <c r="K2387" s="39">
        <v>7.4915803616871298E-4</v>
      </c>
      <c r="L2387" s="39">
        <v>1.6143216327995399E-4</v>
      </c>
      <c r="M2387" s="39">
        <v>8.5418174049344301E-5</v>
      </c>
      <c r="N2387" s="39">
        <v>0.59102922429115001</v>
      </c>
      <c r="O2387" s="39">
        <v>9.68827804519718E-4</v>
      </c>
      <c r="P2387" s="39">
        <v>2.1462538346366401E-4</v>
      </c>
      <c r="Q2387" s="39">
        <v>9.8264573254113198E-5</v>
      </c>
      <c r="R2387" s="39">
        <v>5.5421075460180495E-4</v>
      </c>
      <c r="S2387" s="39">
        <v>0</v>
      </c>
      <c r="T2387" s="39">
        <v>0</v>
      </c>
      <c r="U2387" s="39">
        <v>0</v>
      </c>
      <c r="V2387" s="39">
        <v>0</v>
      </c>
      <c r="W2387" s="39">
        <v>0</v>
      </c>
      <c r="X2387" s="39">
        <v>0</v>
      </c>
      <c r="Y2387" s="39">
        <v>0</v>
      </c>
      <c r="Z2387" s="39">
        <v>0</v>
      </c>
      <c r="AA2387" s="39">
        <v>0</v>
      </c>
      <c r="AB2387" s="39">
        <v>0</v>
      </c>
      <c r="AC2387" s="39">
        <v>0</v>
      </c>
      <c r="AD2387" s="39">
        <v>0</v>
      </c>
    </row>
    <row r="2388" spans="1:30">
      <c r="A2388" s="40" t="s">
        <v>409</v>
      </c>
    </row>
    <row r="2389" spans="1:30">
      <c r="A2389" s="43" t="s">
        <v>410</v>
      </c>
    </row>
    <row r="2390" spans="1:30">
      <c r="A2390" s="40" t="s">
        <v>411</v>
      </c>
      <c r="B2390" s="39">
        <v>0</v>
      </c>
      <c r="C2390" s="39">
        <v>0</v>
      </c>
      <c r="D2390" s="39">
        <v>-1</v>
      </c>
      <c r="E2390" s="39">
        <v>0</v>
      </c>
      <c r="F2390" s="39">
        <v>0</v>
      </c>
      <c r="G2390" s="39">
        <v>0</v>
      </c>
      <c r="H2390" s="39">
        <v>0</v>
      </c>
      <c r="I2390" s="39">
        <v>0</v>
      </c>
      <c r="J2390" s="39">
        <v>-1</v>
      </c>
      <c r="K2390" s="39">
        <v>-1</v>
      </c>
      <c r="L2390" s="39">
        <v>0</v>
      </c>
      <c r="M2390" s="39">
        <v>0</v>
      </c>
      <c r="N2390" s="39">
        <v>0</v>
      </c>
      <c r="O2390" s="39">
        <v>0</v>
      </c>
      <c r="P2390" s="39">
        <v>0</v>
      </c>
      <c r="Q2390" s="39">
        <v>-1</v>
      </c>
      <c r="R2390" s="39">
        <v>-1</v>
      </c>
      <c r="S2390" s="39">
        <v>-1</v>
      </c>
      <c r="T2390" s="39">
        <v>-1</v>
      </c>
      <c r="U2390" s="39">
        <v>-1</v>
      </c>
      <c r="V2390" s="39">
        <v>-1</v>
      </c>
      <c r="W2390" s="39">
        <v>-1</v>
      </c>
      <c r="X2390" s="39">
        <v>-1</v>
      </c>
      <c r="Y2390" s="39">
        <v>-1</v>
      </c>
      <c r="Z2390" s="39">
        <v>-1</v>
      </c>
      <c r="AA2390" s="39">
        <v>-1</v>
      </c>
      <c r="AB2390" s="39">
        <v>-1</v>
      </c>
      <c r="AC2390" s="39">
        <v>-1</v>
      </c>
      <c r="AD2390" s="39">
        <v>-1</v>
      </c>
    </row>
    <row r="2391" spans="1:30">
      <c r="A2391" s="40" t="s">
        <v>412</v>
      </c>
      <c r="B2391" s="39">
        <v>451774.375728824</v>
      </c>
      <c r="C2391" s="39">
        <v>17783.763143032698</v>
      </c>
      <c r="D2391" s="39">
        <v>255811.461185105</v>
      </c>
      <c r="E2391" s="39">
        <v>2176015.8256348199</v>
      </c>
      <c r="F2391" s="39">
        <v>9323.2539186853392</v>
      </c>
      <c r="G2391" s="39">
        <v>6219308.9140264504</v>
      </c>
      <c r="H2391" s="39">
        <v>2379540.7099282099</v>
      </c>
      <c r="I2391" s="39">
        <v>461828.77875143901</v>
      </c>
      <c r="J2391" s="39">
        <v>42258.620607491699</v>
      </c>
      <c r="K2391" s="39">
        <v>21550.004250571299</v>
      </c>
      <c r="L2391" s="39">
        <v>26212.830751326001</v>
      </c>
      <c r="M2391" s="39">
        <v>14665.815778394899</v>
      </c>
      <c r="N2391" s="39">
        <v>33932969.707101099</v>
      </c>
      <c r="O2391" s="39">
        <v>156995.83572825999</v>
      </c>
      <c r="P2391" s="39">
        <v>4260.0310573209399</v>
      </c>
      <c r="Q2391" s="39">
        <v>11574.6059998811</v>
      </c>
      <c r="R2391" s="39">
        <v>118491.910215214</v>
      </c>
      <c r="S2391" s="39">
        <v>0</v>
      </c>
      <c r="T2391" s="39">
        <v>161234.76132012799</v>
      </c>
      <c r="U2391" s="39">
        <v>0</v>
      </c>
      <c r="V2391" s="39">
        <v>0</v>
      </c>
      <c r="W2391" s="39">
        <v>200001</v>
      </c>
      <c r="X2391" s="39">
        <v>787937.58582382195</v>
      </c>
      <c r="Y2391" s="39">
        <v>0</v>
      </c>
      <c r="Z2391" s="39">
        <v>60001</v>
      </c>
      <c r="AA2391" s="39">
        <v>0</v>
      </c>
      <c r="AB2391" s="39">
        <v>24001</v>
      </c>
      <c r="AC2391" s="39">
        <v>19001</v>
      </c>
      <c r="AD2391" s="39">
        <v>0</v>
      </c>
    </row>
    <row r="2392" spans="1:30">
      <c r="A2392" s="40" t="s">
        <v>413</v>
      </c>
      <c r="B2392" s="39">
        <v>0</v>
      </c>
      <c r="C2392" s="39">
        <v>0</v>
      </c>
      <c r="D2392" s="39">
        <v>-255811.461185105</v>
      </c>
      <c r="E2392" s="39">
        <v>0</v>
      </c>
      <c r="F2392" s="39">
        <v>0</v>
      </c>
      <c r="G2392" s="39">
        <v>0</v>
      </c>
      <c r="H2392" s="39">
        <v>0</v>
      </c>
      <c r="I2392" s="39">
        <v>0</v>
      </c>
      <c r="J2392" s="39">
        <v>-42258.620607491699</v>
      </c>
      <c r="K2392" s="39">
        <v>-21550.004250571299</v>
      </c>
      <c r="L2392" s="39">
        <v>0</v>
      </c>
      <c r="M2392" s="39">
        <v>0</v>
      </c>
      <c r="N2392" s="39">
        <v>0</v>
      </c>
      <c r="O2392" s="39">
        <v>0</v>
      </c>
      <c r="P2392" s="39">
        <v>0</v>
      </c>
      <c r="Q2392" s="39">
        <v>-11574.6059998811</v>
      </c>
      <c r="R2392" s="39">
        <v>-118491.910215214</v>
      </c>
      <c r="S2392" s="39">
        <v>0</v>
      </c>
      <c r="T2392" s="39">
        <v>-161234.76132012799</v>
      </c>
      <c r="U2392" s="39">
        <v>0</v>
      </c>
      <c r="V2392" s="39">
        <v>0</v>
      </c>
      <c r="W2392" s="39">
        <v>-200001</v>
      </c>
      <c r="X2392" s="39">
        <v>-787937.58582382195</v>
      </c>
      <c r="Y2392" s="39">
        <v>0</v>
      </c>
      <c r="Z2392" s="39">
        <v>-60001</v>
      </c>
      <c r="AA2392" s="39">
        <v>0</v>
      </c>
      <c r="AB2392" s="39">
        <v>-24001</v>
      </c>
      <c r="AC2392" s="39">
        <v>-19001</v>
      </c>
      <c r="AD2392" s="39">
        <v>0</v>
      </c>
    </row>
    <row r="2393" spans="1:30">
      <c r="A2393" s="40" t="s">
        <v>414</v>
      </c>
      <c r="B2393" s="39">
        <v>451774.375728824</v>
      </c>
      <c r="C2393" s="39">
        <v>17783.763143032698</v>
      </c>
      <c r="D2393" s="39">
        <v>0</v>
      </c>
      <c r="E2393" s="39">
        <v>2176015.8256348199</v>
      </c>
      <c r="F2393" s="39">
        <v>9323.2539186853392</v>
      </c>
      <c r="G2393" s="39">
        <v>6219308.9140264504</v>
      </c>
      <c r="H2393" s="39">
        <v>2379540.7099282099</v>
      </c>
      <c r="I2393" s="39">
        <v>461828.77875143901</v>
      </c>
      <c r="J2393" s="39">
        <v>0</v>
      </c>
      <c r="K2393" s="39">
        <v>0</v>
      </c>
      <c r="L2393" s="39">
        <v>26212.830751326001</v>
      </c>
      <c r="M2393" s="39">
        <v>14665.815778394899</v>
      </c>
      <c r="N2393" s="39">
        <v>33932969.707101099</v>
      </c>
      <c r="O2393" s="39">
        <v>156995.83572825999</v>
      </c>
      <c r="P2393" s="39">
        <v>4260.0310573209399</v>
      </c>
      <c r="Q2393" s="39">
        <v>0</v>
      </c>
      <c r="R2393" s="39">
        <v>0</v>
      </c>
      <c r="S2393" s="39">
        <v>0</v>
      </c>
      <c r="T2393" s="39">
        <v>0</v>
      </c>
      <c r="U2393" s="39">
        <v>0</v>
      </c>
      <c r="V2393" s="39">
        <v>0</v>
      </c>
      <c r="W2393" s="39">
        <v>0</v>
      </c>
      <c r="X2393" s="39">
        <v>0</v>
      </c>
      <c r="Y2393" s="39">
        <v>0</v>
      </c>
      <c r="Z2393" s="39">
        <v>0</v>
      </c>
      <c r="AA2393" s="39">
        <v>0</v>
      </c>
      <c r="AB2393" s="39">
        <v>0</v>
      </c>
      <c r="AC2393" s="39">
        <v>0</v>
      </c>
      <c r="AD2393" s="39">
        <v>0</v>
      </c>
    </row>
    <row r="2394" spans="1:30" s="45" customFormat="1">
      <c r="A2394" s="44" t="s">
        <v>415</v>
      </c>
      <c r="B2394" s="45">
        <v>0.60787999999999998</v>
      </c>
      <c r="C2394" s="45">
        <v>0.98572000000000004</v>
      </c>
      <c r="D2394" s="45">
        <v>0</v>
      </c>
      <c r="E2394" s="45">
        <v>1</v>
      </c>
      <c r="F2394" s="45">
        <v>1</v>
      </c>
      <c r="G2394" s="45">
        <v>0.99712000000000001</v>
      </c>
      <c r="H2394" s="45">
        <v>0.96065</v>
      </c>
      <c r="I2394" s="45">
        <v>0.67479</v>
      </c>
      <c r="J2394" s="45">
        <v>0</v>
      </c>
      <c r="K2394" s="45">
        <v>0</v>
      </c>
      <c r="L2394" s="45">
        <v>1</v>
      </c>
      <c r="M2394" s="45">
        <v>0.74865999999999999</v>
      </c>
      <c r="N2394" s="45">
        <v>1</v>
      </c>
      <c r="O2394" s="45">
        <v>1</v>
      </c>
      <c r="P2394" s="45">
        <v>1</v>
      </c>
      <c r="Q2394" s="45">
        <v>0</v>
      </c>
      <c r="R2394" s="45">
        <v>0</v>
      </c>
      <c r="S2394" s="45">
        <v>0</v>
      </c>
      <c r="T2394" s="45">
        <v>0</v>
      </c>
      <c r="U2394" s="45">
        <v>0</v>
      </c>
      <c r="V2394" s="45">
        <v>0</v>
      </c>
      <c r="W2394" s="45">
        <v>0</v>
      </c>
      <c r="X2394" s="45">
        <v>0</v>
      </c>
      <c r="Y2394" s="45">
        <v>0</v>
      </c>
      <c r="Z2394" s="45">
        <v>0</v>
      </c>
      <c r="AA2394" s="45">
        <v>0</v>
      </c>
      <c r="AB2394" s="45">
        <v>0</v>
      </c>
      <c r="AC2394" s="45">
        <v>0</v>
      </c>
      <c r="AD2394" s="45">
        <v>0</v>
      </c>
    </row>
    <row r="2395" spans="1:30" s="45" customFormat="1">
      <c r="A2395" s="44" t="s">
        <v>416</v>
      </c>
      <c r="B2395" s="45">
        <v>1.06457</v>
      </c>
      <c r="C2395" s="45">
        <v>1.06457</v>
      </c>
      <c r="D2395" s="45">
        <v>1.06457</v>
      </c>
      <c r="E2395" s="45">
        <v>1.06457</v>
      </c>
      <c r="F2395" s="45">
        <v>1.06457</v>
      </c>
      <c r="G2395" s="45">
        <v>1.06457</v>
      </c>
      <c r="H2395" s="45">
        <v>1.06457</v>
      </c>
      <c r="I2395" s="45">
        <v>1.06457</v>
      </c>
      <c r="J2395" s="45">
        <v>1.06457</v>
      </c>
      <c r="K2395" s="45">
        <v>1.06457</v>
      </c>
      <c r="L2395" s="45">
        <v>1.06457</v>
      </c>
      <c r="M2395" s="45">
        <v>1.06457</v>
      </c>
      <c r="N2395" s="45">
        <v>1.06457</v>
      </c>
      <c r="O2395" s="45">
        <v>1.06457</v>
      </c>
      <c r="P2395" s="45">
        <v>1.06457</v>
      </c>
      <c r="Q2395" s="45">
        <v>1.06457</v>
      </c>
      <c r="R2395" s="45">
        <v>1.06457</v>
      </c>
      <c r="S2395" s="45">
        <v>1.06457</v>
      </c>
      <c r="T2395" s="45">
        <v>1.06457</v>
      </c>
      <c r="U2395" s="45">
        <v>1.06457</v>
      </c>
      <c r="V2395" s="45">
        <v>1.06457</v>
      </c>
      <c r="W2395" s="45">
        <v>1.06457</v>
      </c>
      <c r="X2395" s="45">
        <v>1.06457</v>
      </c>
      <c r="Y2395" s="45">
        <v>1.06457</v>
      </c>
      <c r="Z2395" s="45">
        <v>1.06457</v>
      </c>
      <c r="AA2395" s="45">
        <v>1.06457</v>
      </c>
      <c r="AB2395" s="45">
        <v>1.06457</v>
      </c>
      <c r="AC2395" s="45">
        <v>1.06457</v>
      </c>
      <c r="AD2395" s="45">
        <v>1.06457</v>
      </c>
    </row>
    <row r="2396" spans="1:30">
      <c r="A2396" s="43" t="s">
        <v>417</v>
      </c>
      <c r="B2396" s="46">
        <v>292357.11842547701</v>
      </c>
      <c r="C2396" s="46">
        <v>18661.7109019657</v>
      </c>
      <c r="D2396" s="46">
        <v>0</v>
      </c>
      <c r="E2396" s="46">
        <v>2316521.16749606</v>
      </c>
      <c r="F2396" s="46">
        <v>9925.2564242148492</v>
      </c>
      <c r="G2396" s="46">
        <v>6601821.5282961903</v>
      </c>
      <c r="H2396" s="46">
        <v>2433506.7194003598</v>
      </c>
      <c r="I2396" s="46">
        <v>331759.87121867901</v>
      </c>
      <c r="J2396" s="46">
        <v>0</v>
      </c>
      <c r="K2396" s="46">
        <v>0</v>
      </c>
      <c r="L2396" s="46">
        <v>27905.393232939201</v>
      </c>
      <c r="M2396" s="46">
        <v>11688.6694921501</v>
      </c>
      <c r="N2396" s="46">
        <v>36124021.561088599</v>
      </c>
      <c r="O2396" s="46">
        <v>167133.05684123401</v>
      </c>
      <c r="P2396" s="46">
        <v>4535.1012626921502</v>
      </c>
      <c r="Q2396" s="46">
        <v>0</v>
      </c>
      <c r="R2396" s="46">
        <v>0</v>
      </c>
      <c r="S2396" s="46">
        <v>0</v>
      </c>
      <c r="T2396" s="46">
        <v>0</v>
      </c>
      <c r="U2396" s="46">
        <v>0</v>
      </c>
      <c r="V2396" s="46">
        <v>0</v>
      </c>
      <c r="W2396" s="46">
        <v>0</v>
      </c>
      <c r="X2396" s="46">
        <v>0</v>
      </c>
      <c r="Y2396" s="46">
        <v>0</v>
      </c>
      <c r="Z2396" s="46">
        <v>0</v>
      </c>
      <c r="AA2396" s="46">
        <v>0</v>
      </c>
      <c r="AB2396" s="46">
        <v>0</v>
      </c>
      <c r="AC2396" s="46">
        <v>0</v>
      </c>
      <c r="AD2396" s="46">
        <v>0</v>
      </c>
    </row>
    <row r="2397" spans="1:30" hidden="1" outlineLevel="1">
      <c r="A2397" s="40" t="s">
        <v>213</v>
      </c>
      <c r="B2397" s="39">
        <v>292357.11842547701</v>
      </c>
      <c r="C2397" s="39">
        <v>292357.11842547701</v>
      </c>
      <c r="D2397" s="39">
        <v>292357.11842547701</v>
      </c>
      <c r="E2397" s="39">
        <v>292357.11842547701</v>
      </c>
      <c r="F2397" s="39">
        <v>292357.11842547701</v>
      </c>
      <c r="G2397" s="39">
        <v>292357.11842547701</v>
      </c>
      <c r="H2397" s="39">
        <v>292357.11842547701</v>
      </c>
      <c r="I2397" s="39">
        <v>292357.11842547701</v>
      </c>
      <c r="J2397" s="39">
        <v>292357.11842547701</v>
      </c>
      <c r="K2397" s="39">
        <v>292357.11842547701</v>
      </c>
      <c r="L2397" s="39">
        <v>292357.11842547701</v>
      </c>
      <c r="M2397" s="39">
        <v>292357.11842547701</v>
      </c>
      <c r="N2397" s="39">
        <v>292357.11842547701</v>
      </c>
      <c r="O2397" s="39">
        <v>292357.11842547701</v>
      </c>
      <c r="P2397" s="39">
        <v>292357.11842547701</v>
      </c>
      <c r="Q2397" s="39">
        <v>292357.11842547701</v>
      </c>
      <c r="R2397" s="39">
        <v>292357.11842547701</v>
      </c>
    </row>
    <row r="2398" spans="1:30" hidden="1" outlineLevel="1">
      <c r="A2398" s="40" t="s">
        <v>214</v>
      </c>
      <c r="B2398" s="39">
        <v>18661.7109019657</v>
      </c>
      <c r="C2398" s="39">
        <v>18661.7109019657</v>
      </c>
      <c r="D2398" s="39">
        <v>18661.7109019657</v>
      </c>
      <c r="E2398" s="39">
        <v>18661.7109019657</v>
      </c>
      <c r="F2398" s="39">
        <v>18661.7109019657</v>
      </c>
      <c r="G2398" s="39">
        <v>18661.7109019657</v>
      </c>
      <c r="H2398" s="39">
        <v>18661.7109019657</v>
      </c>
      <c r="I2398" s="39">
        <v>18661.7109019657</v>
      </c>
      <c r="J2398" s="39">
        <v>18661.7109019657</v>
      </c>
      <c r="K2398" s="39">
        <v>18661.7109019657</v>
      </c>
      <c r="L2398" s="39">
        <v>18661.7109019657</v>
      </c>
      <c r="M2398" s="39">
        <v>18661.7109019657</v>
      </c>
      <c r="N2398" s="39">
        <v>18661.7109019657</v>
      </c>
      <c r="O2398" s="39">
        <v>18661.7109019657</v>
      </c>
      <c r="P2398" s="39">
        <v>18661.7109019657</v>
      </c>
      <c r="Q2398" s="39">
        <v>18661.7109019657</v>
      </c>
      <c r="R2398" s="39">
        <v>18661.7109019657</v>
      </c>
    </row>
    <row r="2399" spans="1:30" hidden="1" outlineLevel="1">
      <c r="A2399" s="40" t="s">
        <v>216</v>
      </c>
      <c r="B2399" s="39">
        <v>2316521.16749606</v>
      </c>
      <c r="C2399" s="39">
        <v>2316521.16749606</v>
      </c>
      <c r="D2399" s="39">
        <v>2316521.16749606</v>
      </c>
      <c r="E2399" s="39">
        <v>2316521.16749606</v>
      </c>
      <c r="F2399" s="39">
        <v>2316521.16749606</v>
      </c>
      <c r="G2399" s="39">
        <v>2316521.16749606</v>
      </c>
      <c r="H2399" s="39">
        <v>2316521.16749606</v>
      </c>
      <c r="I2399" s="39">
        <v>2316521.16749606</v>
      </c>
      <c r="J2399" s="39">
        <v>2316521.16749606</v>
      </c>
      <c r="K2399" s="39">
        <v>2316521.16749606</v>
      </c>
      <c r="L2399" s="39">
        <v>2316521.16749606</v>
      </c>
      <c r="M2399" s="39">
        <v>2316521.16749606</v>
      </c>
      <c r="N2399" s="39">
        <v>2316521.16749606</v>
      </c>
      <c r="O2399" s="39">
        <v>2316521.16749606</v>
      </c>
      <c r="P2399" s="39">
        <v>2316521.16749606</v>
      </c>
      <c r="Q2399" s="39">
        <v>2316521.16749606</v>
      </c>
      <c r="R2399" s="39">
        <v>2316521.16749606</v>
      </c>
    </row>
    <row r="2400" spans="1:30" hidden="1" outlineLevel="1">
      <c r="A2400" s="40" t="s">
        <v>217</v>
      </c>
      <c r="B2400" s="39">
        <v>9925.2564242148492</v>
      </c>
      <c r="C2400" s="39">
        <v>9925.2564242148492</v>
      </c>
      <c r="D2400" s="39">
        <v>9925.2564242148492</v>
      </c>
      <c r="E2400" s="39">
        <v>9925.2564242148492</v>
      </c>
      <c r="F2400" s="39">
        <v>9925.2564242148492</v>
      </c>
      <c r="G2400" s="39">
        <v>9925.2564242148492</v>
      </c>
      <c r="H2400" s="39">
        <v>9925.2564242148492</v>
      </c>
      <c r="I2400" s="39">
        <v>9925.2564242148492</v>
      </c>
      <c r="J2400" s="39">
        <v>9925.2564242148492</v>
      </c>
      <c r="K2400" s="39">
        <v>9925.2564242148492</v>
      </c>
      <c r="L2400" s="39">
        <v>9925.2564242148492</v>
      </c>
      <c r="M2400" s="39">
        <v>9925.2564242148492</v>
      </c>
      <c r="N2400" s="39">
        <v>9925.2564242148492</v>
      </c>
      <c r="O2400" s="39">
        <v>9925.2564242148492</v>
      </c>
      <c r="P2400" s="39">
        <v>9925.2564242148492</v>
      </c>
      <c r="Q2400" s="39">
        <v>9925.2564242148492</v>
      </c>
      <c r="R2400" s="39">
        <v>9925.2564242148492</v>
      </c>
    </row>
    <row r="2401" spans="1:30" hidden="1" outlineLevel="1">
      <c r="A2401" s="40" t="s">
        <v>218</v>
      </c>
      <c r="B2401" s="39">
        <v>6601821.5282961903</v>
      </c>
      <c r="C2401" s="39">
        <v>6601821.5282961903</v>
      </c>
      <c r="D2401" s="39">
        <v>6601821.5282961903</v>
      </c>
      <c r="E2401" s="39">
        <v>6601821.5282961903</v>
      </c>
      <c r="F2401" s="39">
        <v>6601821.5282961903</v>
      </c>
      <c r="G2401" s="39">
        <v>6601821.5282961903</v>
      </c>
      <c r="H2401" s="39">
        <v>6601821.5282961903</v>
      </c>
      <c r="I2401" s="39">
        <v>6601821.5282961903</v>
      </c>
      <c r="J2401" s="39">
        <v>6601821.5282961903</v>
      </c>
      <c r="K2401" s="39">
        <v>6601821.5282961903</v>
      </c>
      <c r="L2401" s="39">
        <v>6601821.5282961903</v>
      </c>
      <c r="M2401" s="39">
        <v>6601821.5282961903</v>
      </c>
      <c r="N2401" s="39">
        <v>6601821.5282961903</v>
      </c>
      <c r="O2401" s="39">
        <v>6601821.5282961903</v>
      </c>
      <c r="P2401" s="39">
        <v>6601821.5282961903</v>
      </c>
      <c r="Q2401" s="39">
        <v>6601821.5282961903</v>
      </c>
      <c r="R2401" s="39">
        <v>6601821.5282961903</v>
      </c>
    </row>
    <row r="2402" spans="1:30" hidden="1" outlineLevel="1">
      <c r="A2402" s="40" t="s">
        <v>219</v>
      </c>
      <c r="B2402" s="39">
        <v>2433506.7194003598</v>
      </c>
      <c r="C2402" s="39">
        <v>2433506.7194003598</v>
      </c>
      <c r="D2402" s="39">
        <v>2433506.7194003598</v>
      </c>
      <c r="E2402" s="39">
        <v>2433506.7194003598</v>
      </c>
      <c r="F2402" s="39">
        <v>2433506.7194003598</v>
      </c>
      <c r="G2402" s="39">
        <v>2433506.7194003598</v>
      </c>
      <c r="H2402" s="39">
        <v>2433506.7194003598</v>
      </c>
      <c r="I2402" s="39">
        <v>2433506.7194003598</v>
      </c>
      <c r="J2402" s="39">
        <v>2433506.7194003598</v>
      </c>
      <c r="K2402" s="39">
        <v>2433506.7194003598</v>
      </c>
      <c r="L2402" s="39">
        <v>2433506.7194003598</v>
      </c>
      <c r="M2402" s="39">
        <v>2433506.7194003598</v>
      </c>
      <c r="N2402" s="39">
        <v>2433506.7194003598</v>
      </c>
      <c r="O2402" s="39">
        <v>2433506.7194003598</v>
      </c>
      <c r="P2402" s="39">
        <v>2433506.7194003598</v>
      </c>
      <c r="Q2402" s="39">
        <v>2433506.7194003598</v>
      </c>
      <c r="R2402" s="39">
        <v>2433506.7194003598</v>
      </c>
    </row>
    <row r="2403" spans="1:30" hidden="1" outlineLevel="1">
      <c r="A2403" s="40" t="s">
        <v>220</v>
      </c>
      <c r="B2403" s="39">
        <v>331759.87121867901</v>
      </c>
      <c r="C2403" s="39">
        <v>331759.87121867901</v>
      </c>
      <c r="D2403" s="39">
        <v>331759.87121867901</v>
      </c>
      <c r="E2403" s="39">
        <v>331759.87121867901</v>
      </c>
      <c r="F2403" s="39">
        <v>331759.87121867901</v>
      </c>
      <c r="G2403" s="39">
        <v>331759.87121867901</v>
      </c>
      <c r="H2403" s="39">
        <v>331759.87121867901</v>
      </c>
      <c r="I2403" s="39">
        <v>331759.87121867901</v>
      </c>
      <c r="J2403" s="39">
        <v>331759.87121867901</v>
      </c>
      <c r="K2403" s="39">
        <v>331759.87121867901</v>
      </c>
      <c r="L2403" s="39">
        <v>331759.87121867901</v>
      </c>
      <c r="M2403" s="39">
        <v>331759.87121867901</v>
      </c>
      <c r="N2403" s="39">
        <v>331759.87121867901</v>
      </c>
      <c r="O2403" s="39">
        <v>331759.87121867901</v>
      </c>
      <c r="P2403" s="39">
        <v>331759.87121867901</v>
      </c>
      <c r="Q2403" s="39">
        <v>331759.87121867901</v>
      </c>
      <c r="R2403" s="39">
        <v>331759.87121867901</v>
      </c>
    </row>
    <row r="2404" spans="1:30" hidden="1" outlineLevel="1">
      <c r="A2404" s="40" t="s">
        <v>223</v>
      </c>
      <c r="B2404" s="39">
        <v>27905.393232939201</v>
      </c>
      <c r="C2404" s="39">
        <v>27905.393232939201</v>
      </c>
      <c r="D2404" s="39">
        <v>27905.393232939201</v>
      </c>
      <c r="E2404" s="39">
        <v>27905.393232939201</v>
      </c>
      <c r="F2404" s="39">
        <v>27905.393232939201</v>
      </c>
      <c r="G2404" s="39">
        <v>27905.393232939201</v>
      </c>
      <c r="H2404" s="39">
        <v>27905.393232939201</v>
      </c>
      <c r="I2404" s="39">
        <v>27905.393232939201</v>
      </c>
      <c r="J2404" s="39">
        <v>27905.393232939201</v>
      </c>
      <c r="K2404" s="39">
        <v>27905.393232939201</v>
      </c>
      <c r="L2404" s="39">
        <v>27905.393232939201</v>
      </c>
      <c r="M2404" s="39">
        <v>27905.393232939201</v>
      </c>
      <c r="N2404" s="39">
        <v>27905.393232939201</v>
      </c>
      <c r="O2404" s="39">
        <v>27905.393232939201</v>
      </c>
      <c r="P2404" s="39">
        <v>27905.393232939201</v>
      </c>
      <c r="Q2404" s="39">
        <v>27905.393232939201</v>
      </c>
      <c r="R2404" s="39">
        <v>27905.393232939201</v>
      </c>
    </row>
    <row r="2405" spans="1:30" hidden="1" outlineLevel="1">
      <c r="A2405" s="40" t="s">
        <v>224</v>
      </c>
      <c r="B2405" s="39">
        <v>11688.6694921501</v>
      </c>
      <c r="C2405" s="39">
        <v>11688.6694921501</v>
      </c>
      <c r="D2405" s="39">
        <v>11688.6694921501</v>
      </c>
      <c r="E2405" s="39">
        <v>11688.6694921501</v>
      </c>
      <c r="F2405" s="39">
        <v>11688.6694921501</v>
      </c>
      <c r="G2405" s="39">
        <v>11688.6694921501</v>
      </c>
      <c r="H2405" s="39">
        <v>11688.6694921501</v>
      </c>
      <c r="I2405" s="39">
        <v>11688.6694921501</v>
      </c>
      <c r="J2405" s="39">
        <v>11688.6694921501</v>
      </c>
      <c r="K2405" s="39">
        <v>11688.6694921501</v>
      </c>
      <c r="L2405" s="39">
        <v>11688.6694921501</v>
      </c>
      <c r="M2405" s="39">
        <v>11688.6694921501</v>
      </c>
      <c r="N2405" s="39">
        <v>11688.6694921501</v>
      </c>
      <c r="O2405" s="39">
        <v>11688.6694921501</v>
      </c>
      <c r="P2405" s="39">
        <v>11688.6694921501</v>
      </c>
      <c r="Q2405" s="39">
        <v>11688.6694921501</v>
      </c>
      <c r="R2405" s="39">
        <v>11688.6694921501</v>
      </c>
    </row>
    <row r="2406" spans="1:30" hidden="1" outlineLevel="1">
      <c r="A2406" s="40" t="s">
        <v>225</v>
      </c>
      <c r="B2406" s="39">
        <v>36124021.561088599</v>
      </c>
      <c r="C2406" s="39">
        <v>36124021.561088599</v>
      </c>
      <c r="D2406" s="39">
        <v>36124021.561088599</v>
      </c>
      <c r="E2406" s="39">
        <v>36124021.561088599</v>
      </c>
      <c r="F2406" s="39">
        <v>36124021.561088599</v>
      </c>
      <c r="G2406" s="39">
        <v>36124021.561088599</v>
      </c>
      <c r="H2406" s="39">
        <v>36124021.561088599</v>
      </c>
      <c r="I2406" s="39">
        <v>36124021.561088599</v>
      </c>
      <c r="J2406" s="39">
        <v>36124021.561088599</v>
      </c>
      <c r="K2406" s="39">
        <v>36124021.561088599</v>
      </c>
      <c r="L2406" s="39">
        <v>36124021.561088599</v>
      </c>
      <c r="M2406" s="39">
        <v>36124021.561088599</v>
      </c>
      <c r="N2406" s="39">
        <v>36124021.561088599</v>
      </c>
      <c r="O2406" s="39">
        <v>36124021.561088599</v>
      </c>
      <c r="P2406" s="39">
        <v>36124021.561088599</v>
      </c>
      <c r="Q2406" s="39">
        <v>36124021.561088599</v>
      </c>
      <c r="R2406" s="39">
        <v>36124021.561088599</v>
      </c>
    </row>
    <row r="2407" spans="1:30" hidden="1" outlineLevel="1">
      <c r="A2407" s="40" t="s">
        <v>226</v>
      </c>
      <c r="B2407" s="39">
        <v>167133.05684123401</v>
      </c>
      <c r="C2407" s="39">
        <v>167133.05684123401</v>
      </c>
      <c r="D2407" s="39">
        <v>167133.05684123401</v>
      </c>
      <c r="E2407" s="39">
        <v>167133.05684123401</v>
      </c>
      <c r="F2407" s="39">
        <v>167133.05684123401</v>
      </c>
      <c r="G2407" s="39">
        <v>167133.05684123401</v>
      </c>
      <c r="H2407" s="39">
        <v>167133.05684123401</v>
      </c>
      <c r="I2407" s="39">
        <v>167133.05684123401</v>
      </c>
      <c r="J2407" s="39">
        <v>167133.05684123401</v>
      </c>
      <c r="K2407" s="39">
        <v>167133.05684123401</v>
      </c>
      <c r="L2407" s="39">
        <v>167133.05684123401</v>
      </c>
      <c r="M2407" s="39">
        <v>167133.05684123401</v>
      </c>
      <c r="N2407" s="39">
        <v>167133.05684123401</v>
      </c>
      <c r="O2407" s="39">
        <v>167133.05684123401</v>
      </c>
      <c r="P2407" s="39">
        <v>167133.05684123401</v>
      </c>
      <c r="Q2407" s="39">
        <v>167133.05684123401</v>
      </c>
      <c r="R2407" s="39">
        <v>167133.05684123401</v>
      </c>
    </row>
    <row r="2408" spans="1:30" hidden="1" outlineLevel="1">
      <c r="A2408" s="40" t="s">
        <v>227</v>
      </c>
      <c r="B2408" s="39">
        <v>4535.1012626921502</v>
      </c>
      <c r="C2408" s="39">
        <v>4535.1012626921502</v>
      </c>
      <c r="D2408" s="39">
        <v>4535.1012626921502</v>
      </c>
      <c r="E2408" s="39">
        <v>4535.1012626921502</v>
      </c>
      <c r="F2408" s="39">
        <v>4535.1012626921502</v>
      </c>
      <c r="G2408" s="39">
        <v>4535.1012626921502</v>
      </c>
      <c r="H2408" s="39">
        <v>4535.1012626921502</v>
      </c>
      <c r="I2408" s="39">
        <v>4535.1012626921502</v>
      </c>
      <c r="J2408" s="39">
        <v>4535.1012626921502</v>
      </c>
      <c r="K2408" s="39">
        <v>4535.1012626921502</v>
      </c>
      <c r="L2408" s="39">
        <v>4535.1012626921502</v>
      </c>
      <c r="M2408" s="39">
        <v>4535.1012626921502</v>
      </c>
      <c r="N2408" s="39">
        <v>4535.1012626921502</v>
      </c>
      <c r="O2408" s="39">
        <v>4535.1012626921502</v>
      </c>
      <c r="P2408" s="39">
        <v>4535.1012626921502</v>
      </c>
      <c r="Q2408" s="39">
        <v>4535.1012626921502</v>
      </c>
      <c r="R2408" s="39">
        <v>4535.1012626921502</v>
      </c>
    </row>
    <row r="2409" spans="1:30" collapsed="1">
      <c r="A2409" s="40" t="s">
        <v>418</v>
      </c>
      <c r="B2409" s="39">
        <v>48339837.1540806</v>
      </c>
      <c r="C2409" s="39">
        <v>48339837.1540806</v>
      </c>
      <c r="D2409" s="39">
        <v>48339837.1540806</v>
      </c>
      <c r="E2409" s="39">
        <v>48339837.1540806</v>
      </c>
      <c r="F2409" s="39">
        <v>48339837.1540806</v>
      </c>
      <c r="G2409" s="39">
        <v>48339837.1540806</v>
      </c>
      <c r="H2409" s="39">
        <v>48339837.1540806</v>
      </c>
      <c r="I2409" s="39">
        <v>48339837.1540806</v>
      </c>
      <c r="J2409" s="39">
        <v>48339837.1540806</v>
      </c>
      <c r="K2409" s="39">
        <v>48339837.1540806</v>
      </c>
      <c r="L2409" s="39">
        <v>48339837.1540806</v>
      </c>
      <c r="M2409" s="39">
        <v>48339837.1540806</v>
      </c>
      <c r="N2409" s="39">
        <v>48339837.1540806</v>
      </c>
      <c r="O2409" s="39">
        <v>48339837.1540806</v>
      </c>
      <c r="P2409" s="39">
        <v>48339837.1540806</v>
      </c>
      <c r="Q2409" s="39">
        <v>48339837.1540806</v>
      </c>
      <c r="R2409" s="39">
        <v>48339837.1540806</v>
      </c>
      <c r="S2409" s="39">
        <v>0</v>
      </c>
      <c r="T2409" s="39">
        <v>0</v>
      </c>
      <c r="U2409" s="39">
        <v>0</v>
      </c>
      <c r="V2409" s="39">
        <v>0</v>
      </c>
      <c r="W2409" s="39">
        <v>0</v>
      </c>
      <c r="X2409" s="39">
        <v>0</v>
      </c>
      <c r="Y2409" s="39">
        <v>0</v>
      </c>
      <c r="Z2409" s="39">
        <v>0</v>
      </c>
      <c r="AA2409" s="39">
        <v>0</v>
      </c>
      <c r="AB2409" s="39">
        <v>0</v>
      </c>
      <c r="AC2409" s="39">
        <v>0</v>
      </c>
      <c r="AD2409" s="39">
        <v>0</v>
      </c>
    </row>
    <row r="2410" spans="1:30" hidden="1" outlineLevel="1">
      <c r="A2410" s="40" t="s">
        <v>213</v>
      </c>
      <c r="B2410" s="39">
        <v>292357.11842547701</v>
      </c>
      <c r="C2410" s="39">
        <v>292357.11842547701</v>
      </c>
      <c r="D2410" s="39">
        <v>292357.11842547701</v>
      </c>
      <c r="E2410" s="39">
        <v>292357.11842547701</v>
      </c>
      <c r="F2410" s="39">
        <v>292357.11842547701</v>
      </c>
      <c r="G2410" s="39">
        <v>292357.11842547701</v>
      </c>
      <c r="H2410" s="39">
        <v>292357.11842547701</v>
      </c>
      <c r="I2410" s="39">
        <v>292357.11842547701</v>
      </c>
      <c r="J2410" s="39">
        <v>292357.11842547701</v>
      </c>
      <c r="K2410" s="39">
        <v>292357.11842547701</v>
      </c>
      <c r="L2410" s="39">
        <v>292357.11842547701</v>
      </c>
      <c r="M2410" s="39">
        <v>292357.11842547701</v>
      </c>
      <c r="N2410" s="39">
        <v>292357.11842547701</v>
      </c>
      <c r="O2410" s="39">
        <v>292357.11842547701</v>
      </c>
      <c r="P2410" s="39">
        <v>292357.11842547701</v>
      </c>
      <c r="Q2410" s="39">
        <v>292357.11842547701</v>
      </c>
      <c r="R2410" s="39">
        <v>292357.11842547701</v>
      </c>
      <c r="S2410" s="39">
        <v>292357.11842547701</v>
      </c>
      <c r="T2410" s="39">
        <v>292357.11842547701</v>
      </c>
      <c r="U2410" s="39">
        <v>292357.11842547701</v>
      </c>
      <c r="V2410" s="39">
        <v>292357.11842547701</v>
      </c>
      <c r="W2410" s="39">
        <v>292357.11842547701</v>
      </c>
      <c r="X2410" s="39">
        <v>292357.11842547701</v>
      </c>
      <c r="Y2410" s="39">
        <v>292357.11842547701</v>
      </c>
      <c r="Z2410" s="39">
        <v>292357.11842547701</v>
      </c>
      <c r="AA2410" s="39">
        <v>292357.11842547701</v>
      </c>
      <c r="AB2410" s="39">
        <v>292357.11842547701</v>
      </c>
      <c r="AC2410" s="39">
        <v>292357.11842547701</v>
      </c>
      <c r="AD2410" s="39">
        <v>292357.11842547701</v>
      </c>
    </row>
    <row r="2411" spans="1:30" hidden="1" outlineLevel="1">
      <c r="A2411" s="40" t="s">
        <v>214</v>
      </c>
      <c r="B2411" s="39">
        <v>18661.7109019657</v>
      </c>
      <c r="C2411" s="39">
        <v>18661.7109019657</v>
      </c>
      <c r="D2411" s="39">
        <v>18661.7109019657</v>
      </c>
      <c r="E2411" s="39">
        <v>18661.7109019657</v>
      </c>
      <c r="F2411" s="39">
        <v>18661.7109019657</v>
      </c>
      <c r="G2411" s="39">
        <v>18661.7109019657</v>
      </c>
      <c r="H2411" s="39">
        <v>18661.7109019657</v>
      </c>
      <c r="I2411" s="39">
        <v>18661.7109019657</v>
      </c>
      <c r="J2411" s="39">
        <v>18661.7109019657</v>
      </c>
      <c r="K2411" s="39">
        <v>18661.7109019657</v>
      </c>
      <c r="L2411" s="39">
        <v>18661.7109019657</v>
      </c>
      <c r="M2411" s="39">
        <v>18661.7109019657</v>
      </c>
      <c r="N2411" s="39">
        <v>18661.7109019657</v>
      </c>
      <c r="O2411" s="39">
        <v>18661.7109019657</v>
      </c>
      <c r="P2411" s="39">
        <v>18661.7109019657</v>
      </c>
      <c r="Q2411" s="39">
        <v>18661.7109019657</v>
      </c>
      <c r="R2411" s="39">
        <v>18661.7109019657</v>
      </c>
      <c r="S2411" s="39">
        <v>18661.7109019657</v>
      </c>
      <c r="T2411" s="39">
        <v>18661.7109019657</v>
      </c>
      <c r="U2411" s="39">
        <v>18661.7109019657</v>
      </c>
      <c r="V2411" s="39">
        <v>18661.7109019657</v>
      </c>
      <c r="W2411" s="39">
        <v>18661.7109019657</v>
      </c>
      <c r="X2411" s="39">
        <v>18661.7109019657</v>
      </c>
      <c r="Y2411" s="39">
        <v>18661.7109019657</v>
      </c>
      <c r="Z2411" s="39">
        <v>18661.7109019657</v>
      </c>
      <c r="AA2411" s="39">
        <v>18661.7109019657</v>
      </c>
      <c r="AB2411" s="39">
        <v>18661.7109019657</v>
      </c>
      <c r="AC2411" s="39">
        <v>18661.7109019657</v>
      </c>
      <c r="AD2411" s="39">
        <v>18661.7109019657</v>
      </c>
    </row>
    <row r="2412" spans="1:30" hidden="1" outlineLevel="1">
      <c r="A2412" s="40" t="s">
        <v>216</v>
      </c>
      <c r="B2412" s="39">
        <v>2316521.16749606</v>
      </c>
      <c r="C2412" s="39">
        <v>2316521.16749606</v>
      </c>
      <c r="D2412" s="39">
        <v>2316521.16749606</v>
      </c>
      <c r="E2412" s="39">
        <v>2316521.16749606</v>
      </c>
      <c r="F2412" s="39">
        <v>2316521.16749606</v>
      </c>
      <c r="G2412" s="39">
        <v>2316521.16749606</v>
      </c>
      <c r="H2412" s="39">
        <v>2316521.16749606</v>
      </c>
      <c r="I2412" s="39">
        <v>2316521.16749606</v>
      </c>
      <c r="J2412" s="39">
        <v>2316521.16749606</v>
      </c>
      <c r="K2412" s="39">
        <v>2316521.16749606</v>
      </c>
      <c r="L2412" s="39">
        <v>2316521.16749606</v>
      </c>
      <c r="M2412" s="39">
        <v>2316521.16749606</v>
      </c>
      <c r="N2412" s="39">
        <v>2316521.16749606</v>
      </c>
      <c r="O2412" s="39">
        <v>2316521.16749606</v>
      </c>
      <c r="P2412" s="39">
        <v>2316521.16749606</v>
      </c>
      <c r="Q2412" s="39">
        <v>2316521.16749606</v>
      </c>
      <c r="R2412" s="39">
        <v>2316521.16749606</v>
      </c>
      <c r="S2412" s="39">
        <v>2316521.16749606</v>
      </c>
      <c r="T2412" s="39">
        <v>2316521.16749606</v>
      </c>
      <c r="U2412" s="39">
        <v>2316521.16749606</v>
      </c>
      <c r="V2412" s="39">
        <v>2316521.16749606</v>
      </c>
      <c r="W2412" s="39">
        <v>2316521.16749606</v>
      </c>
      <c r="X2412" s="39">
        <v>2316521.16749606</v>
      </c>
      <c r="Y2412" s="39">
        <v>2316521.16749606</v>
      </c>
      <c r="Z2412" s="39">
        <v>2316521.16749606</v>
      </c>
      <c r="AA2412" s="39">
        <v>2316521.16749606</v>
      </c>
      <c r="AB2412" s="39">
        <v>2316521.16749606</v>
      </c>
      <c r="AC2412" s="39">
        <v>2316521.16749606</v>
      </c>
      <c r="AD2412" s="39">
        <v>2316521.16749606</v>
      </c>
    </row>
    <row r="2413" spans="1:30" hidden="1" outlineLevel="1">
      <c r="A2413" s="40" t="s">
        <v>217</v>
      </c>
      <c r="B2413" s="39">
        <v>9925.2564242148492</v>
      </c>
      <c r="C2413" s="39">
        <v>9925.2564242148492</v>
      </c>
      <c r="D2413" s="39">
        <v>9925.2564242148492</v>
      </c>
      <c r="E2413" s="39">
        <v>9925.2564242148492</v>
      </c>
      <c r="F2413" s="39">
        <v>9925.2564242148492</v>
      </c>
      <c r="G2413" s="39">
        <v>9925.2564242148492</v>
      </c>
      <c r="H2413" s="39">
        <v>9925.2564242148492</v>
      </c>
      <c r="I2413" s="39">
        <v>9925.2564242148492</v>
      </c>
      <c r="J2413" s="39">
        <v>9925.2564242148492</v>
      </c>
      <c r="K2413" s="39">
        <v>9925.2564242148492</v>
      </c>
      <c r="L2413" s="39">
        <v>9925.2564242148492</v>
      </c>
      <c r="M2413" s="39">
        <v>9925.2564242148492</v>
      </c>
      <c r="N2413" s="39">
        <v>9925.2564242148492</v>
      </c>
      <c r="O2413" s="39">
        <v>9925.2564242148492</v>
      </c>
      <c r="P2413" s="39">
        <v>9925.2564242148492</v>
      </c>
      <c r="Q2413" s="39">
        <v>9925.2564242148492</v>
      </c>
      <c r="R2413" s="39">
        <v>9925.2564242148492</v>
      </c>
      <c r="S2413" s="39">
        <v>9925.2564242148492</v>
      </c>
      <c r="T2413" s="39">
        <v>9925.2564242148492</v>
      </c>
      <c r="U2413" s="39">
        <v>9925.2564242148492</v>
      </c>
      <c r="V2413" s="39">
        <v>9925.2564242148492</v>
      </c>
      <c r="W2413" s="39">
        <v>9925.2564242148492</v>
      </c>
      <c r="X2413" s="39">
        <v>9925.2564242148492</v>
      </c>
      <c r="Y2413" s="39">
        <v>9925.2564242148492</v>
      </c>
      <c r="Z2413" s="39">
        <v>9925.2564242148492</v>
      </c>
      <c r="AA2413" s="39">
        <v>9925.2564242148492</v>
      </c>
      <c r="AB2413" s="39">
        <v>9925.2564242148492</v>
      </c>
      <c r="AC2413" s="39">
        <v>9925.2564242148492</v>
      </c>
      <c r="AD2413" s="39">
        <v>9925.2564242148492</v>
      </c>
    </row>
    <row r="2414" spans="1:30" hidden="1" outlineLevel="1">
      <c r="A2414" s="40" t="s">
        <v>218</v>
      </c>
      <c r="B2414" s="39">
        <v>6601821.5282961903</v>
      </c>
      <c r="C2414" s="39">
        <v>6601821.5282961903</v>
      </c>
      <c r="D2414" s="39">
        <v>6601821.5282961903</v>
      </c>
      <c r="E2414" s="39">
        <v>6601821.5282961903</v>
      </c>
      <c r="F2414" s="39">
        <v>6601821.5282961903</v>
      </c>
      <c r="G2414" s="39">
        <v>6601821.5282961903</v>
      </c>
      <c r="H2414" s="39">
        <v>6601821.5282961903</v>
      </c>
      <c r="I2414" s="39">
        <v>6601821.5282961903</v>
      </c>
      <c r="J2414" s="39">
        <v>6601821.5282961903</v>
      </c>
      <c r="K2414" s="39">
        <v>6601821.5282961903</v>
      </c>
      <c r="L2414" s="39">
        <v>6601821.5282961903</v>
      </c>
      <c r="M2414" s="39">
        <v>6601821.5282961903</v>
      </c>
      <c r="N2414" s="39">
        <v>6601821.5282961903</v>
      </c>
      <c r="O2414" s="39">
        <v>6601821.5282961903</v>
      </c>
      <c r="P2414" s="39">
        <v>6601821.5282961903</v>
      </c>
      <c r="Q2414" s="39">
        <v>6601821.5282961903</v>
      </c>
      <c r="R2414" s="39">
        <v>6601821.5282961903</v>
      </c>
      <c r="S2414" s="39">
        <v>6601821.5282961903</v>
      </c>
      <c r="T2414" s="39">
        <v>6601821.5282961903</v>
      </c>
      <c r="U2414" s="39">
        <v>6601821.5282961903</v>
      </c>
      <c r="V2414" s="39">
        <v>6601821.5282961903</v>
      </c>
      <c r="W2414" s="39">
        <v>6601821.5282961903</v>
      </c>
      <c r="X2414" s="39">
        <v>6601821.5282961903</v>
      </c>
      <c r="Y2414" s="39">
        <v>6601821.5282961903</v>
      </c>
      <c r="Z2414" s="39">
        <v>6601821.5282961903</v>
      </c>
      <c r="AA2414" s="39">
        <v>6601821.5282961903</v>
      </c>
      <c r="AB2414" s="39">
        <v>6601821.5282961903</v>
      </c>
      <c r="AC2414" s="39">
        <v>6601821.5282961903</v>
      </c>
      <c r="AD2414" s="39">
        <v>6601821.5282961903</v>
      </c>
    </row>
    <row r="2415" spans="1:30" hidden="1" outlineLevel="1">
      <c r="A2415" s="40" t="s">
        <v>219</v>
      </c>
      <c r="B2415" s="39">
        <v>2433506.7194003598</v>
      </c>
      <c r="C2415" s="39">
        <v>2433506.7194003598</v>
      </c>
      <c r="D2415" s="39">
        <v>2433506.7194003598</v>
      </c>
      <c r="E2415" s="39">
        <v>2433506.7194003598</v>
      </c>
      <c r="F2415" s="39">
        <v>2433506.7194003598</v>
      </c>
      <c r="G2415" s="39">
        <v>2433506.7194003598</v>
      </c>
      <c r="H2415" s="39">
        <v>2433506.7194003598</v>
      </c>
      <c r="I2415" s="39">
        <v>2433506.7194003598</v>
      </c>
      <c r="J2415" s="39">
        <v>2433506.7194003598</v>
      </c>
      <c r="K2415" s="39">
        <v>2433506.7194003598</v>
      </c>
      <c r="L2415" s="39">
        <v>2433506.7194003598</v>
      </c>
      <c r="M2415" s="39">
        <v>2433506.7194003598</v>
      </c>
      <c r="N2415" s="39">
        <v>2433506.7194003598</v>
      </c>
      <c r="O2415" s="39">
        <v>2433506.7194003598</v>
      </c>
      <c r="P2415" s="39">
        <v>2433506.7194003598</v>
      </c>
      <c r="Q2415" s="39">
        <v>2433506.7194003598</v>
      </c>
      <c r="R2415" s="39">
        <v>2433506.7194003598</v>
      </c>
      <c r="S2415" s="39">
        <v>2433506.7194003598</v>
      </c>
      <c r="T2415" s="39">
        <v>2433506.7194003598</v>
      </c>
      <c r="U2415" s="39">
        <v>2433506.7194003598</v>
      </c>
      <c r="V2415" s="39">
        <v>2433506.7194003598</v>
      </c>
      <c r="W2415" s="39">
        <v>2433506.7194003598</v>
      </c>
      <c r="X2415" s="39">
        <v>2433506.7194003598</v>
      </c>
      <c r="Y2415" s="39">
        <v>2433506.7194003598</v>
      </c>
      <c r="Z2415" s="39">
        <v>2433506.7194003598</v>
      </c>
      <c r="AA2415" s="39">
        <v>2433506.7194003598</v>
      </c>
      <c r="AB2415" s="39">
        <v>2433506.7194003598</v>
      </c>
      <c r="AC2415" s="39">
        <v>2433506.7194003598</v>
      </c>
      <c r="AD2415" s="39">
        <v>2433506.7194003598</v>
      </c>
    </row>
    <row r="2416" spans="1:30" hidden="1" outlineLevel="1">
      <c r="A2416" s="40" t="s">
        <v>220</v>
      </c>
      <c r="B2416" s="39">
        <v>331759.87121867901</v>
      </c>
      <c r="C2416" s="39">
        <v>331759.87121867901</v>
      </c>
      <c r="D2416" s="39">
        <v>331759.87121867901</v>
      </c>
      <c r="E2416" s="39">
        <v>331759.87121867901</v>
      </c>
      <c r="F2416" s="39">
        <v>331759.87121867901</v>
      </c>
      <c r="G2416" s="39">
        <v>331759.87121867901</v>
      </c>
      <c r="H2416" s="39">
        <v>331759.87121867901</v>
      </c>
      <c r="I2416" s="39">
        <v>331759.87121867901</v>
      </c>
      <c r="J2416" s="39">
        <v>331759.87121867901</v>
      </c>
      <c r="K2416" s="39">
        <v>331759.87121867901</v>
      </c>
      <c r="L2416" s="39">
        <v>331759.87121867901</v>
      </c>
      <c r="M2416" s="39">
        <v>331759.87121867901</v>
      </c>
      <c r="N2416" s="39">
        <v>331759.87121867901</v>
      </c>
      <c r="O2416" s="39">
        <v>331759.87121867901</v>
      </c>
      <c r="P2416" s="39">
        <v>331759.87121867901</v>
      </c>
      <c r="Q2416" s="39">
        <v>331759.87121867901</v>
      </c>
      <c r="R2416" s="39">
        <v>331759.87121867901</v>
      </c>
      <c r="S2416" s="39">
        <v>331759.87121867901</v>
      </c>
      <c r="T2416" s="39">
        <v>331759.87121867901</v>
      </c>
      <c r="U2416" s="39">
        <v>331759.87121867901</v>
      </c>
      <c r="V2416" s="39">
        <v>331759.87121867901</v>
      </c>
      <c r="W2416" s="39">
        <v>331759.87121867901</v>
      </c>
      <c r="X2416" s="39">
        <v>331759.87121867901</v>
      </c>
      <c r="Y2416" s="39">
        <v>331759.87121867901</v>
      </c>
      <c r="Z2416" s="39">
        <v>331759.87121867901</v>
      </c>
      <c r="AA2416" s="39">
        <v>331759.87121867901</v>
      </c>
      <c r="AB2416" s="39">
        <v>331759.87121867901</v>
      </c>
      <c r="AC2416" s="39">
        <v>331759.87121867901</v>
      </c>
      <c r="AD2416" s="39">
        <v>331759.87121867901</v>
      </c>
    </row>
    <row r="2417" spans="1:30" hidden="1" outlineLevel="1">
      <c r="A2417" s="40" t="s">
        <v>223</v>
      </c>
      <c r="B2417" s="39">
        <v>27905.393232939201</v>
      </c>
      <c r="C2417" s="39">
        <v>27905.393232939201</v>
      </c>
      <c r="D2417" s="39">
        <v>27905.393232939201</v>
      </c>
      <c r="E2417" s="39">
        <v>27905.393232939201</v>
      </c>
      <c r="F2417" s="39">
        <v>27905.393232939201</v>
      </c>
      <c r="G2417" s="39">
        <v>27905.393232939201</v>
      </c>
      <c r="H2417" s="39">
        <v>27905.393232939201</v>
      </c>
      <c r="I2417" s="39">
        <v>27905.393232939201</v>
      </c>
      <c r="J2417" s="39">
        <v>27905.393232939201</v>
      </c>
      <c r="K2417" s="39">
        <v>27905.393232939201</v>
      </c>
      <c r="L2417" s="39">
        <v>27905.393232939201</v>
      </c>
      <c r="M2417" s="39">
        <v>27905.393232939201</v>
      </c>
      <c r="N2417" s="39">
        <v>27905.393232939201</v>
      </c>
      <c r="O2417" s="39">
        <v>27905.393232939201</v>
      </c>
      <c r="P2417" s="39">
        <v>27905.393232939201</v>
      </c>
      <c r="Q2417" s="39">
        <v>27905.393232939201</v>
      </c>
      <c r="R2417" s="39">
        <v>27905.393232939201</v>
      </c>
      <c r="S2417" s="39">
        <v>27905.393232939201</v>
      </c>
      <c r="T2417" s="39">
        <v>27905.393232939201</v>
      </c>
      <c r="U2417" s="39">
        <v>27905.393232939201</v>
      </c>
      <c r="V2417" s="39">
        <v>27905.393232939201</v>
      </c>
      <c r="W2417" s="39">
        <v>27905.393232939201</v>
      </c>
      <c r="X2417" s="39">
        <v>27905.393232939201</v>
      </c>
      <c r="Y2417" s="39">
        <v>27905.393232939201</v>
      </c>
      <c r="Z2417" s="39">
        <v>27905.393232939201</v>
      </c>
      <c r="AA2417" s="39">
        <v>27905.393232939201</v>
      </c>
      <c r="AB2417" s="39">
        <v>27905.393232939201</v>
      </c>
      <c r="AC2417" s="39">
        <v>27905.393232939201</v>
      </c>
      <c r="AD2417" s="39">
        <v>27905.393232939201</v>
      </c>
    </row>
    <row r="2418" spans="1:30" hidden="1" outlineLevel="1">
      <c r="A2418" s="40" t="s">
        <v>224</v>
      </c>
      <c r="B2418" s="39">
        <v>11688.6694921501</v>
      </c>
      <c r="C2418" s="39">
        <v>11688.6694921501</v>
      </c>
      <c r="D2418" s="39">
        <v>11688.6694921501</v>
      </c>
      <c r="E2418" s="39">
        <v>11688.6694921501</v>
      </c>
      <c r="F2418" s="39">
        <v>11688.6694921501</v>
      </c>
      <c r="G2418" s="39">
        <v>11688.6694921501</v>
      </c>
      <c r="H2418" s="39">
        <v>11688.6694921501</v>
      </c>
      <c r="I2418" s="39">
        <v>11688.6694921501</v>
      </c>
      <c r="J2418" s="39">
        <v>11688.6694921501</v>
      </c>
      <c r="K2418" s="39">
        <v>11688.6694921501</v>
      </c>
      <c r="L2418" s="39">
        <v>11688.6694921501</v>
      </c>
      <c r="M2418" s="39">
        <v>11688.6694921501</v>
      </c>
      <c r="N2418" s="39">
        <v>11688.6694921501</v>
      </c>
      <c r="O2418" s="39">
        <v>11688.6694921501</v>
      </c>
      <c r="P2418" s="39">
        <v>11688.6694921501</v>
      </c>
      <c r="Q2418" s="39">
        <v>11688.6694921501</v>
      </c>
      <c r="R2418" s="39">
        <v>11688.6694921501</v>
      </c>
      <c r="S2418" s="39">
        <v>11688.6694921501</v>
      </c>
      <c r="T2418" s="39">
        <v>11688.6694921501</v>
      </c>
      <c r="U2418" s="39">
        <v>11688.6694921501</v>
      </c>
      <c r="V2418" s="39">
        <v>11688.6694921501</v>
      </c>
      <c r="W2418" s="39">
        <v>11688.6694921501</v>
      </c>
      <c r="X2418" s="39">
        <v>11688.6694921501</v>
      </c>
      <c r="Y2418" s="39">
        <v>11688.6694921501</v>
      </c>
      <c r="Z2418" s="39">
        <v>11688.6694921501</v>
      </c>
      <c r="AA2418" s="39">
        <v>11688.6694921501</v>
      </c>
      <c r="AB2418" s="39">
        <v>11688.6694921501</v>
      </c>
      <c r="AC2418" s="39">
        <v>11688.6694921501</v>
      </c>
      <c r="AD2418" s="39">
        <v>11688.6694921501</v>
      </c>
    </row>
    <row r="2419" spans="1:30" hidden="1" outlineLevel="1">
      <c r="A2419" s="40" t="s">
        <v>225</v>
      </c>
      <c r="B2419" s="39">
        <v>36124021.561088599</v>
      </c>
      <c r="C2419" s="39">
        <v>36124021.561088599</v>
      </c>
      <c r="D2419" s="39">
        <v>36124021.561088599</v>
      </c>
      <c r="E2419" s="39">
        <v>36124021.561088599</v>
      </c>
      <c r="F2419" s="39">
        <v>36124021.561088599</v>
      </c>
      <c r="G2419" s="39">
        <v>36124021.561088599</v>
      </c>
      <c r="H2419" s="39">
        <v>36124021.561088599</v>
      </c>
      <c r="I2419" s="39">
        <v>36124021.561088599</v>
      </c>
      <c r="J2419" s="39">
        <v>36124021.561088599</v>
      </c>
      <c r="K2419" s="39">
        <v>36124021.561088599</v>
      </c>
      <c r="L2419" s="39">
        <v>36124021.561088599</v>
      </c>
      <c r="M2419" s="39">
        <v>36124021.561088599</v>
      </c>
      <c r="N2419" s="39">
        <v>36124021.561088599</v>
      </c>
      <c r="O2419" s="39">
        <v>36124021.561088599</v>
      </c>
      <c r="P2419" s="39">
        <v>36124021.561088599</v>
      </c>
      <c r="Q2419" s="39">
        <v>36124021.561088599</v>
      </c>
      <c r="R2419" s="39">
        <v>36124021.561088599</v>
      </c>
      <c r="S2419" s="39">
        <v>36124021.561088599</v>
      </c>
      <c r="T2419" s="39">
        <v>36124021.561088599</v>
      </c>
      <c r="U2419" s="39">
        <v>36124021.561088599</v>
      </c>
      <c r="V2419" s="39">
        <v>36124021.561088599</v>
      </c>
      <c r="W2419" s="39">
        <v>36124021.561088599</v>
      </c>
      <c r="X2419" s="39">
        <v>36124021.561088599</v>
      </c>
      <c r="Y2419" s="39">
        <v>36124021.561088599</v>
      </c>
      <c r="Z2419" s="39">
        <v>36124021.561088599</v>
      </c>
      <c r="AA2419" s="39">
        <v>36124021.561088599</v>
      </c>
      <c r="AB2419" s="39">
        <v>36124021.561088599</v>
      </c>
      <c r="AC2419" s="39">
        <v>36124021.561088599</v>
      </c>
      <c r="AD2419" s="39">
        <v>36124021.561088599</v>
      </c>
    </row>
    <row r="2420" spans="1:30" hidden="1" outlineLevel="1">
      <c r="A2420" s="40" t="s">
        <v>226</v>
      </c>
      <c r="B2420" s="39">
        <v>167133.05684123401</v>
      </c>
      <c r="C2420" s="39">
        <v>167133.05684123401</v>
      </c>
      <c r="D2420" s="39">
        <v>167133.05684123401</v>
      </c>
      <c r="E2420" s="39">
        <v>167133.05684123401</v>
      </c>
      <c r="F2420" s="39">
        <v>167133.05684123401</v>
      </c>
      <c r="G2420" s="39">
        <v>167133.05684123401</v>
      </c>
      <c r="H2420" s="39">
        <v>167133.05684123401</v>
      </c>
      <c r="I2420" s="39">
        <v>167133.05684123401</v>
      </c>
      <c r="J2420" s="39">
        <v>167133.05684123401</v>
      </c>
      <c r="K2420" s="39">
        <v>167133.05684123401</v>
      </c>
      <c r="L2420" s="39">
        <v>167133.05684123401</v>
      </c>
      <c r="M2420" s="39">
        <v>167133.05684123401</v>
      </c>
      <c r="N2420" s="39">
        <v>167133.05684123401</v>
      </c>
      <c r="O2420" s="39">
        <v>167133.05684123401</v>
      </c>
      <c r="P2420" s="39">
        <v>167133.05684123401</v>
      </c>
      <c r="Q2420" s="39">
        <v>167133.05684123401</v>
      </c>
      <c r="R2420" s="39">
        <v>167133.05684123401</v>
      </c>
      <c r="S2420" s="39">
        <v>167133.05684123401</v>
      </c>
      <c r="T2420" s="39">
        <v>167133.05684123401</v>
      </c>
      <c r="U2420" s="39">
        <v>167133.05684123401</v>
      </c>
      <c r="V2420" s="39">
        <v>167133.05684123401</v>
      </c>
      <c r="W2420" s="39">
        <v>167133.05684123401</v>
      </c>
      <c r="X2420" s="39">
        <v>167133.05684123401</v>
      </c>
      <c r="Y2420" s="39">
        <v>167133.05684123401</v>
      </c>
      <c r="Z2420" s="39">
        <v>167133.05684123401</v>
      </c>
      <c r="AA2420" s="39">
        <v>167133.05684123401</v>
      </c>
      <c r="AB2420" s="39">
        <v>167133.05684123401</v>
      </c>
      <c r="AC2420" s="39">
        <v>167133.05684123401</v>
      </c>
      <c r="AD2420" s="39">
        <v>167133.05684123401</v>
      </c>
    </row>
    <row r="2421" spans="1:30" hidden="1" outlineLevel="1">
      <c r="A2421" s="40" t="s">
        <v>227</v>
      </c>
      <c r="B2421" s="39">
        <v>4535.1012626921502</v>
      </c>
      <c r="C2421" s="39">
        <v>4535.1012626921502</v>
      </c>
      <c r="D2421" s="39">
        <v>4535.1012626921502</v>
      </c>
      <c r="E2421" s="39">
        <v>4535.1012626921502</v>
      </c>
      <c r="F2421" s="39">
        <v>4535.1012626921502</v>
      </c>
      <c r="G2421" s="39">
        <v>4535.1012626921502</v>
      </c>
      <c r="H2421" s="39">
        <v>4535.1012626921502</v>
      </c>
      <c r="I2421" s="39">
        <v>4535.1012626921502</v>
      </c>
      <c r="J2421" s="39">
        <v>4535.1012626921502</v>
      </c>
      <c r="K2421" s="39">
        <v>4535.1012626921502</v>
      </c>
      <c r="L2421" s="39">
        <v>4535.1012626921502</v>
      </c>
      <c r="M2421" s="39">
        <v>4535.1012626921502</v>
      </c>
      <c r="N2421" s="39">
        <v>4535.1012626921502</v>
      </c>
      <c r="O2421" s="39">
        <v>4535.1012626921502</v>
      </c>
      <c r="P2421" s="39">
        <v>4535.1012626921502</v>
      </c>
      <c r="Q2421" s="39">
        <v>4535.1012626921502</v>
      </c>
      <c r="R2421" s="39">
        <v>4535.1012626921502</v>
      </c>
      <c r="S2421" s="39">
        <v>4535.1012626921502</v>
      </c>
      <c r="T2421" s="39">
        <v>4535.1012626921502</v>
      </c>
      <c r="U2421" s="39">
        <v>4535.1012626921502</v>
      </c>
      <c r="V2421" s="39">
        <v>4535.1012626921502</v>
      </c>
      <c r="W2421" s="39">
        <v>4535.1012626921502</v>
      </c>
      <c r="X2421" s="39">
        <v>4535.1012626921502</v>
      </c>
      <c r="Y2421" s="39">
        <v>4535.1012626921502</v>
      </c>
      <c r="Z2421" s="39">
        <v>4535.1012626921502</v>
      </c>
      <c r="AA2421" s="39">
        <v>4535.1012626921502</v>
      </c>
      <c r="AB2421" s="39">
        <v>4535.1012626921502</v>
      </c>
      <c r="AC2421" s="39">
        <v>4535.1012626921502</v>
      </c>
      <c r="AD2421" s="39">
        <v>4535.1012626921502</v>
      </c>
    </row>
    <row r="2422" spans="1:30" collapsed="1">
      <c r="A2422" s="40" t="s">
        <v>419</v>
      </c>
      <c r="B2422" s="39">
        <v>48339837.1540806</v>
      </c>
      <c r="C2422" s="39">
        <v>48339837.1540806</v>
      </c>
      <c r="D2422" s="39">
        <v>48339837.1540806</v>
      </c>
      <c r="E2422" s="39">
        <v>48339837.1540806</v>
      </c>
      <c r="F2422" s="39">
        <v>48339837.1540806</v>
      </c>
      <c r="G2422" s="39">
        <v>48339837.1540806</v>
      </c>
      <c r="H2422" s="39">
        <v>48339837.1540806</v>
      </c>
      <c r="I2422" s="39">
        <v>48339837.1540806</v>
      </c>
      <c r="J2422" s="39">
        <v>48339837.1540806</v>
      </c>
      <c r="K2422" s="39">
        <v>48339837.1540806</v>
      </c>
      <c r="L2422" s="39">
        <v>48339837.1540806</v>
      </c>
      <c r="M2422" s="39">
        <v>48339837.1540806</v>
      </c>
      <c r="N2422" s="39">
        <v>48339837.1540806</v>
      </c>
      <c r="O2422" s="39">
        <v>48339837.1540806</v>
      </c>
      <c r="P2422" s="39">
        <v>48339837.1540806</v>
      </c>
      <c r="Q2422" s="39">
        <v>48339837.1540806</v>
      </c>
      <c r="R2422" s="39">
        <v>48339837.1540806</v>
      </c>
      <c r="S2422" s="39">
        <v>48339837.1540806</v>
      </c>
      <c r="T2422" s="39">
        <v>48339837.1540806</v>
      </c>
      <c r="U2422" s="39">
        <v>48339837.1540806</v>
      </c>
      <c r="V2422" s="39">
        <v>48339837.1540806</v>
      </c>
      <c r="W2422" s="39">
        <v>48339837.1540806</v>
      </c>
      <c r="X2422" s="39">
        <v>48339837.1540806</v>
      </c>
      <c r="Y2422" s="39">
        <v>48339837.1540806</v>
      </c>
      <c r="Z2422" s="39">
        <v>48339837.1540806</v>
      </c>
      <c r="AA2422" s="39">
        <v>48339837.1540806</v>
      </c>
      <c r="AB2422" s="39">
        <v>48339837.1540806</v>
      </c>
      <c r="AC2422" s="39">
        <v>48339837.1540806</v>
      </c>
      <c r="AD2422" s="39">
        <v>48339837.1540806</v>
      </c>
    </row>
    <row r="2423" spans="1:30">
      <c r="A2423" s="40" t="s">
        <v>420</v>
      </c>
    </row>
    <row r="2424" spans="1:30" s="45" customFormat="1">
      <c r="A2424" s="49" t="s">
        <v>421</v>
      </c>
      <c r="B2424" s="50">
        <v>6.0479541437759602E-3</v>
      </c>
      <c r="C2424" s="50">
        <v>3.8605241557770502E-4</v>
      </c>
      <c r="D2424" s="50">
        <v>0</v>
      </c>
      <c r="E2424" s="50">
        <v>4.7921575741189798E-2</v>
      </c>
      <c r="F2424" s="50">
        <v>2.0532250434726599E-4</v>
      </c>
      <c r="G2424" s="50">
        <v>0.136571033684975</v>
      </c>
      <c r="H2424" s="50">
        <v>5.0341640821910297E-2</v>
      </c>
      <c r="I2424" s="50">
        <v>6.8630738279322799E-3</v>
      </c>
      <c r="J2424" s="50">
        <v>0</v>
      </c>
      <c r="K2424" s="50">
        <v>0</v>
      </c>
      <c r="L2424" s="50">
        <v>5.7727528423383398E-4</v>
      </c>
      <c r="M2424" s="50">
        <v>2.4180200390193899E-4</v>
      </c>
      <c r="N2424" s="50">
        <v>0.74729299244317404</v>
      </c>
      <c r="O2424" s="50">
        <v>3.4574600718762501E-3</v>
      </c>
      <c r="P2424" s="50">
        <v>9.3817057104200803E-5</v>
      </c>
      <c r="Q2424" s="50">
        <v>0</v>
      </c>
      <c r="R2424" s="50">
        <v>0</v>
      </c>
      <c r="S2424" s="50">
        <v>0</v>
      </c>
      <c r="T2424" s="50">
        <v>0</v>
      </c>
      <c r="U2424" s="50">
        <v>0</v>
      </c>
      <c r="V2424" s="50">
        <v>0</v>
      </c>
      <c r="W2424" s="50">
        <v>0</v>
      </c>
      <c r="X2424" s="50">
        <v>0</v>
      </c>
      <c r="Y2424" s="50">
        <v>0</v>
      </c>
      <c r="Z2424" s="50">
        <v>0</v>
      </c>
      <c r="AA2424" s="50">
        <v>0</v>
      </c>
      <c r="AB2424" s="50">
        <v>0</v>
      </c>
      <c r="AC2424" s="50">
        <v>0</v>
      </c>
      <c r="AD2424" s="50">
        <v>0</v>
      </c>
    </row>
    <row r="2425" spans="1:30">
      <c r="A2425" s="40" t="s">
        <v>422</v>
      </c>
      <c r="B2425" s="39">
        <v>6.0479541437759602E-3</v>
      </c>
      <c r="C2425" s="39">
        <v>3.8605241557770502E-4</v>
      </c>
      <c r="D2425" s="39">
        <v>0</v>
      </c>
      <c r="E2425" s="39">
        <v>4.7921575741189798E-2</v>
      </c>
      <c r="F2425" s="39">
        <v>2.0532250434726599E-4</v>
      </c>
      <c r="G2425" s="39">
        <v>0.136571033684975</v>
      </c>
      <c r="H2425" s="39">
        <v>5.0341640821910297E-2</v>
      </c>
      <c r="I2425" s="39">
        <v>6.8630738279322799E-3</v>
      </c>
      <c r="J2425" s="39">
        <v>0</v>
      </c>
      <c r="K2425" s="39">
        <v>0</v>
      </c>
      <c r="L2425" s="39">
        <v>5.7727528423383398E-4</v>
      </c>
      <c r="M2425" s="39">
        <v>2.4180200390193899E-4</v>
      </c>
      <c r="N2425" s="39">
        <v>0.74729299244317404</v>
      </c>
      <c r="O2425" s="39">
        <v>3.4574600718762501E-3</v>
      </c>
      <c r="P2425" s="39">
        <v>9.3817057104200803E-5</v>
      </c>
      <c r="Q2425" s="39">
        <v>0</v>
      </c>
      <c r="R2425" s="39">
        <v>0</v>
      </c>
      <c r="S2425" s="39">
        <v>0</v>
      </c>
      <c r="T2425" s="39">
        <v>0</v>
      </c>
      <c r="U2425" s="39">
        <v>0</v>
      </c>
      <c r="V2425" s="39">
        <v>0</v>
      </c>
      <c r="W2425" s="39">
        <v>0</v>
      </c>
      <c r="X2425" s="39">
        <v>0</v>
      </c>
      <c r="Y2425" s="39">
        <v>0</v>
      </c>
      <c r="Z2425" s="39">
        <v>0</v>
      </c>
      <c r="AA2425" s="39">
        <v>0</v>
      </c>
      <c r="AB2425" s="39">
        <v>0</v>
      </c>
      <c r="AC2425" s="39">
        <v>0</v>
      </c>
      <c r="AD2425" s="39">
        <v>0</v>
      </c>
    </row>
    <row r="2426" spans="1:30">
      <c r="A2426" s="40" t="s">
        <v>423</v>
      </c>
    </row>
    <row r="2427" spans="1:30">
      <c r="A2427" s="43" t="s">
        <v>424</v>
      </c>
    </row>
    <row r="2428" spans="1:30">
      <c r="A2428" s="40" t="s">
        <v>425</v>
      </c>
      <c r="B2428" s="39">
        <v>355703.80895008199</v>
      </c>
      <c r="C2428" s="39">
        <v>13749.958853210301</v>
      </c>
      <c r="D2428" s="39">
        <v>193768.529716063</v>
      </c>
      <c r="E2428" s="39">
        <v>1031051.81798867</v>
      </c>
      <c r="F2428" s="39">
        <v>8666.0921389324994</v>
      </c>
      <c r="G2428" s="39">
        <v>4096795.0810777298</v>
      </c>
      <c r="H2428" s="39">
        <v>1663228.2159885799</v>
      </c>
      <c r="I2428" s="39">
        <v>332064.74955433601</v>
      </c>
      <c r="J2428" s="39">
        <v>22637.588026121899</v>
      </c>
      <c r="K2428" s="39">
        <v>14611.336829698599</v>
      </c>
      <c r="L2428" s="39">
        <v>3060.5632821870199</v>
      </c>
      <c r="M2428" s="39">
        <v>1665.9685302123901</v>
      </c>
      <c r="N2428" s="39">
        <v>11205216.518272201</v>
      </c>
      <c r="O2428" s="39">
        <v>18367.831694931501</v>
      </c>
      <c r="P2428" s="39">
        <v>4069.04395448788</v>
      </c>
      <c r="Q2428" s="39">
        <v>1916.52055898002</v>
      </c>
      <c r="R2428" s="39">
        <v>10946.0220931887</v>
      </c>
      <c r="S2428" s="39">
        <v>0</v>
      </c>
      <c r="T2428" s="39">
        <v>132190.259151871</v>
      </c>
      <c r="U2428" s="39">
        <v>0</v>
      </c>
      <c r="V2428" s="39">
        <v>0</v>
      </c>
      <c r="W2428" s="39">
        <v>195715.787246694</v>
      </c>
      <c r="X2428" s="39">
        <v>666744.668506113</v>
      </c>
      <c r="Y2428" s="39">
        <v>0</v>
      </c>
      <c r="Z2428" s="39">
        <v>9785.78936233477</v>
      </c>
      <c r="AA2428" s="39">
        <v>0</v>
      </c>
      <c r="AB2428" s="39">
        <v>3914.3157449339001</v>
      </c>
      <c r="AC2428" s="39">
        <v>3098.83329807267</v>
      </c>
      <c r="AD2428" s="39">
        <v>0</v>
      </c>
    </row>
    <row r="2429" spans="1:30" s="45" customFormat="1">
      <c r="A2429" s="44" t="s">
        <v>426</v>
      </c>
      <c r="B2429" s="45">
        <v>0</v>
      </c>
      <c r="C2429" s="45">
        <v>0</v>
      </c>
      <c r="D2429" s="45">
        <v>1</v>
      </c>
      <c r="E2429" s="45">
        <v>0</v>
      </c>
      <c r="F2429" s="45">
        <v>0</v>
      </c>
      <c r="G2429" s="45">
        <v>0</v>
      </c>
      <c r="H2429" s="45">
        <v>0</v>
      </c>
      <c r="I2429" s="45">
        <v>0</v>
      </c>
      <c r="J2429" s="45">
        <v>1</v>
      </c>
      <c r="K2429" s="45">
        <v>0</v>
      </c>
      <c r="L2429" s="45">
        <v>0</v>
      </c>
      <c r="M2429" s="45">
        <v>0</v>
      </c>
      <c r="N2429" s="45">
        <v>0</v>
      </c>
      <c r="O2429" s="45">
        <v>0</v>
      </c>
      <c r="P2429" s="45">
        <v>0</v>
      </c>
      <c r="Q2429" s="45">
        <v>0</v>
      </c>
      <c r="R2429" s="45">
        <v>1</v>
      </c>
      <c r="S2429" s="45">
        <v>1</v>
      </c>
      <c r="T2429" s="45">
        <v>1</v>
      </c>
      <c r="U2429" s="45">
        <v>1</v>
      </c>
      <c r="V2429" s="45">
        <v>1</v>
      </c>
      <c r="W2429" s="45">
        <v>1</v>
      </c>
      <c r="X2429" s="45">
        <v>1</v>
      </c>
      <c r="Y2429" s="45">
        <v>1</v>
      </c>
      <c r="Z2429" s="45">
        <v>1</v>
      </c>
      <c r="AA2429" s="45">
        <v>1</v>
      </c>
      <c r="AB2429" s="45">
        <v>1</v>
      </c>
      <c r="AC2429" s="45">
        <v>1</v>
      </c>
      <c r="AD2429" s="45">
        <v>1</v>
      </c>
    </row>
    <row r="2430" spans="1:30" s="45" customFormat="1">
      <c r="A2430" s="44" t="s">
        <v>427</v>
      </c>
      <c r="B2430" s="45">
        <v>1.02189</v>
      </c>
      <c r="C2430" s="45">
        <v>1.02189</v>
      </c>
      <c r="D2430" s="45">
        <v>1.02189</v>
      </c>
      <c r="E2430" s="45">
        <v>1.02189</v>
      </c>
      <c r="F2430" s="45">
        <v>1.02189</v>
      </c>
      <c r="G2430" s="45">
        <v>1.02189</v>
      </c>
      <c r="H2430" s="45">
        <v>1.02189</v>
      </c>
      <c r="I2430" s="45">
        <v>1.02189</v>
      </c>
      <c r="J2430" s="45">
        <v>1.02189</v>
      </c>
      <c r="K2430" s="45">
        <v>1.02189</v>
      </c>
      <c r="L2430" s="45">
        <v>1.02189</v>
      </c>
      <c r="M2430" s="45">
        <v>1.02189</v>
      </c>
      <c r="N2430" s="45">
        <v>1.02189</v>
      </c>
      <c r="O2430" s="45">
        <v>1.02189</v>
      </c>
      <c r="P2430" s="45">
        <v>1.02189</v>
      </c>
      <c r="Q2430" s="45">
        <v>1.02189</v>
      </c>
      <c r="R2430" s="45">
        <v>1.02189</v>
      </c>
      <c r="S2430" s="45">
        <v>1.02189</v>
      </c>
      <c r="T2430" s="45">
        <v>1.02189</v>
      </c>
      <c r="U2430" s="45">
        <v>1.02189</v>
      </c>
      <c r="V2430" s="45">
        <v>1.02189</v>
      </c>
      <c r="W2430" s="45">
        <v>1.02189</v>
      </c>
      <c r="X2430" s="45">
        <v>1.02189</v>
      </c>
      <c r="Y2430" s="45">
        <v>1.02189</v>
      </c>
      <c r="Z2430" s="45">
        <v>1.02189</v>
      </c>
      <c r="AA2430" s="45">
        <v>1.02189</v>
      </c>
      <c r="AB2430" s="45">
        <v>1.02189</v>
      </c>
      <c r="AC2430" s="45">
        <v>1.02189</v>
      </c>
      <c r="AD2430" s="45">
        <v>1.02189</v>
      </c>
    </row>
    <row r="2431" spans="1:30">
      <c r="A2431" s="40" t="s">
        <v>428</v>
      </c>
      <c r="B2431" s="39">
        <v>0</v>
      </c>
      <c r="C2431" s="39">
        <v>0</v>
      </c>
      <c r="D2431" s="39">
        <v>198010.12283154801</v>
      </c>
      <c r="E2431" s="39">
        <v>0</v>
      </c>
      <c r="F2431" s="39">
        <v>0</v>
      </c>
      <c r="G2431" s="39">
        <v>0</v>
      </c>
      <c r="H2431" s="39">
        <v>0</v>
      </c>
      <c r="I2431" s="39">
        <v>0</v>
      </c>
      <c r="J2431" s="39">
        <v>23133.124828013701</v>
      </c>
      <c r="K2431" s="39">
        <v>0</v>
      </c>
      <c r="L2431" s="39">
        <v>0</v>
      </c>
      <c r="M2431" s="39">
        <v>0</v>
      </c>
      <c r="N2431" s="39">
        <v>0</v>
      </c>
      <c r="O2431" s="39">
        <v>0</v>
      </c>
      <c r="P2431" s="39">
        <v>0</v>
      </c>
      <c r="Q2431" s="39">
        <v>0</v>
      </c>
      <c r="R2431" s="39">
        <v>11185.6305168086</v>
      </c>
      <c r="S2431" s="39">
        <v>0</v>
      </c>
      <c r="T2431" s="39">
        <v>135083.903924705</v>
      </c>
      <c r="U2431" s="39">
        <v>0</v>
      </c>
      <c r="V2431" s="39">
        <v>0</v>
      </c>
      <c r="W2431" s="39">
        <v>200000.00582952501</v>
      </c>
      <c r="X2431" s="39">
        <v>681339.70929971104</v>
      </c>
      <c r="Y2431" s="39">
        <v>0</v>
      </c>
      <c r="Z2431" s="39">
        <v>10000.000291476201</v>
      </c>
      <c r="AA2431" s="39">
        <v>0</v>
      </c>
      <c r="AB2431" s="39">
        <v>4000.0001165905101</v>
      </c>
      <c r="AC2431" s="39">
        <v>3166.6667589674798</v>
      </c>
      <c r="AD2431" s="39">
        <v>0</v>
      </c>
    </row>
    <row r="2432" spans="1:30">
      <c r="A2432" s="40" t="s">
        <v>429</v>
      </c>
    </row>
    <row r="2433" spans="1:30">
      <c r="A2433" s="40" t="s">
        <v>430</v>
      </c>
      <c r="B2433" s="39">
        <v>355703.80895008199</v>
      </c>
      <c r="C2433" s="39">
        <v>13749.958853210301</v>
      </c>
      <c r="D2433" s="39">
        <v>193768.529716063</v>
      </c>
      <c r="E2433" s="39">
        <v>1031051.81798867</v>
      </c>
      <c r="F2433" s="39">
        <v>8666.0921389324994</v>
      </c>
      <c r="G2433" s="39">
        <v>4096795.0810777298</v>
      </c>
      <c r="H2433" s="39">
        <v>1663228.2159885799</v>
      </c>
      <c r="I2433" s="39">
        <v>332064.74955433601</v>
      </c>
      <c r="J2433" s="39">
        <v>22637.588026121899</v>
      </c>
      <c r="K2433" s="39">
        <v>14611.336829698599</v>
      </c>
      <c r="L2433" s="39">
        <v>3060.5632821870199</v>
      </c>
      <c r="M2433" s="39">
        <v>1665.9685302123901</v>
      </c>
      <c r="N2433" s="39">
        <v>11205216.518272201</v>
      </c>
      <c r="O2433" s="39">
        <v>18367.831694931501</v>
      </c>
      <c r="P2433" s="39">
        <v>4069.04395448788</v>
      </c>
      <c r="Q2433" s="39">
        <v>1916.52055898002</v>
      </c>
      <c r="R2433" s="39">
        <v>10946.0220931887</v>
      </c>
      <c r="S2433" s="39">
        <v>0</v>
      </c>
      <c r="T2433" s="39">
        <v>132190.259151871</v>
      </c>
      <c r="U2433" s="39">
        <v>0</v>
      </c>
      <c r="V2433" s="39">
        <v>0</v>
      </c>
      <c r="W2433" s="39">
        <v>195715.787246694</v>
      </c>
      <c r="X2433" s="39">
        <v>666744.668506113</v>
      </c>
      <c r="Y2433" s="39">
        <v>0</v>
      </c>
      <c r="Z2433" s="39">
        <v>9785.78936233477</v>
      </c>
      <c r="AA2433" s="39">
        <v>0</v>
      </c>
      <c r="AB2433" s="39">
        <v>3914.3157449339001</v>
      </c>
      <c r="AC2433" s="39">
        <v>3098.83329807267</v>
      </c>
      <c r="AD2433" s="39">
        <v>0</v>
      </c>
    </row>
    <row r="2434" spans="1:30" s="45" customFormat="1">
      <c r="A2434" s="44" t="s">
        <v>431</v>
      </c>
      <c r="B2434" s="45">
        <v>0.39212000000000002</v>
      </c>
      <c r="C2434" s="45">
        <v>1.4279999999999999E-2</v>
      </c>
      <c r="D2434" s="45">
        <v>0</v>
      </c>
      <c r="E2434" s="45">
        <v>0</v>
      </c>
      <c r="F2434" s="45">
        <v>0</v>
      </c>
      <c r="G2434" s="45">
        <v>2.8800000000000002E-3</v>
      </c>
      <c r="H2434" s="45">
        <v>3.9350000000000003E-2</v>
      </c>
      <c r="I2434" s="45">
        <v>0.32521</v>
      </c>
      <c r="J2434" s="45">
        <v>0</v>
      </c>
      <c r="K2434" s="45">
        <v>1</v>
      </c>
      <c r="L2434" s="45">
        <v>0</v>
      </c>
      <c r="M2434" s="45">
        <v>1</v>
      </c>
      <c r="N2434" s="45">
        <v>0</v>
      </c>
      <c r="O2434" s="45">
        <v>0</v>
      </c>
      <c r="P2434" s="45">
        <v>0</v>
      </c>
      <c r="Q2434" s="45">
        <v>1</v>
      </c>
      <c r="R2434" s="45">
        <v>0</v>
      </c>
      <c r="S2434" s="45">
        <v>0</v>
      </c>
      <c r="T2434" s="45">
        <v>0</v>
      </c>
      <c r="U2434" s="45">
        <v>0</v>
      </c>
      <c r="V2434" s="45">
        <v>0</v>
      </c>
      <c r="W2434" s="45">
        <v>0</v>
      </c>
      <c r="X2434" s="45">
        <v>0</v>
      </c>
      <c r="Y2434" s="45">
        <v>0</v>
      </c>
      <c r="Z2434" s="45">
        <v>0</v>
      </c>
      <c r="AA2434" s="45">
        <v>0</v>
      </c>
      <c r="AB2434" s="45">
        <v>0</v>
      </c>
      <c r="AC2434" s="45">
        <v>0</v>
      </c>
      <c r="AD2434" s="45">
        <v>0</v>
      </c>
    </row>
    <row r="2435" spans="1:30" s="45" customFormat="1">
      <c r="A2435" s="44" t="s">
        <v>432</v>
      </c>
      <c r="B2435" s="45">
        <v>1.0348299999999999</v>
      </c>
      <c r="C2435" s="45">
        <v>1.0348299999999999</v>
      </c>
      <c r="D2435" s="45">
        <v>1.0348299999999999</v>
      </c>
      <c r="E2435" s="45">
        <v>1.0348299999999999</v>
      </c>
      <c r="F2435" s="45">
        <v>1.0348299999999999</v>
      </c>
      <c r="G2435" s="45">
        <v>1.0348299999999999</v>
      </c>
      <c r="H2435" s="45">
        <v>1.0348299999999999</v>
      </c>
      <c r="I2435" s="45">
        <v>1.0348299999999999</v>
      </c>
      <c r="J2435" s="45">
        <v>1.0348299999999999</v>
      </c>
      <c r="K2435" s="45">
        <v>1.0348299999999999</v>
      </c>
      <c r="L2435" s="45">
        <v>1.0348299999999999</v>
      </c>
      <c r="M2435" s="45">
        <v>1.0348299999999999</v>
      </c>
      <c r="N2435" s="45">
        <v>1.0348299999999999</v>
      </c>
      <c r="O2435" s="45">
        <v>1.0348299999999999</v>
      </c>
      <c r="P2435" s="45">
        <v>1.0348299999999999</v>
      </c>
      <c r="Q2435" s="45">
        <v>1.0348299999999999</v>
      </c>
      <c r="R2435" s="45">
        <v>1.0348299999999999</v>
      </c>
      <c r="S2435" s="45">
        <v>1.0348299999999999</v>
      </c>
      <c r="T2435" s="45">
        <v>1.0348299999999999</v>
      </c>
      <c r="U2435" s="45">
        <v>1.0348299999999999</v>
      </c>
      <c r="V2435" s="45">
        <v>1.0348299999999999</v>
      </c>
      <c r="W2435" s="45">
        <v>1.0348299999999999</v>
      </c>
      <c r="X2435" s="45">
        <v>1.0348299999999999</v>
      </c>
      <c r="Y2435" s="45">
        <v>1.0348299999999999</v>
      </c>
      <c r="Z2435" s="45">
        <v>1.0348299999999999</v>
      </c>
      <c r="AA2435" s="45">
        <v>1.0348299999999999</v>
      </c>
      <c r="AB2435" s="45">
        <v>1.0348299999999999</v>
      </c>
      <c r="AC2435" s="45">
        <v>1.0348299999999999</v>
      </c>
      <c r="AD2435" s="45">
        <v>1.0348299999999999</v>
      </c>
    </row>
    <row r="2436" spans="1:30">
      <c r="A2436" s="40" t="s">
        <v>433</v>
      </c>
      <c r="B2436" s="39">
        <v>144336.616422113</v>
      </c>
      <c r="C2436" s="39">
        <v>203.18826245856599</v>
      </c>
      <c r="D2436" s="39">
        <v>0</v>
      </c>
      <c r="E2436" s="39">
        <v>0</v>
      </c>
      <c r="F2436" s="39">
        <v>0</v>
      </c>
      <c r="G2436" s="39">
        <v>12209.720986804799</v>
      </c>
      <c r="H2436" s="39">
        <v>67727.585194470405</v>
      </c>
      <c r="I2436" s="39">
        <v>111752.09597253099</v>
      </c>
      <c r="J2436" s="39">
        <v>0</v>
      </c>
      <c r="K2436" s="39">
        <v>15120.249691477</v>
      </c>
      <c r="L2436" s="39">
        <v>0</v>
      </c>
      <c r="M2436" s="39">
        <v>1723.99421411968</v>
      </c>
      <c r="N2436" s="39">
        <v>0</v>
      </c>
      <c r="O2436" s="39">
        <v>0</v>
      </c>
      <c r="P2436" s="39">
        <v>0</v>
      </c>
      <c r="Q2436" s="39">
        <v>1983.2729700493001</v>
      </c>
      <c r="R2436" s="39">
        <v>0</v>
      </c>
      <c r="S2436" s="39">
        <v>0</v>
      </c>
      <c r="T2436" s="39">
        <v>0</v>
      </c>
      <c r="U2436" s="39">
        <v>0</v>
      </c>
      <c r="V2436" s="39">
        <v>0</v>
      </c>
      <c r="W2436" s="39">
        <v>0</v>
      </c>
      <c r="X2436" s="39">
        <v>0</v>
      </c>
      <c r="Y2436" s="39">
        <v>0</v>
      </c>
      <c r="Z2436" s="39">
        <v>0</v>
      </c>
      <c r="AA2436" s="39">
        <v>0</v>
      </c>
      <c r="AB2436" s="39">
        <v>0</v>
      </c>
      <c r="AC2436" s="39">
        <v>0</v>
      </c>
      <c r="AD2436" s="39">
        <v>0</v>
      </c>
    </row>
    <row r="2437" spans="1:30">
      <c r="A2437" s="40" t="s">
        <v>434</v>
      </c>
    </row>
    <row r="2438" spans="1:30">
      <c r="A2438" s="40" t="s">
        <v>435</v>
      </c>
      <c r="B2438" s="39">
        <v>355703.80895008199</v>
      </c>
      <c r="C2438" s="39">
        <v>13749.958853210301</v>
      </c>
      <c r="D2438" s="39">
        <v>193768.529716063</v>
      </c>
      <c r="E2438" s="39">
        <v>1031051.81798867</v>
      </c>
      <c r="F2438" s="39">
        <v>8666.0921389324994</v>
      </c>
      <c r="G2438" s="39">
        <v>4096795.0810777298</v>
      </c>
      <c r="H2438" s="39">
        <v>1663228.2159885799</v>
      </c>
      <c r="I2438" s="39">
        <v>332064.74955433601</v>
      </c>
      <c r="J2438" s="39">
        <v>22637.588026121899</v>
      </c>
      <c r="K2438" s="39">
        <v>14611.336829698599</v>
      </c>
      <c r="L2438" s="39">
        <v>3060.5632821870199</v>
      </c>
      <c r="M2438" s="39">
        <v>1665.9685302123901</v>
      </c>
      <c r="N2438" s="39">
        <v>11205216.518272201</v>
      </c>
      <c r="O2438" s="39">
        <v>18367.831694931501</v>
      </c>
      <c r="P2438" s="39">
        <v>4069.04395448788</v>
      </c>
      <c r="Q2438" s="39">
        <v>1916.52055898002</v>
      </c>
      <c r="R2438" s="39">
        <v>10946.0220931887</v>
      </c>
      <c r="S2438" s="39">
        <v>0</v>
      </c>
      <c r="T2438" s="39">
        <v>132190.259151871</v>
      </c>
      <c r="U2438" s="39">
        <v>0</v>
      </c>
      <c r="V2438" s="39">
        <v>0</v>
      </c>
      <c r="W2438" s="39">
        <v>195715.787246694</v>
      </c>
      <c r="X2438" s="39">
        <v>666744.668506113</v>
      </c>
      <c r="Y2438" s="39">
        <v>0</v>
      </c>
      <c r="Z2438" s="39">
        <v>9785.78936233477</v>
      </c>
      <c r="AA2438" s="39">
        <v>0</v>
      </c>
      <c r="AB2438" s="39">
        <v>3914.3157449339001</v>
      </c>
      <c r="AC2438" s="39">
        <v>3098.83329807267</v>
      </c>
      <c r="AD2438" s="39">
        <v>0</v>
      </c>
    </row>
    <row r="2439" spans="1:30" s="45" customFormat="1">
      <c r="A2439" s="44" t="s">
        <v>436</v>
      </c>
      <c r="B2439" s="45">
        <v>0.60787999999999998</v>
      </c>
      <c r="C2439" s="45">
        <v>0.98572000000000004</v>
      </c>
      <c r="D2439" s="45">
        <v>0</v>
      </c>
      <c r="E2439" s="45">
        <v>1</v>
      </c>
      <c r="F2439" s="45">
        <v>1</v>
      </c>
      <c r="G2439" s="45">
        <v>0.99712000000000001</v>
      </c>
      <c r="H2439" s="45">
        <v>0.96065</v>
      </c>
      <c r="I2439" s="45">
        <v>0.67479</v>
      </c>
      <c r="J2439" s="45">
        <v>0</v>
      </c>
      <c r="K2439" s="45">
        <v>0</v>
      </c>
      <c r="L2439" s="45">
        <v>1</v>
      </c>
      <c r="M2439" s="45">
        <v>0</v>
      </c>
      <c r="N2439" s="45">
        <v>1</v>
      </c>
      <c r="O2439" s="45">
        <v>1</v>
      </c>
      <c r="P2439" s="45">
        <v>1</v>
      </c>
      <c r="Q2439" s="45">
        <v>0</v>
      </c>
      <c r="R2439" s="45">
        <v>0</v>
      </c>
      <c r="S2439" s="45">
        <v>0</v>
      </c>
      <c r="T2439" s="45">
        <v>0</v>
      </c>
      <c r="U2439" s="45">
        <v>0</v>
      </c>
      <c r="V2439" s="45">
        <v>0</v>
      </c>
      <c r="W2439" s="45">
        <v>0</v>
      </c>
      <c r="X2439" s="45">
        <v>0</v>
      </c>
      <c r="Y2439" s="45">
        <v>0</v>
      </c>
      <c r="Z2439" s="45">
        <v>0</v>
      </c>
      <c r="AA2439" s="45">
        <v>0</v>
      </c>
      <c r="AB2439" s="45">
        <v>0</v>
      </c>
      <c r="AC2439" s="45">
        <v>0</v>
      </c>
      <c r="AD2439" s="45">
        <v>0</v>
      </c>
    </row>
    <row r="2440" spans="1:30" s="45" customFormat="1">
      <c r="A2440" s="44" t="s">
        <v>437</v>
      </c>
      <c r="B2440" s="45">
        <v>1.06457</v>
      </c>
      <c r="C2440" s="45">
        <v>1.06457</v>
      </c>
      <c r="D2440" s="45">
        <v>1.06457</v>
      </c>
      <c r="E2440" s="45">
        <v>1.06457</v>
      </c>
      <c r="F2440" s="45">
        <v>1.06457</v>
      </c>
      <c r="G2440" s="45">
        <v>1.06457</v>
      </c>
      <c r="H2440" s="45">
        <v>1.06457</v>
      </c>
      <c r="I2440" s="45">
        <v>1.06457</v>
      </c>
      <c r="J2440" s="45">
        <v>1.06457</v>
      </c>
      <c r="K2440" s="45">
        <v>1.06457</v>
      </c>
      <c r="L2440" s="45">
        <v>1.06457</v>
      </c>
      <c r="M2440" s="45">
        <v>1.06457</v>
      </c>
      <c r="N2440" s="45">
        <v>1.06457</v>
      </c>
      <c r="O2440" s="45">
        <v>1.06457</v>
      </c>
      <c r="P2440" s="45">
        <v>1.06457</v>
      </c>
      <c r="Q2440" s="45">
        <v>1.06457</v>
      </c>
      <c r="R2440" s="45">
        <v>1.06457</v>
      </c>
      <c r="S2440" s="45">
        <v>1.06457</v>
      </c>
      <c r="T2440" s="45">
        <v>1.06457</v>
      </c>
      <c r="U2440" s="45">
        <v>1.06457</v>
      </c>
      <c r="V2440" s="45">
        <v>1.06457</v>
      </c>
      <c r="W2440" s="45">
        <v>1.06457</v>
      </c>
      <c r="X2440" s="45">
        <v>1.06457</v>
      </c>
      <c r="Y2440" s="45">
        <v>1.06457</v>
      </c>
      <c r="Z2440" s="45">
        <v>1.06457</v>
      </c>
      <c r="AA2440" s="45">
        <v>1.06457</v>
      </c>
      <c r="AB2440" s="45">
        <v>1.06457</v>
      </c>
      <c r="AC2440" s="45">
        <v>1.06457</v>
      </c>
      <c r="AD2440" s="45">
        <v>1.06457</v>
      </c>
    </row>
    <row r="2441" spans="1:30">
      <c r="A2441" s="40" t="s">
        <v>438</v>
      </c>
      <c r="B2441" s="39">
        <v>230186.89457507801</v>
      </c>
      <c r="C2441" s="39">
        <v>14428.766002378101</v>
      </c>
      <c r="D2441" s="39">
        <v>0</v>
      </c>
      <c r="E2441" s="39">
        <v>1097626.8338762</v>
      </c>
      <c r="F2441" s="39">
        <v>9225.6617083433794</v>
      </c>
      <c r="G2441" s="39">
        <v>4348764.5230612699</v>
      </c>
      <c r="H2441" s="39">
        <v>1700948.8522794</v>
      </c>
      <c r="I2441" s="39">
        <v>238542.428746524</v>
      </c>
      <c r="J2441" s="39">
        <v>0</v>
      </c>
      <c r="K2441" s="39">
        <v>0</v>
      </c>
      <c r="L2441" s="39">
        <v>3258.1838533178302</v>
      </c>
      <c r="M2441" s="39">
        <v>0</v>
      </c>
      <c r="N2441" s="39">
        <v>11928737.348857</v>
      </c>
      <c r="O2441" s="39">
        <v>19553.842587473198</v>
      </c>
      <c r="P2441" s="39">
        <v>4331.7821226291599</v>
      </c>
      <c r="Q2441" s="39">
        <v>0</v>
      </c>
      <c r="R2441" s="39">
        <v>0</v>
      </c>
      <c r="S2441" s="39">
        <v>0</v>
      </c>
      <c r="T2441" s="39">
        <v>0</v>
      </c>
      <c r="U2441" s="39">
        <v>0</v>
      </c>
      <c r="V2441" s="39">
        <v>0</v>
      </c>
      <c r="W2441" s="39">
        <v>0</v>
      </c>
      <c r="X2441" s="39">
        <v>0</v>
      </c>
      <c r="Y2441" s="39">
        <v>0</v>
      </c>
      <c r="Z2441" s="39">
        <v>0</v>
      </c>
      <c r="AA2441" s="39">
        <v>0</v>
      </c>
      <c r="AB2441" s="39">
        <v>0</v>
      </c>
      <c r="AC2441" s="39">
        <v>0</v>
      </c>
      <c r="AD2441" s="39">
        <v>0</v>
      </c>
    </row>
    <row r="2442" spans="1:30">
      <c r="A2442" s="40" t="s">
        <v>439</v>
      </c>
    </row>
    <row r="2443" spans="1:30">
      <c r="A2443" s="40" t="s">
        <v>440</v>
      </c>
      <c r="B2443" s="39">
        <v>0</v>
      </c>
      <c r="C2443" s="39">
        <v>0</v>
      </c>
      <c r="D2443" s="39">
        <v>198010.12283154801</v>
      </c>
      <c r="E2443" s="39">
        <v>0</v>
      </c>
      <c r="F2443" s="39">
        <v>0</v>
      </c>
      <c r="G2443" s="39">
        <v>0</v>
      </c>
      <c r="H2443" s="39">
        <v>0</v>
      </c>
      <c r="I2443" s="39">
        <v>0</v>
      </c>
      <c r="J2443" s="39">
        <v>23133.124828013701</v>
      </c>
      <c r="K2443" s="39">
        <v>0</v>
      </c>
      <c r="L2443" s="39">
        <v>0</v>
      </c>
      <c r="M2443" s="39">
        <v>0</v>
      </c>
      <c r="N2443" s="39">
        <v>0</v>
      </c>
      <c r="O2443" s="39">
        <v>0</v>
      </c>
      <c r="P2443" s="39">
        <v>0</v>
      </c>
      <c r="Q2443" s="39">
        <v>0</v>
      </c>
      <c r="R2443" s="39">
        <v>11185.6305168086</v>
      </c>
      <c r="S2443" s="39">
        <v>0</v>
      </c>
      <c r="T2443" s="39">
        <v>135083.903924705</v>
      </c>
      <c r="U2443" s="39">
        <v>0</v>
      </c>
      <c r="V2443" s="39">
        <v>0</v>
      </c>
      <c r="W2443" s="39">
        <v>200000.00582952501</v>
      </c>
      <c r="X2443" s="39">
        <v>681339.70929971104</v>
      </c>
      <c r="Y2443" s="39">
        <v>0</v>
      </c>
      <c r="Z2443" s="39">
        <v>10000.000291476201</v>
      </c>
      <c r="AA2443" s="39">
        <v>0</v>
      </c>
      <c r="AB2443" s="39">
        <v>4000.0001165905101</v>
      </c>
      <c r="AC2443" s="39">
        <v>3166.6667589674798</v>
      </c>
      <c r="AD2443" s="39">
        <v>0</v>
      </c>
    </row>
    <row r="2444" spans="1:30">
      <c r="A2444" s="40" t="s">
        <v>441</v>
      </c>
      <c r="B2444" s="39">
        <v>144336.616422113</v>
      </c>
      <c r="C2444" s="39">
        <v>203.18826245856599</v>
      </c>
      <c r="D2444" s="39">
        <v>0</v>
      </c>
      <c r="E2444" s="39">
        <v>0</v>
      </c>
      <c r="F2444" s="39">
        <v>0</v>
      </c>
      <c r="G2444" s="39">
        <v>12209.720986804799</v>
      </c>
      <c r="H2444" s="39">
        <v>67727.585194470405</v>
      </c>
      <c r="I2444" s="39">
        <v>111752.09597253099</v>
      </c>
      <c r="J2444" s="39">
        <v>0</v>
      </c>
      <c r="K2444" s="39">
        <v>15120.249691477</v>
      </c>
      <c r="L2444" s="39">
        <v>0</v>
      </c>
      <c r="M2444" s="39">
        <v>1723.99421411968</v>
      </c>
      <c r="N2444" s="39">
        <v>0</v>
      </c>
      <c r="O2444" s="39">
        <v>0</v>
      </c>
      <c r="P2444" s="39">
        <v>0</v>
      </c>
      <c r="Q2444" s="39">
        <v>1983.2729700493001</v>
      </c>
      <c r="R2444" s="39">
        <v>0</v>
      </c>
      <c r="S2444" s="39">
        <v>0</v>
      </c>
      <c r="T2444" s="39">
        <v>0</v>
      </c>
      <c r="U2444" s="39">
        <v>0</v>
      </c>
      <c r="V2444" s="39">
        <v>0</v>
      </c>
      <c r="W2444" s="39">
        <v>0</v>
      </c>
      <c r="X2444" s="39">
        <v>0</v>
      </c>
      <c r="Y2444" s="39">
        <v>0</v>
      </c>
      <c r="Z2444" s="39">
        <v>0</v>
      </c>
      <c r="AA2444" s="39">
        <v>0</v>
      </c>
      <c r="AB2444" s="39">
        <v>0</v>
      </c>
      <c r="AC2444" s="39">
        <v>0</v>
      </c>
      <c r="AD2444" s="39">
        <v>0</v>
      </c>
    </row>
    <row r="2445" spans="1:30">
      <c r="A2445" s="40" t="s">
        <v>442</v>
      </c>
      <c r="B2445" s="39">
        <v>230186.89457507801</v>
      </c>
      <c r="C2445" s="39">
        <v>14428.766002378101</v>
      </c>
      <c r="D2445" s="39">
        <v>0</v>
      </c>
      <c r="E2445" s="39">
        <v>1097626.8338762</v>
      </c>
      <c r="F2445" s="39">
        <v>9225.6617083433794</v>
      </c>
      <c r="G2445" s="39">
        <v>4348764.5230612699</v>
      </c>
      <c r="H2445" s="39">
        <v>1700948.8522794</v>
      </c>
      <c r="I2445" s="39">
        <v>238542.428746524</v>
      </c>
      <c r="J2445" s="39">
        <v>0</v>
      </c>
      <c r="K2445" s="39">
        <v>0</v>
      </c>
      <c r="L2445" s="39">
        <v>3258.1838533178302</v>
      </c>
      <c r="M2445" s="39">
        <v>0</v>
      </c>
      <c r="N2445" s="39">
        <v>11928737.348857</v>
      </c>
      <c r="O2445" s="39">
        <v>19553.842587473198</v>
      </c>
      <c r="P2445" s="39">
        <v>4331.7821226291599</v>
      </c>
      <c r="Q2445" s="39">
        <v>0</v>
      </c>
      <c r="R2445" s="39">
        <v>0</v>
      </c>
      <c r="S2445" s="39">
        <v>0</v>
      </c>
      <c r="T2445" s="39">
        <v>0</v>
      </c>
      <c r="U2445" s="39">
        <v>0</v>
      </c>
      <c r="V2445" s="39">
        <v>0</v>
      </c>
      <c r="W2445" s="39">
        <v>0</v>
      </c>
      <c r="X2445" s="39">
        <v>0</v>
      </c>
      <c r="Y2445" s="39">
        <v>0</v>
      </c>
      <c r="Z2445" s="39">
        <v>0</v>
      </c>
      <c r="AA2445" s="39">
        <v>0</v>
      </c>
      <c r="AB2445" s="39">
        <v>0</v>
      </c>
      <c r="AC2445" s="39">
        <v>0</v>
      </c>
      <c r="AD2445" s="39">
        <v>0</v>
      </c>
    </row>
    <row r="2446" spans="1:30">
      <c r="A2446" s="43" t="s">
        <v>443</v>
      </c>
      <c r="B2446" s="46">
        <v>374523.51099719101</v>
      </c>
      <c r="C2446" s="46">
        <v>14631.9542648366</v>
      </c>
      <c r="D2446" s="46">
        <v>198010.12283154801</v>
      </c>
      <c r="E2446" s="46">
        <v>1097626.8338762</v>
      </c>
      <c r="F2446" s="46">
        <v>9225.6617083433794</v>
      </c>
      <c r="G2446" s="46">
        <v>4360974.2440480702</v>
      </c>
      <c r="H2446" s="46">
        <v>1768676.4374738701</v>
      </c>
      <c r="I2446" s="46">
        <v>350294.52471905499</v>
      </c>
      <c r="J2446" s="46">
        <v>23133.124828013701</v>
      </c>
      <c r="K2446" s="46">
        <v>15120.249691477</v>
      </c>
      <c r="L2446" s="46">
        <v>3258.1838533178302</v>
      </c>
      <c r="M2446" s="46">
        <v>1723.99421411968</v>
      </c>
      <c r="N2446" s="46">
        <v>11928737.348857</v>
      </c>
      <c r="O2446" s="46">
        <v>19553.842587473198</v>
      </c>
      <c r="P2446" s="46">
        <v>4331.7821226291599</v>
      </c>
      <c r="Q2446" s="46">
        <v>1983.2729700493001</v>
      </c>
      <c r="R2446" s="46">
        <v>11185.6305168086</v>
      </c>
      <c r="S2446" s="46">
        <v>0</v>
      </c>
      <c r="T2446" s="46">
        <v>135083.903924705</v>
      </c>
      <c r="U2446" s="46">
        <v>0</v>
      </c>
      <c r="V2446" s="46">
        <v>0</v>
      </c>
      <c r="W2446" s="46">
        <v>200000.00582952501</v>
      </c>
      <c r="X2446" s="46">
        <v>681339.70929971104</v>
      </c>
      <c r="Y2446" s="46">
        <v>0</v>
      </c>
      <c r="Z2446" s="46">
        <v>10000.000291476201</v>
      </c>
      <c r="AA2446" s="46">
        <v>0</v>
      </c>
      <c r="AB2446" s="46">
        <v>4000.0001165905101</v>
      </c>
      <c r="AC2446" s="46">
        <v>3166.6667589674798</v>
      </c>
      <c r="AD2446" s="46">
        <v>0</v>
      </c>
    </row>
    <row r="2447" spans="1:30" hidden="1" outlineLevel="1">
      <c r="A2447" s="40" t="s">
        <v>213</v>
      </c>
      <c r="B2447" s="39">
        <v>374523.51099719101</v>
      </c>
      <c r="C2447" s="39">
        <v>374523.51099719101</v>
      </c>
      <c r="D2447" s="39">
        <v>374523.51099719101</v>
      </c>
      <c r="E2447" s="39">
        <v>374523.51099719101</v>
      </c>
      <c r="F2447" s="39">
        <v>374523.51099719101</v>
      </c>
      <c r="G2447" s="39">
        <v>374523.51099719101</v>
      </c>
      <c r="H2447" s="39">
        <v>374523.51099719101</v>
      </c>
      <c r="I2447" s="39">
        <v>374523.51099719101</v>
      </c>
      <c r="J2447" s="39">
        <v>374523.51099719101</v>
      </c>
      <c r="K2447" s="39">
        <v>374523.51099719101</v>
      </c>
      <c r="L2447" s="39">
        <v>374523.51099719101</v>
      </c>
      <c r="M2447" s="39">
        <v>374523.51099719101</v>
      </c>
      <c r="N2447" s="39">
        <v>374523.51099719101</v>
      </c>
      <c r="O2447" s="39">
        <v>374523.51099719101</v>
      </c>
      <c r="P2447" s="39">
        <v>374523.51099719101</v>
      </c>
      <c r="Q2447" s="39">
        <v>374523.51099719101</v>
      </c>
      <c r="R2447" s="39">
        <v>374523.51099719101</v>
      </c>
    </row>
    <row r="2448" spans="1:30" hidden="1" outlineLevel="1">
      <c r="A2448" s="40" t="s">
        <v>214</v>
      </c>
      <c r="B2448" s="39">
        <v>14631.9542648366</v>
      </c>
      <c r="C2448" s="39">
        <v>14631.9542648366</v>
      </c>
      <c r="D2448" s="39">
        <v>14631.9542648366</v>
      </c>
      <c r="E2448" s="39">
        <v>14631.9542648366</v>
      </c>
      <c r="F2448" s="39">
        <v>14631.9542648366</v>
      </c>
      <c r="G2448" s="39">
        <v>14631.9542648366</v>
      </c>
      <c r="H2448" s="39">
        <v>14631.9542648366</v>
      </c>
      <c r="I2448" s="39">
        <v>14631.9542648366</v>
      </c>
      <c r="J2448" s="39">
        <v>14631.9542648366</v>
      </c>
      <c r="K2448" s="39">
        <v>14631.9542648366</v>
      </c>
      <c r="L2448" s="39">
        <v>14631.9542648366</v>
      </c>
      <c r="M2448" s="39">
        <v>14631.9542648366</v>
      </c>
      <c r="N2448" s="39">
        <v>14631.9542648366</v>
      </c>
      <c r="O2448" s="39">
        <v>14631.9542648366</v>
      </c>
      <c r="P2448" s="39">
        <v>14631.9542648366</v>
      </c>
      <c r="Q2448" s="39">
        <v>14631.9542648366</v>
      </c>
      <c r="R2448" s="39">
        <v>14631.9542648366</v>
      </c>
    </row>
    <row r="2449" spans="1:30" hidden="1" outlineLevel="1">
      <c r="A2449" s="40" t="s">
        <v>215</v>
      </c>
      <c r="B2449" s="39">
        <v>198010.12283154801</v>
      </c>
      <c r="C2449" s="39">
        <v>198010.12283154801</v>
      </c>
      <c r="D2449" s="39">
        <v>198010.12283154801</v>
      </c>
      <c r="E2449" s="39">
        <v>198010.12283154801</v>
      </c>
      <c r="F2449" s="39">
        <v>198010.12283154801</v>
      </c>
      <c r="G2449" s="39">
        <v>198010.12283154801</v>
      </c>
      <c r="H2449" s="39">
        <v>198010.12283154801</v>
      </c>
      <c r="I2449" s="39">
        <v>198010.12283154801</v>
      </c>
      <c r="J2449" s="39">
        <v>198010.12283154801</v>
      </c>
      <c r="K2449" s="39">
        <v>198010.12283154801</v>
      </c>
      <c r="L2449" s="39">
        <v>198010.12283154801</v>
      </c>
      <c r="M2449" s="39">
        <v>198010.12283154801</v>
      </c>
      <c r="N2449" s="39">
        <v>198010.12283154801</v>
      </c>
      <c r="O2449" s="39">
        <v>198010.12283154801</v>
      </c>
      <c r="P2449" s="39">
        <v>198010.12283154801</v>
      </c>
      <c r="Q2449" s="39">
        <v>198010.12283154801</v>
      </c>
      <c r="R2449" s="39">
        <v>198010.12283154801</v>
      </c>
    </row>
    <row r="2450" spans="1:30" hidden="1" outlineLevel="1">
      <c r="A2450" s="40" t="s">
        <v>216</v>
      </c>
      <c r="B2450" s="39">
        <v>1097626.8338762</v>
      </c>
      <c r="C2450" s="39">
        <v>1097626.8338762</v>
      </c>
      <c r="D2450" s="39">
        <v>1097626.8338762</v>
      </c>
      <c r="E2450" s="39">
        <v>1097626.8338762</v>
      </c>
      <c r="F2450" s="39">
        <v>1097626.8338762</v>
      </c>
      <c r="G2450" s="39">
        <v>1097626.8338762</v>
      </c>
      <c r="H2450" s="39">
        <v>1097626.8338762</v>
      </c>
      <c r="I2450" s="39">
        <v>1097626.8338762</v>
      </c>
      <c r="J2450" s="39">
        <v>1097626.8338762</v>
      </c>
      <c r="K2450" s="39">
        <v>1097626.8338762</v>
      </c>
      <c r="L2450" s="39">
        <v>1097626.8338762</v>
      </c>
      <c r="M2450" s="39">
        <v>1097626.8338762</v>
      </c>
      <c r="N2450" s="39">
        <v>1097626.8338762</v>
      </c>
      <c r="O2450" s="39">
        <v>1097626.8338762</v>
      </c>
      <c r="P2450" s="39">
        <v>1097626.8338762</v>
      </c>
      <c r="Q2450" s="39">
        <v>1097626.8338762</v>
      </c>
      <c r="R2450" s="39">
        <v>1097626.8338762</v>
      </c>
    </row>
    <row r="2451" spans="1:30" hidden="1" outlineLevel="1">
      <c r="A2451" s="40" t="s">
        <v>217</v>
      </c>
      <c r="B2451" s="39">
        <v>9225.6617083433794</v>
      </c>
      <c r="C2451" s="39">
        <v>9225.6617083433794</v>
      </c>
      <c r="D2451" s="39">
        <v>9225.6617083433794</v>
      </c>
      <c r="E2451" s="39">
        <v>9225.6617083433794</v>
      </c>
      <c r="F2451" s="39">
        <v>9225.6617083433794</v>
      </c>
      <c r="G2451" s="39">
        <v>9225.6617083433794</v>
      </c>
      <c r="H2451" s="39">
        <v>9225.6617083433794</v>
      </c>
      <c r="I2451" s="39">
        <v>9225.6617083433794</v>
      </c>
      <c r="J2451" s="39">
        <v>9225.6617083433794</v>
      </c>
      <c r="K2451" s="39">
        <v>9225.6617083433794</v>
      </c>
      <c r="L2451" s="39">
        <v>9225.6617083433794</v>
      </c>
      <c r="M2451" s="39">
        <v>9225.6617083433794</v>
      </c>
      <c r="N2451" s="39">
        <v>9225.6617083433794</v>
      </c>
      <c r="O2451" s="39">
        <v>9225.6617083433794</v>
      </c>
      <c r="P2451" s="39">
        <v>9225.6617083433794</v>
      </c>
      <c r="Q2451" s="39">
        <v>9225.6617083433794</v>
      </c>
      <c r="R2451" s="39">
        <v>9225.6617083433794</v>
      </c>
    </row>
    <row r="2452" spans="1:30" hidden="1" outlineLevel="1">
      <c r="A2452" s="40" t="s">
        <v>218</v>
      </c>
      <c r="B2452" s="39">
        <v>4360974.2440480702</v>
      </c>
      <c r="C2452" s="39">
        <v>4360974.2440480702</v>
      </c>
      <c r="D2452" s="39">
        <v>4360974.2440480702</v>
      </c>
      <c r="E2452" s="39">
        <v>4360974.2440480702</v>
      </c>
      <c r="F2452" s="39">
        <v>4360974.2440480702</v>
      </c>
      <c r="G2452" s="39">
        <v>4360974.2440480702</v>
      </c>
      <c r="H2452" s="39">
        <v>4360974.2440480702</v>
      </c>
      <c r="I2452" s="39">
        <v>4360974.2440480702</v>
      </c>
      <c r="J2452" s="39">
        <v>4360974.2440480702</v>
      </c>
      <c r="K2452" s="39">
        <v>4360974.2440480702</v>
      </c>
      <c r="L2452" s="39">
        <v>4360974.2440480702</v>
      </c>
      <c r="M2452" s="39">
        <v>4360974.2440480702</v>
      </c>
      <c r="N2452" s="39">
        <v>4360974.2440480702</v>
      </c>
      <c r="O2452" s="39">
        <v>4360974.2440480702</v>
      </c>
      <c r="P2452" s="39">
        <v>4360974.2440480702</v>
      </c>
      <c r="Q2452" s="39">
        <v>4360974.2440480702</v>
      </c>
      <c r="R2452" s="39">
        <v>4360974.2440480702</v>
      </c>
    </row>
    <row r="2453" spans="1:30" hidden="1" outlineLevel="1">
      <c r="A2453" s="40" t="s">
        <v>219</v>
      </c>
      <c r="B2453" s="39">
        <v>1768676.4374738701</v>
      </c>
      <c r="C2453" s="39">
        <v>1768676.4374738701</v>
      </c>
      <c r="D2453" s="39">
        <v>1768676.4374738701</v>
      </c>
      <c r="E2453" s="39">
        <v>1768676.4374738701</v>
      </c>
      <c r="F2453" s="39">
        <v>1768676.4374738701</v>
      </c>
      <c r="G2453" s="39">
        <v>1768676.4374738701</v>
      </c>
      <c r="H2453" s="39">
        <v>1768676.4374738701</v>
      </c>
      <c r="I2453" s="39">
        <v>1768676.4374738701</v>
      </c>
      <c r="J2453" s="39">
        <v>1768676.4374738701</v>
      </c>
      <c r="K2453" s="39">
        <v>1768676.4374738701</v>
      </c>
      <c r="L2453" s="39">
        <v>1768676.4374738701</v>
      </c>
      <c r="M2453" s="39">
        <v>1768676.4374738701</v>
      </c>
      <c r="N2453" s="39">
        <v>1768676.4374738701</v>
      </c>
      <c r="O2453" s="39">
        <v>1768676.4374738701</v>
      </c>
      <c r="P2453" s="39">
        <v>1768676.4374738701</v>
      </c>
      <c r="Q2453" s="39">
        <v>1768676.4374738701</v>
      </c>
      <c r="R2453" s="39">
        <v>1768676.4374738701</v>
      </c>
    </row>
    <row r="2454" spans="1:30" hidden="1" outlineLevel="1">
      <c r="A2454" s="40" t="s">
        <v>220</v>
      </c>
      <c r="B2454" s="39">
        <v>350294.52471905499</v>
      </c>
      <c r="C2454" s="39">
        <v>350294.52471905499</v>
      </c>
      <c r="D2454" s="39">
        <v>350294.52471905499</v>
      </c>
      <c r="E2454" s="39">
        <v>350294.52471905499</v>
      </c>
      <c r="F2454" s="39">
        <v>350294.52471905499</v>
      </c>
      <c r="G2454" s="39">
        <v>350294.52471905499</v>
      </c>
      <c r="H2454" s="39">
        <v>350294.52471905499</v>
      </c>
      <c r="I2454" s="39">
        <v>350294.52471905499</v>
      </c>
      <c r="J2454" s="39">
        <v>350294.52471905499</v>
      </c>
      <c r="K2454" s="39">
        <v>350294.52471905499</v>
      </c>
      <c r="L2454" s="39">
        <v>350294.52471905499</v>
      </c>
      <c r="M2454" s="39">
        <v>350294.52471905499</v>
      </c>
      <c r="N2454" s="39">
        <v>350294.52471905499</v>
      </c>
      <c r="O2454" s="39">
        <v>350294.52471905499</v>
      </c>
      <c r="P2454" s="39">
        <v>350294.52471905499</v>
      </c>
      <c r="Q2454" s="39">
        <v>350294.52471905499</v>
      </c>
      <c r="R2454" s="39">
        <v>350294.52471905499</v>
      </c>
    </row>
    <row r="2455" spans="1:30" hidden="1" outlineLevel="1">
      <c r="A2455" s="40" t="s">
        <v>221</v>
      </c>
      <c r="B2455" s="39">
        <v>23133.124828013701</v>
      </c>
      <c r="C2455" s="39">
        <v>23133.124828013701</v>
      </c>
      <c r="D2455" s="39">
        <v>23133.124828013701</v>
      </c>
      <c r="E2455" s="39">
        <v>23133.124828013701</v>
      </c>
      <c r="F2455" s="39">
        <v>23133.124828013701</v>
      </c>
      <c r="G2455" s="39">
        <v>23133.124828013701</v>
      </c>
      <c r="H2455" s="39">
        <v>23133.124828013701</v>
      </c>
      <c r="I2455" s="39">
        <v>23133.124828013701</v>
      </c>
      <c r="J2455" s="39">
        <v>23133.124828013701</v>
      </c>
      <c r="K2455" s="39">
        <v>23133.124828013701</v>
      </c>
      <c r="L2455" s="39">
        <v>23133.124828013701</v>
      </c>
      <c r="M2455" s="39">
        <v>23133.124828013701</v>
      </c>
      <c r="N2455" s="39">
        <v>23133.124828013701</v>
      </c>
      <c r="O2455" s="39">
        <v>23133.124828013701</v>
      </c>
      <c r="P2455" s="39">
        <v>23133.124828013701</v>
      </c>
      <c r="Q2455" s="39">
        <v>23133.124828013701</v>
      </c>
      <c r="R2455" s="39">
        <v>23133.124828013701</v>
      </c>
    </row>
    <row r="2456" spans="1:30" hidden="1" outlineLevel="1">
      <c r="A2456" s="40" t="s">
        <v>222</v>
      </c>
      <c r="B2456" s="39">
        <v>15120.249691477</v>
      </c>
      <c r="C2456" s="39">
        <v>15120.249691477</v>
      </c>
      <c r="D2456" s="39">
        <v>15120.249691477</v>
      </c>
      <c r="E2456" s="39">
        <v>15120.249691477</v>
      </c>
      <c r="F2456" s="39">
        <v>15120.249691477</v>
      </c>
      <c r="G2456" s="39">
        <v>15120.249691477</v>
      </c>
      <c r="H2456" s="39">
        <v>15120.249691477</v>
      </c>
      <c r="I2456" s="39">
        <v>15120.249691477</v>
      </c>
      <c r="J2456" s="39">
        <v>15120.249691477</v>
      </c>
      <c r="K2456" s="39">
        <v>15120.249691477</v>
      </c>
      <c r="L2456" s="39">
        <v>15120.249691477</v>
      </c>
      <c r="M2456" s="39">
        <v>15120.249691477</v>
      </c>
      <c r="N2456" s="39">
        <v>15120.249691477</v>
      </c>
      <c r="O2456" s="39">
        <v>15120.249691477</v>
      </c>
      <c r="P2456" s="39">
        <v>15120.249691477</v>
      </c>
      <c r="Q2456" s="39">
        <v>15120.249691477</v>
      </c>
      <c r="R2456" s="39">
        <v>15120.249691477</v>
      </c>
    </row>
    <row r="2457" spans="1:30" hidden="1" outlineLevel="1">
      <c r="A2457" s="40" t="s">
        <v>223</v>
      </c>
      <c r="B2457" s="39">
        <v>3258.1838533178302</v>
      </c>
      <c r="C2457" s="39">
        <v>3258.1838533178302</v>
      </c>
      <c r="D2457" s="39">
        <v>3258.1838533178302</v>
      </c>
      <c r="E2457" s="39">
        <v>3258.1838533178302</v>
      </c>
      <c r="F2457" s="39">
        <v>3258.1838533178302</v>
      </c>
      <c r="G2457" s="39">
        <v>3258.1838533178302</v>
      </c>
      <c r="H2457" s="39">
        <v>3258.1838533178302</v>
      </c>
      <c r="I2457" s="39">
        <v>3258.1838533178302</v>
      </c>
      <c r="J2457" s="39">
        <v>3258.1838533178302</v>
      </c>
      <c r="K2457" s="39">
        <v>3258.1838533178302</v>
      </c>
      <c r="L2457" s="39">
        <v>3258.1838533178302</v>
      </c>
      <c r="M2457" s="39">
        <v>3258.1838533178302</v>
      </c>
      <c r="N2457" s="39">
        <v>3258.1838533178302</v>
      </c>
      <c r="O2457" s="39">
        <v>3258.1838533178302</v>
      </c>
      <c r="P2457" s="39">
        <v>3258.1838533178302</v>
      </c>
      <c r="Q2457" s="39">
        <v>3258.1838533178302</v>
      </c>
      <c r="R2457" s="39">
        <v>3258.1838533178302</v>
      </c>
    </row>
    <row r="2458" spans="1:30" hidden="1" outlineLevel="1">
      <c r="A2458" s="40" t="s">
        <v>224</v>
      </c>
      <c r="B2458" s="39">
        <v>1723.99421411968</v>
      </c>
      <c r="C2458" s="39">
        <v>1723.99421411968</v>
      </c>
      <c r="D2458" s="39">
        <v>1723.99421411968</v>
      </c>
      <c r="E2458" s="39">
        <v>1723.99421411968</v>
      </c>
      <c r="F2458" s="39">
        <v>1723.99421411968</v>
      </c>
      <c r="G2458" s="39">
        <v>1723.99421411968</v>
      </c>
      <c r="H2458" s="39">
        <v>1723.99421411968</v>
      </c>
      <c r="I2458" s="39">
        <v>1723.99421411968</v>
      </c>
      <c r="J2458" s="39">
        <v>1723.99421411968</v>
      </c>
      <c r="K2458" s="39">
        <v>1723.99421411968</v>
      </c>
      <c r="L2458" s="39">
        <v>1723.99421411968</v>
      </c>
      <c r="M2458" s="39">
        <v>1723.99421411968</v>
      </c>
      <c r="N2458" s="39">
        <v>1723.99421411968</v>
      </c>
      <c r="O2458" s="39">
        <v>1723.99421411968</v>
      </c>
      <c r="P2458" s="39">
        <v>1723.99421411968</v>
      </c>
      <c r="Q2458" s="39">
        <v>1723.99421411968</v>
      </c>
      <c r="R2458" s="39">
        <v>1723.99421411968</v>
      </c>
    </row>
    <row r="2459" spans="1:30" hidden="1" outlineLevel="1">
      <c r="A2459" s="40" t="s">
        <v>225</v>
      </c>
      <c r="B2459" s="39">
        <v>11928737.348857</v>
      </c>
      <c r="C2459" s="39">
        <v>11928737.348857</v>
      </c>
      <c r="D2459" s="39">
        <v>11928737.348857</v>
      </c>
      <c r="E2459" s="39">
        <v>11928737.348857</v>
      </c>
      <c r="F2459" s="39">
        <v>11928737.348857</v>
      </c>
      <c r="G2459" s="39">
        <v>11928737.348857</v>
      </c>
      <c r="H2459" s="39">
        <v>11928737.348857</v>
      </c>
      <c r="I2459" s="39">
        <v>11928737.348857</v>
      </c>
      <c r="J2459" s="39">
        <v>11928737.348857</v>
      </c>
      <c r="K2459" s="39">
        <v>11928737.348857</v>
      </c>
      <c r="L2459" s="39">
        <v>11928737.348857</v>
      </c>
      <c r="M2459" s="39">
        <v>11928737.348857</v>
      </c>
      <c r="N2459" s="39">
        <v>11928737.348857</v>
      </c>
      <c r="O2459" s="39">
        <v>11928737.348857</v>
      </c>
      <c r="P2459" s="39">
        <v>11928737.348857</v>
      </c>
      <c r="Q2459" s="39">
        <v>11928737.348857</v>
      </c>
      <c r="R2459" s="39">
        <v>11928737.348857</v>
      </c>
    </row>
    <row r="2460" spans="1:30" hidden="1" outlineLevel="1">
      <c r="A2460" s="40" t="s">
        <v>226</v>
      </c>
      <c r="B2460" s="39">
        <v>19553.842587473198</v>
      </c>
      <c r="C2460" s="39">
        <v>19553.842587473198</v>
      </c>
      <c r="D2460" s="39">
        <v>19553.842587473198</v>
      </c>
      <c r="E2460" s="39">
        <v>19553.842587473198</v>
      </c>
      <c r="F2460" s="39">
        <v>19553.842587473198</v>
      </c>
      <c r="G2460" s="39">
        <v>19553.842587473198</v>
      </c>
      <c r="H2460" s="39">
        <v>19553.842587473198</v>
      </c>
      <c r="I2460" s="39">
        <v>19553.842587473198</v>
      </c>
      <c r="J2460" s="39">
        <v>19553.842587473198</v>
      </c>
      <c r="K2460" s="39">
        <v>19553.842587473198</v>
      </c>
      <c r="L2460" s="39">
        <v>19553.842587473198</v>
      </c>
      <c r="M2460" s="39">
        <v>19553.842587473198</v>
      </c>
      <c r="N2460" s="39">
        <v>19553.842587473198</v>
      </c>
      <c r="O2460" s="39">
        <v>19553.842587473198</v>
      </c>
      <c r="P2460" s="39">
        <v>19553.842587473198</v>
      </c>
      <c r="Q2460" s="39">
        <v>19553.842587473198</v>
      </c>
      <c r="R2460" s="39">
        <v>19553.842587473198</v>
      </c>
    </row>
    <row r="2461" spans="1:30" hidden="1" outlineLevel="1">
      <c r="A2461" s="40" t="s">
        <v>227</v>
      </c>
      <c r="B2461" s="39">
        <v>4331.7821226291599</v>
      </c>
      <c r="C2461" s="39">
        <v>4331.7821226291599</v>
      </c>
      <c r="D2461" s="39">
        <v>4331.7821226291599</v>
      </c>
      <c r="E2461" s="39">
        <v>4331.7821226291599</v>
      </c>
      <c r="F2461" s="39">
        <v>4331.7821226291599</v>
      </c>
      <c r="G2461" s="39">
        <v>4331.7821226291599</v>
      </c>
      <c r="H2461" s="39">
        <v>4331.7821226291599</v>
      </c>
      <c r="I2461" s="39">
        <v>4331.7821226291599</v>
      </c>
      <c r="J2461" s="39">
        <v>4331.7821226291599</v>
      </c>
      <c r="K2461" s="39">
        <v>4331.7821226291599</v>
      </c>
      <c r="L2461" s="39">
        <v>4331.7821226291599</v>
      </c>
      <c r="M2461" s="39">
        <v>4331.7821226291599</v>
      </c>
      <c r="N2461" s="39">
        <v>4331.7821226291599</v>
      </c>
      <c r="O2461" s="39">
        <v>4331.7821226291599</v>
      </c>
      <c r="P2461" s="39">
        <v>4331.7821226291599</v>
      </c>
      <c r="Q2461" s="39">
        <v>4331.7821226291599</v>
      </c>
      <c r="R2461" s="39">
        <v>4331.7821226291599</v>
      </c>
    </row>
    <row r="2462" spans="1:30" hidden="1" outlineLevel="1">
      <c r="A2462" s="40" t="s">
        <v>228</v>
      </c>
      <c r="B2462" s="39">
        <v>1983.2729700493001</v>
      </c>
      <c r="C2462" s="39">
        <v>1983.2729700493001</v>
      </c>
      <c r="D2462" s="39">
        <v>1983.2729700493001</v>
      </c>
      <c r="E2462" s="39">
        <v>1983.2729700493001</v>
      </c>
      <c r="F2462" s="39">
        <v>1983.2729700493001</v>
      </c>
      <c r="G2462" s="39">
        <v>1983.2729700493001</v>
      </c>
      <c r="H2462" s="39">
        <v>1983.2729700493001</v>
      </c>
      <c r="I2462" s="39">
        <v>1983.2729700493001</v>
      </c>
      <c r="J2462" s="39">
        <v>1983.2729700493001</v>
      </c>
      <c r="K2462" s="39">
        <v>1983.2729700493001</v>
      </c>
      <c r="L2462" s="39">
        <v>1983.2729700493001</v>
      </c>
      <c r="M2462" s="39">
        <v>1983.2729700493001</v>
      </c>
      <c r="N2462" s="39">
        <v>1983.2729700493001</v>
      </c>
      <c r="O2462" s="39">
        <v>1983.2729700493001</v>
      </c>
      <c r="P2462" s="39">
        <v>1983.2729700493001</v>
      </c>
      <c r="Q2462" s="39">
        <v>1983.2729700493001</v>
      </c>
      <c r="R2462" s="39">
        <v>1983.2729700493001</v>
      </c>
    </row>
    <row r="2463" spans="1:30" hidden="1" outlineLevel="1">
      <c r="A2463" s="40" t="s">
        <v>229</v>
      </c>
      <c r="B2463" s="39">
        <v>11185.6305168086</v>
      </c>
      <c r="C2463" s="39">
        <v>11185.6305168086</v>
      </c>
      <c r="D2463" s="39">
        <v>11185.6305168086</v>
      </c>
      <c r="E2463" s="39">
        <v>11185.6305168086</v>
      </c>
      <c r="F2463" s="39">
        <v>11185.6305168086</v>
      </c>
      <c r="G2463" s="39">
        <v>11185.6305168086</v>
      </c>
      <c r="H2463" s="39">
        <v>11185.6305168086</v>
      </c>
      <c r="I2463" s="39">
        <v>11185.6305168086</v>
      </c>
      <c r="J2463" s="39">
        <v>11185.6305168086</v>
      </c>
      <c r="K2463" s="39">
        <v>11185.6305168086</v>
      </c>
      <c r="L2463" s="39">
        <v>11185.6305168086</v>
      </c>
      <c r="M2463" s="39">
        <v>11185.6305168086</v>
      </c>
      <c r="N2463" s="39">
        <v>11185.6305168086</v>
      </c>
      <c r="O2463" s="39">
        <v>11185.6305168086</v>
      </c>
      <c r="P2463" s="39">
        <v>11185.6305168086</v>
      </c>
      <c r="Q2463" s="39">
        <v>11185.6305168086</v>
      </c>
      <c r="R2463" s="39">
        <v>11185.6305168086</v>
      </c>
    </row>
    <row r="2464" spans="1:30" hidden="1" outlineLevel="1">
      <c r="A2464" s="40" t="s">
        <v>230</v>
      </c>
      <c r="S2464" s="39">
        <v>135083.903924705</v>
      </c>
      <c r="T2464" s="39">
        <v>135083.903924705</v>
      </c>
      <c r="U2464" s="39">
        <v>135083.903924705</v>
      </c>
      <c r="V2464" s="39">
        <v>135083.903924705</v>
      </c>
      <c r="W2464" s="39">
        <v>135083.903924705</v>
      </c>
      <c r="X2464" s="39">
        <v>135083.903924705</v>
      </c>
      <c r="Y2464" s="39">
        <v>135083.903924705</v>
      </c>
      <c r="Z2464" s="39">
        <v>135083.903924705</v>
      </c>
      <c r="AA2464" s="39">
        <v>135083.903924705</v>
      </c>
      <c r="AB2464" s="39">
        <v>135083.903924705</v>
      </c>
      <c r="AC2464" s="39">
        <v>135083.903924705</v>
      </c>
      <c r="AD2464" s="39">
        <v>135083.903924705</v>
      </c>
    </row>
    <row r="2465" spans="1:30" hidden="1" outlineLevel="1">
      <c r="A2465" s="40" t="s">
        <v>231</v>
      </c>
      <c r="S2465" s="39">
        <v>200000.00582952501</v>
      </c>
      <c r="T2465" s="39">
        <v>200000.00582952501</v>
      </c>
      <c r="U2465" s="39">
        <v>200000.00582952501</v>
      </c>
      <c r="V2465" s="39">
        <v>200000.00582952501</v>
      </c>
      <c r="W2465" s="39">
        <v>200000.00582952501</v>
      </c>
      <c r="X2465" s="39">
        <v>200000.00582952501</v>
      </c>
      <c r="Y2465" s="39">
        <v>200000.00582952501</v>
      </c>
      <c r="Z2465" s="39">
        <v>200000.00582952501</v>
      </c>
      <c r="AA2465" s="39">
        <v>200000.00582952501</v>
      </c>
      <c r="AB2465" s="39">
        <v>200000.00582952501</v>
      </c>
      <c r="AC2465" s="39">
        <v>200000.00582952501</v>
      </c>
      <c r="AD2465" s="39">
        <v>200000.00582952501</v>
      </c>
    </row>
    <row r="2466" spans="1:30" hidden="1" outlineLevel="1">
      <c r="A2466" s="40" t="s">
        <v>232</v>
      </c>
      <c r="S2466" s="39">
        <v>681339.70929971104</v>
      </c>
      <c r="T2466" s="39">
        <v>681339.70929971104</v>
      </c>
      <c r="U2466" s="39">
        <v>681339.70929971104</v>
      </c>
      <c r="V2466" s="39">
        <v>681339.70929971104</v>
      </c>
      <c r="W2466" s="39">
        <v>681339.70929971104</v>
      </c>
      <c r="X2466" s="39">
        <v>681339.70929971104</v>
      </c>
      <c r="Y2466" s="39">
        <v>681339.70929971104</v>
      </c>
      <c r="Z2466" s="39">
        <v>681339.70929971104</v>
      </c>
      <c r="AA2466" s="39">
        <v>681339.70929971104</v>
      </c>
      <c r="AB2466" s="39">
        <v>681339.70929971104</v>
      </c>
      <c r="AC2466" s="39">
        <v>681339.70929971104</v>
      </c>
      <c r="AD2466" s="39">
        <v>681339.70929971104</v>
      </c>
    </row>
    <row r="2467" spans="1:30" hidden="1" outlineLevel="1">
      <c r="A2467" s="40" t="s">
        <v>233</v>
      </c>
      <c r="S2467" s="39">
        <v>10000.000291476201</v>
      </c>
      <c r="T2467" s="39">
        <v>10000.000291476201</v>
      </c>
      <c r="U2467" s="39">
        <v>10000.000291476201</v>
      </c>
      <c r="V2467" s="39">
        <v>10000.000291476201</v>
      </c>
      <c r="W2467" s="39">
        <v>10000.000291476201</v>
      </c>
      <c r="X2467" s="39">
        <v>10000.000291476201</v>
      </c>
      <c r="Y2467" s="39">
        <v>10000.000291476201</v>
      </c>
      <c r="Z2467" s="39">
        <v>10000.000291476201</v>
      </c>
      <c r="AA2467" s="39">
        <v>10000.000291476201</v>
      </c>
      <c r="AB2467" s="39">
        <v>10000.000291476201</v>
      </c>
      <c r="AC2467" s="39">
        <v>10000.000291476201</v>
      </c>
      <c r="AD2467" s="39">
        <v>10000.000291476201</v>
      </c>
    </row>
    <row r="2468" spans="1:30" hidden="1" outlineLevel="1">
      <c r="A2468" s="40" t="s">
        <v>235</v>
      </c>
      <c r="S2468" s="39">
        <v>4000.0001165905101</v>
      </c>
      <c r="T2468" s="39">
        <v>4000.0001165905101</v>
      </c>
      <c r="U2468" s="39">
        <v>4000.0001165905101</v>
      </c>
      <c r="V2468" s="39">
        <v>4000.0001165905101</v>
      </c>
      <c r="W2468" s="39">
        <v>4000.0001165905101</v>
      </c>
      <c r="X2468" s="39">
        <v>4000.0001165905101</v>
      </c>
      <c r="Y2468" s="39">
        <v>4000.0001165905101</v>
      </c>
      <c r="Z2468" s="39">
        <v>4000.0001165905101</v>
      </c>
      <c r="AA2468" s="39">
        <v>4000.0001165905101</v>
      </c>
      <c r="AB2468" s="39">
        <v>4000.0001165905101</v>
      </c>
      <c r="AC2468" s="39">
        <v>4000.0001165905101</v>
      </c>
      <c r="AD2468" s="39">
        <v>4000.0001165905101</v>
      </c>
    </row>
    <row r="2469" spans="1:30" hidden="1" outlineLevel="1">
      <c r="A2469" s="40" t="s">
        <v>236</v>
      </c>
      <c r="S2469" s="39">
        <v>3166.6667589674798</v>
      </c>
      <c r="T2469" s="39">
        <v>3166.6667589674798</v>
      </c>
      <c r="U2469" s="39">
        <v>3166.6667589674798</v>
      </c>
      <c r="V2469" s="39">
        <v>3166.6667589674798</v>
      </c>
      <c r="W2469" s="39">
        <v>3166.6667589674798</v>
      </c>
      <c r="X2469" s="39">
        <v>3166.6667589674798</v>
      </c>
      <c r="Y2469" s="39">
        <v>3166.6667589674798</v>
      </c>
      <c r="Z2469" s="39">
        <v>3166.6667589674798</v>
      </c>
      <c r="AA2469" s="39">
        <v>3166.6667589674798</v>
      </c>
      <c r="AB2469" s="39">
        <v>3166.6667589674798</v>
      </c>
      <c r="AC2469" s="39">
        <v>3166.6667589674798</v>
      </c>
      <c r="AD2469" s="39">
        <v>3166.6667589674798</v>
      </c>
    </row>
    <row r="2470" spans="1:30" collapsed="1">
      <c r="A2470" s="40" t="s">
        <v>444</v>
      </c>
      <c r="B2470" s="39">
        <v>20182990.719560102</v>
      </c>
      <c r="C2470" s="39">
        <v>20182990.719560102</v>
      </c>
      <c r="D2470" s="39">
        <v>20182990.719560102</v>
      </c>
      <c r="E2470" s="39">
        <v>20182990.719560102</v>
      </c>
      <c r="F2470" s="39">
        <v>20182990.719560102</v>
      </c>
      <c r="G2470" s="39">
        <v>20182990.719560102</v>
      </c>
      <c r="H2470" s="39">
        <v>20182990.719560102</v>
      </c>
      <c r="I2470" s="39">
        <v>20182990.719560102</v>
      </c>
      <c r="J2470" s="39">
        <v>20182990.719560102</v>
      </c>
      <c r="K2470" s="39">
        <v>20182990.719560102</v>
      </c>
      <c r="L2470" s="39">
        <v>20182990.719560102</v>
      </c>
      <c r="M2470" s="39">
        <v>20182990.719560102</v>
      </c>
      <c r="N2470" s="39">
        <v>20182990.719560102</v>
      </c>
      <c r="O2470" s="39">
        <v>20182990.719560102</v>
      </c>
      <c r="P2470" s="39">
        <v>20182990.719560102</v>
      </c>
      <c r="Q2470" s="39">
        <v>20182990.719560102</v>
      </c>
      <c r="R2470" s="39">
        <v>20182990.719560102</v>
      </c>
      <c r="S2470" s="39">
        <v>1033590.28622097</v>
      </c>
      <c r="T2470" s="39">
        <v>1033590.28622097</v>
      </c>
      <c r="U2470" s="39">
        <v>1033590.28622097</v>
      </c>
      <c r="V2470" s="39">
        <v>1033590.28622097</v>
      </c>
      <c r="W2470" s="39">
        <v>1033590.28622097</v>
      </c>
      <c r="X2470" s="39">
        <v>1033590.28622097</v>
      </c>
      <c r="Y2470" s="39">
        <v>1033590.28622097</v>
      </c>
      <c r="Z2470" s="39">
        <v>1033590.28622097</v>
      </c>
      <c r="AA2470" s="39">
        <v>1033590.28622097</v>
      </c>
      <c r="AB2470" s="39">
        <v>1033590.28622097</v>
      </c>
      <c r="AC2470" s="39">
        <v>1033590.28622097</v>
      </c>
      <c r="AD2470" s="39">
        <v>1033590.28622097</v>
      </c>
    </row>
    <row r="2471" spans="1:30" hidden="1" outlineLevel="1">
      <c r="A2471" s="40" t="s">
        <v>213</v>
      </c>
      <c r="B2471" s="39">
        <v>374523.51099719101</v>
      </c>
      <c r="C2471" s="39">
        <v>374523.51099719101</v>
      </c>
      <c r="D2471" s="39">
        <v>374523.51099719101</v>
      </c>
      <c r="E2471" s="39">
        <v>374523.51099719101</v>
      </c>
      <c r="F2471" s="39">
        <v>374523.51099719101</v>
      </c>
      <c r="G2471" s="39">
        <v>374523.51099719101</v>
      </c>
      <c r="H2471" s="39">
        <v>374523.51099719101</v>
      </c>
      <c r="I2471" s="39">
        <v>374523.51099719101</v>
      </c>
      <c r="J2471" s="39">
        <v>374523.51099719101</v>
      </c>
      <c r="K2471" s="39">
        <v>374523.51099719101</v>
      </c>
      <c r="L2471" s="39">
        <v>374523.51099719101</v>
      </c>
      <c r="M2471" s="39">
        <v>374523.51099719101</v>
      </c>
      <c r="N2471" s="39">
        <v>374523.51099719101</v>
      </c>
      <c r="O2471" s="39">
        <v>374523.51099719101</v>
      </c>
      <c r="P2471" s="39">
        <v>374523.51099719101</v>
      </c>
      <c r="Q2471" s="39">
        <v>374523.51099719101</v>
      </c>
      <c r="R2471" s="39">
        <v>374523.51099719101</v>
      </c>
      <c r="S2471" s="39">
        <v>374523.51099719101</v>
      </c>
      <c r="T2471" s="39">
        <v>374523.51099719101</v>
      </c>
      <c r="U2471" s="39">
        <v>374523.51099719101</v>
      </c>
      <c r="V2471" s="39">
        <v>374523.51099719101</v>
      </c>
      <c r="W2471" s="39">
        <v>374523.51099719101</v>
      </c>
      <c r="X2471" s="39">
        <v>374523.51099719101</v>
      </c>
      <c r="Y2471" s="39">
        <v>374523.51099719101</v>
      </c>
      <c r="Z2471" s="39">
        <v>374523.51099719101</v>
      </c>
      <c r="AA2471" s="39">
        <v>374523.51099719101</v>
      </c>
      <c r="AB2471" s="39">
        <v>374523.51099719101</v>
      </c>
      <c r="AC2471" s="39">
        <v>374523.51099719101</v>
      </c>
      <c r="AD2471" s="39">
        <v>374523.51099719101</v>
      </c>
    </row>
    <row r="2472" spans="1:30" hidden="1" outlineLevel="1">
      <c r="A2472" s="40" t="s">
        <v>214</v>
      </c>
      <c r="B2472" s="39">
        <v>14631.9542648366</v>
      </c>
      <c r="C2472" s="39">
        <v>14631.9542648366</v>
      </c>
      <c r="D2472" s="39">
        <v>14631.9542648366</v>
      </c>
      <c r="E2472" s="39">
        <v>14631.9542648366</v>
      </c>
      <c r="F2472" s="39">
        <v>14631.9542648366</v>
      </c>
      <c r="G2472" s="39">
        <v>14631.9542648366</v>
      </c>
      <c r="H2472" s="39">
        <v>14631.9542648366</v>
      </c>
      <c r="I2472" s="39">
        <v>14631.9542648366</v>
      </c>
      <c r="J2472" s="39">
        <v>14631.9542648366</v>
      </c>
      <c r="K2472" s="39">
        <v>14631.9542648366</v>
      </c>
      <c r="L2472" s="39">
        <v>14631.9542648366</v>
      </c>
      <c r="M2472" s="39">
        <v>14631.9542648366</v>
      </c>
      <c r="N2472" s="39">
        <v>14631.9542648366</v>
      </c>
      <c r="O2472" s="39">
        <v>14631.9542648366</v>
      </c>
      <c r="P2472" s="39">
        <v>14631.9542648366</v>
      </c>
      <c r="Q2472" s="39">
        <v>14631.9542648366</v>
      </c>
      <c r="R2472" s="39">
        <v>14631.9542648366</v>
      </c>
      <c r="S2472" s="39">
        <v>14631.9542648366</v>
      </c>
      <c r="T2472" s="39">
        <v>14631.9542648366</v>
      </c>
      <c r="U2472" s="39">
        <v>14631.9542648366</v>
      </c>
      <c r="V2472" s="39">
        <v>14631.9542648366</v>
      </c>
      <c r="W2472" s="39">
        <v>14631.9542648366</v>
      </c>
      <c r="X2472" s="39">
        <v>14631.9542648366</v>
      </c>
      <c r="Y2472" s="39">
        <v>14631.9542648366</v>
      </c>
      <c r="Z2472" s="39">
        <v>14631.9542648366</v>
      </c>
      <c r="AA2472" s="39">
        <v>14631.9542648366</v>
      </c>
      <c r="AB2472" s="39">
        <v>14631.9542648366</v>
      </c>
      <c r="AC2472" s="39">
        <v>14631.9542648366</v>
      </c>
      <c r="AD2472" s="39">
        <v>14631.9542648366</v>
      </c>
    </row>
    <row r="2473" spans="1:30" hidden="1" outlineLevel="1">
      <c r="A2473" s="40" t="s">
        <v>215</v>
      </c>
      <c r="B2473" s="39">
        <v>198010.12283154801</v>
      </c>
      <c r="C2473" s="39">
        <v>198010.12283154801</v>
      </c>
      <c r="D2473" s="39">
        <v>198010.12283154801</v>
      </c>
      <c r="E2473" s="39">
        <v>198010.12283154801</v>
      </c>
      <c r="F2473" s="39">
        <v>198010.12283154801</v>
      </c>
      <c r="G2473" s="39">
        <v>198010.12283154801</v>
      </c>
      <c r="H2473" s="39">
        <v>198010.12283154801</v>
      </c>
      <c r="I2473" s="39">
        <v>198010.12283154801</v>
      </c>
      <c r="J2473" s="39">
        <v>198010.12283154801</v>
      </c>
      <c r="K2473" s="39">
        <v>198010.12283154801</v>
      </c>
      <c r="L2473" s="39">
        <v>198010.12283154801</v>
      </c>
      <c r="M2473" s="39">
        <v>198010.12283154801</v>
      </c>
      <c r="N2473" s="39">
        <v>198010.12283154801</v>
      </c>
      <c r="O2473" s="39">
        <v>198010.12283154801</v>
      </c>
      <c r="P2473" s="39">
        <v>198010.12283154801</v>
      </c>
      <c r="Q2473" s="39">
        <v>198010.12283154801</v>
      </c>
      <c r="R2473" s="39">
        <v>198010.12283154801</v>
      </c>
      <c r="S2473" s="39">
        <v>198010.12283154801</v>
      </c>
      <c r="T2473" s="39">
        <v>198010.12283154801</v>
      </c>
      <c r="U2473" s="39">
        <v>198010.12283154801</v>
      </c>
      <c r="V2473" s="39">
        <v>198010.12283154801</v>
      </c>
      <c r="W2473" s="39">
        <v>198010.12283154801</v>
      </c>
      <c r="X2473" s="39">
        <v>198010.12283154801</v>
      </c>
      <c r="Y2473" s="39">
        <v>198010.12283154801</v>
      </c>
      <c r="Z2473" s="39">
        <v>198010.12283154801</v>
      </c>
      <c r="AA2473" s="39">
        <v>198010.12283154801</v>
      </c>
      <c r="AB2473" s="39">
        <v>198010.12283154801</v>
      </c>
      <c r="AC2473" s="39">
        <v>198010.12283154801</v>
      </c>
      <c r="AD2473" s="39">
        <v>198010.12283154801</v>
      </c>
    </row>
    <row r="2474" spans="1:30" hidden="1" outlineLevel="1">
      <c r="A2474" s="40" t="s">
        <v>216</v>
      </c>
      <c r="B2474" s="39">
        <v>1097626.8338762</v>
      </c>
      <c r="C2474" s="39">
        <v>1097626.8338762</v>
      </c>
      <c r="D2474" s="39">
        <v>1097626.8338762</v>
      </c>
      <c r="E2474" s="39">
        <v>1097626.8338762</v>
      </c>
      <c r="F2474" s="39">
        <v>1097626.8338762</v>
      </c>
      <c r="G2474" s="39">
        <v>1097626.8338762</v>
      </c>
      <c r="H2474" s="39">
        <v>1097626.8338762</v>
      </c>
      <c r="I2474" s="39">
        <v>1097626.8338762</v>
      </c>
      <c r="J2474" s="39">
        <v>1097626.8338762</v>
      </c>
      <c r="K2474" s="39">
        <v>1097626.8338762</v>
      </c>
      <c r="L2474" s="39">
        <v>1097626.8338762</v>
      </c>
      <c r="M2474" s="39">
        <v>1097626.8338762</v>
      </c>
      <c r="N2474" s="39">
        <v>1097626.8338762</v>
      </c>
      <c r="O2474" s="39">
        <v>1097626.8338762</v>
      </c>
      <c r="P2474" s="39">
        <v>1097626.8338762</v>
      </c>
      <c r="Q2474" s="39">
        <v>1097626.8338762</v>
      </c>
      <c r="R2474" s="39">
        <v>1097626.8338762</v>
      </c>
      <c r="S2474" s="39">
        <v>1097626.8338762</v>
      </c>
      <c r="T2474" s="39">
        <v>1097626.8338762</v>
      </c>
      <c r="U2474" s="39">
        <v>1097626.8338762</v>
      </c>
      <c r="V2474" s="39">
        <v>1097626.8338762</v>
      </c>
      <c r="W2474" s="39">
        <v>1097626.8338762</v>
      </c>
      <c r="X2474" s="39">
        <v>1097626.8338762</v>
      </c>
      <c r="Y2474" s="39">
        <v>1097626.8338762</v>
      </c>
      <c r="Z2474" s="39">
        <v>1097626.8338762</v>
      </c>
      <c r="AA2474" s="39">
        <v>1097626.8338762</v>
      </c>
      <c r="AB2474" s="39">
        <v>1097626.8338762</v>
      </c>
      <c r="AC2474" s="39">
        <v>1097626.8338762</v>
      </c>
      <c r="AD2474" s="39">
        <v>1097626.8338762</v>
      </c>
    </row>
    <row r="2475" spans="1:30" hidden="1" outlineLevel="1">
      <c r="A2475" s="40" t="s">
        <v>217</v>
      </c>
      <c r="B2475" s="39">
        <v>9225.6617083433794</v>
      </c>
      <c r="C2475" s="39">
        <v>9225.6617083433794</v>
      </c>
      <c r="D2475" s="39">
        <v>9225.6617083433794</v>
      </c>
      <c r="E2475" s="39">
        <v>9225.6617083433794</v>
      </c>
      <c r="F2475" s="39">
        <v>9225.6617083433794</v>
      </c>
      <c r="G2475" s="39">
        <v>9225.6617083433794</v>
      </c>
      <c r="H2475" s="39">
        <v>9225.6617083433794</v>
      </c>
      <c r="I2475" s="39">
        <v>9225.6617083433794</v>
      </c>
      <c r="J2475" s="39">
        <v>9225.6617083433794</v>
      </c>
      <c r="K2475" s="39">
        <v>9225.6617083433794</v>
      </c>
      <c r="L2475" s="39">
        <v>9225.6617083433794</v>
      </c>
      <c r="M2475" s="39">
        <v>9225.6617083433794</v>
      </c>
      <c r="N2475" s="39">
        <v>9225.6617083433794</v>
      </c>
      <c r="O2475" s="39">
        <v>9225.6617083433794</v>
      </c>
      <c r="P2475" s="39">
        <v>9225.6617083433794</v>
      </c>
      <c r="Q2475" s="39">
        <v>9225.6617083433794</v>
      </c>
      <c r="R2475" s="39">
        <v>9225.6617083433794</v>
      </c>
      <c r="S2475" s="39">
        <v>9225.6617083433794</v>
      </c>
      <c r="T2475" s="39">
        <v>9225.6617083433794</v>
      </c>
      <c r="U2475" s="39">
        <v>9225.6617083433794</v>
      </c>
      <c r="V2475" s="39">
        <v>9225.6617083433794</v>
      </c>
      <c r="W2475" s="39">
        <v>9225.6617083433794</v>
      </c>
      <c r="X2475" s="39">
        <v>9225.6617083433794</v>
      </c>
      <c r="Y2475" s="39">
        <v>9225.6617083433794</v>
      </c>
      <c r="Z2475" s="39">
        <v>9225.6617083433794</v>
      </c>
      <c r="AA2475" s="39">
        <v>9225.6617083433794</v>
      </c>
      <c r="AB2475" s="39">
        <v>9225.6617083433794</v>
      </c>
      <c r="AC2475" s="39">
        <v>9225.6617083433794</v>
      </c>
      <c r="AD2475" s="39">
        <v>9225.6617083433794</v>
      </c>
    </row>
    <row r="2476" spans="1:30" hidden="1" outlineLevel="1">
      <c r="A2476" s="40" t="s">
        <v>218</v>
      </c>
      <c r="B2476" s="39">
        <v>4360974.2440480702</v>
      </c>
      <c r="C2476" s="39">
        <v>4360974.2440480702</v>
      </c>
      <c r="D2476" s="39">
        <v>4360974.2440480702</v>
      </c>
      <c r="E2476" s="39">
        <v>4360974.2440480702</v>
      </c>
      <c r="F2476" s="39">
        <v>4360974.2440480702</v>
      </c>
      <c r="G2476" s="39">
        <v>4360974.2440480702</v>
      </c>
      <c r="H2476" s="39">
        <v>4360974.2440480702</v>
      </c>
      <c r="I2476" s="39">
        <v>4360974.2440480702</v>
      </c>
      <c r="J2476" s="39">
        <v>4360974.2440480702</v>
      </c>
      <c r="K2476" s="39">
        <v>4360974.2440480702</v>
      </c>
      <c r="L2476" s="39">
        <v>4360974.2440480702</v>
      </c>
      <c r="M2476" s="39">
        <v>4360974.2440480702</v>
      </c>
      <c r="N2476" s="39">
        <v>4360974.2440480702</v>
      </c>
      <c r="O2476" s="39">
        <v>4360974.2440480702</v>
      </c>
      <c r="P2476" s="39">
        <v>4360974.2440480702</v>
      </c>
      <c r="Q2476" s="39">
        <v>4360974.2440480702</v>
      </c>
      <c r="R2476" s="39">
        <v>4360974.2440480702</v>
      </c>
      <c r="S2476" s="39">
        <v>4360974.2440480702</v>
      </c>
      <c r="T2476" s="39">
        <v>4360974.2440480702</v>
      </c>
      <c r="U2476" s="39">
        <v>4360974.2440480702</v>
      </c>
      <c r="V2476" s="39">
        <v>4360974.2440480702</v>
      </c>
      <c r="W2476" s="39">
        <v>4360974.2440480702</v>
      </c>
      <c r="X2476" s="39">
        <v>4360974.2440480702</v>
      </c>
      <c r="Y2476" s="39">
        <v>4360974.2440480702</v>
      </c>
      <c r="Z2476" s="39">
        <v>4360974.2440480702</v>
      </c>
      <c r="AA2476" s="39">
        <v>4360974.2440480702</v>
      </c>
      <c r="AB2476" s="39">
        <v>4360974.2440480702</v>
      </c>
      <c r="AC2476" s="39">
        <v>4360974.2440480702</v>
      </c>
      <c r="AD2476" s="39">
        <v>4360974.2440480702</v>
      </c>
    </row>
    <row r="2477" spans="1:30" hidden="1" outlineLevel="1">
      <c r="A2477" s="40" t="s">
        <v>219</v>
      </c>
      <c r="B2477" s="39">
        <v>1768676.4374738701</v>
      </c>
      <c r="C2477" s="39">
        <v>1768676.4374738701</v>
      </c>
      <c r="D2477" s="39">
        <v>1768676.4374738701</v>
      </c>
      <c r="E2477" s="39">
        <v>1768676.4374738701</v>
      </c>
      <c r="F2477" s="39">
        <v>1768676.4374738701</v>
      </c>
      <c r="G2477" s="39">
        <v>1768676.4374738701</v>
      </c>
      <c r="H2477" s="39">
        <v>1768676.4374738701</v>
      </c>
      <c r="I2477" s="39">
        <v>1768676.4374738701</v>
      </c>
      <c r="J2477" s="39">
        <v>1768676.4374738701</v>
      </c>
      <c r="K2477" s="39">
        <v>1768676.4374738701</v>
      </c>
      <c r="L2477" s="39">
        <v>1768676.4374738701</v>
      </c>
      <c r="M2477" s="39">
        <v>1768676.4374738701</v>
      </c>
      <c r="N2477" s="39">
        <v>1768676.4374738701</v>
      </c>
      <c r="O2477" s="39">
        <v>1768676.4374738701</v>
      </c>
      <c r="P2477" s="39">
        <v>1768676.4374738701</v>
      </c>
      <c r="Q2477" s="39">
        <v>1768676.4374738701</v>
      </c>
      <c r="R2477" s="39">
        <v>1768676.4374738701</v>
      </c>
      <c r="S2477" s="39">
        <v>1768676.4374738701</v>
      </c>
      <c r="T2477" s="39">
        <v>1768676.4374738701</v>
      </c>
      <c r="U2477" s="39">
        <v>1768676.4374738701</v>
      </c>
      <c r="V2477" s="39">
        <v>1768676.4374738701</v>
      </c>
      <c r="W2477" s="39">
        <v>1768676.4374738701</v>
      </c>
      <c r="X2477" s="39">
        <v>1768676.4374738701</v>
      </c>
      <c r="Y2477" s="39">
        <v>1768676.4374738701</v>
      </c>
      <c r="Z2477" s="39">
        <v>1768676.4374738701</v>
      </c>
      <c r="AA2477" s="39">
        <v>1768676.4374738701</v>
      </c>
      <c r="AB2477" s="39">
        <v>1768676.4374738701</v>
      </c>
      <c r="AC2477" s="39">
        <v>1768676.4374738701</v>
      </c>
      <c r="AD2477" s="39">
        <v>1768676.4374738701</v>
      </c>
    </row>
    <row r="2478" spans="1:30" hidden="1" outlineLevel="1">
      <c r="A2478" s="40" t="s">
        <v>220</v>
      </c>
      <c r="B2478" s="39">
        <v>350294.52471905499</v>
      </c>
      <c r="C2478" s="39">
        <v>350294.52471905499</v>
      </c>
      <c r="D2478" s="39">
        <v>350294.52471905499</v>
      </c>
      <c r="E2478" s="39">
        <v>350294.52471905499</v>
      </c>
      <c r="F2478" s="39">
        <v>350294.52471905499</v>
      </c>
      <c r="G2478" s="39">
        <v>350294.52471905499</v>
      </c>
      <c r="H2478" s="39">
        <v>350294.52471905499</v>
      </c>
      <c r="I2478" s="39">
        <v>350294.52471905499</v>
      </c>
      <c r="J2478" s="39">
        <v>350294.52471905499</v>
      </c>
      <c r="K2478" s="39">
        <v>350294.52471905499</v>
      </c>
      <c r="L2478" s="39">
        <v>350294.52471905499</v>
      </c>
      <c r="M2478" s="39">
        <v>350294.52471905499</v>
      </c>
      <c r="N2478" s="39">
        <v>350294.52471905499</v>
      </c>
      <c r="O2478" s="39">
        <v>350294.52471905499</v>
      </c>
      <c r="P2478" s="39">
        <v>350294.52471905499</v>
      </c>
      <c r="Q2478" s="39">
        <v>350294.52471905499</v>
      </c>
      <c r="R2478" s="39">
        <v>350294.52471905499</v>
      </c>
      <c r="S2478" s="39">
        <v>350294.52471905499</v>
      </c>
      <c r="T2478" s="39">
        <v>350294.52471905499</v>
      </c>
      <c r="U2478" s="39">
        <v>350294.52471905499</v>
      </c>
      <c r="V2478" s="39">
        <v>350294.52471905499</v>
      </c>
      <c r="W2478" s="39">
        <v>350294.52471905499</v>
      </c>
      <c r="X2478" s="39">
        <v>350294.52471905499</v>
      </c>
      <c r="Y2478" s="39">
        <v>350294.52471905499</v>
      </c>
      <c r="Z2478" s="39">
        <v>350294.52471905499</v>
      </c>
      <c r="AA2478" s="39">
        <v>350294.52471905499</v>
      </c>
      <c r="AB2478" s="39">
        <v>350294.52471905499</v>
      </c>
      <c r="AC2478" s="39">
        <v>350294.52471905499</v>
      </c>
      <c r="AD2478" s="39">
        <v>350294.52471905499</v>
      </c>
    </row>
    <row r="2479" spans="1:30" hidden="1" outlineLevel="1">
      <c r="A2479" s="40" t="s">
        <v>221</v>
      </c>
      <c r="B2479" s="39">
        <v>23133.124828013701</v>
      </c>
      <c r="C2479" s="39">
        <v>23133.124828013701</v>
      </c>
      <c r="D2479" s="39">
        <v>23133.124828013701</v>
      </c>
      <c r="E2479" s="39">
        <v>23133.124828013701</v>
      </c>
      <c r="F2479" s="39">
        <v>23133.124828013701</v>
      </c>
      <c r="G2479" s="39">
        <v>23133.124828013701</v>
      </c>
      <c r="H2479" s="39">
        <v>23133.124828013701</v>
      </c>
      <c r="I2479" s="39">
        <v>23133.124828013701</v>
      </c>
      <c r="J2479" s="39">
        <v>23133.124828013701</v>
      </c>
      <c r="K2479" s="39">
        <v>23133.124828013701</v>
      </c>
      <c r="L2479" s="39">
        <v>23133.124828013701</v>
      </c>
      <c r="M2479" s="39">
        <v>23133.124828013701</v>
      </c>
      <c r="N2479" s="39">
        <v>23133.124828013701</v>
      </c>
      <c r="O2479" s="39">
        <v>23133.124828013701</v>
      </c>
      <c r="P2479" s="39">
        <v>23133.124828013701</v>
      </c>
      <c r="Q2479" s="39">
        <v>23133.124828013701</v>
      </c>
      <c r="R2479" s="39">
        <v>23133.124828013701</v>
      </c>
      <c r="S2479" s="39">
        <v>23133.124828013701</v>
      </c>
      <c r="T2479" s="39">
        <v>23133.124828013701</v>
      </c>
      <c r="U2479" s="39">
        <v>23133.124828013701</v>
      </c>
      <c r="V2479" s="39">
        <v>23133.124828013701</v>
      </c>
      <c r="W2479" s="39">
        <v>23133.124828013701</v>
      </c>
      <c r="X2479" s="39">
        <v>23133.124828013701</v>
      </c>
      <c r="Y2479" s="39">
        <v>23133.124828013701</v>
      </c>
      <c r="Z2479" s="39">
        <v>23133.124828013701</v>
      </c>
      <c r="AA2479" s="39">
        <v>23133.124828013701</v>
      </c>
      <c r="AB2479" s="39">
        <v>23133.124828013701</v>
      </c>
      <c r="AC2479" s="39">
        <v>23133.124828013701</v>
      </c>
      <c r="AD2479" s="39">
        <v>23133.124828013701</v>
      </c>
    </row>
    <row r="2480" spans="1:30" hidden="1" outlineLevel="1">
      <c r="A2480" s="40" t="s">
        <v>222</v>
      </c>
      <c r="B2480" s="39">
        <v>15120.249691477</v>
      </c>
      <c r="C2480" s="39">
        <v>15120.249691477</v>
      </c>
      <c r="D2480" s="39">
        <v>15120.249691477</v>
      </c>
      <c r="E2480" s="39">
        <v>15120.249691477</v>
      </c>
      <c r="F2480" s="39">
        <v>15120.249691477</v>
      </c>
      <c r="G2480" s="39">
        <v>15120.249691477</v>
      </c>
      <c r="H2480" s="39">
        <v>15120.249691477</v>
      </c>
      <c r="I2480" s="39">
        <v>15120.249691477</v>
      </c>
      <c r="J2480" s="39">
        <v>15120.249691477</v>
      </c>
      <c r="K2480" s="39">
        <v>15120.249691477</v>
      </c>
      <c r="L2480" s="39">
        <v>15120.249691477</v>
      </c>
      <c r="M2480" s="39">
        <v>15120.249691477</v>
      </c>
      <c r="N2480" s="39">
        <v>15120.249691477</v>
      </c>
      <c r="O2480" s="39">
        <v>15120.249691477</v>
      </c>
      <c r="P2480" s="39">
        <v>15120.249691477</v>
      </c>
      <c r="Q2480" s="39">
        <v>15120.249691477</v>
      </c>
      <c r="R2480" s="39">
        <v>15120.249691477</v>
      </c>
      <c r="S2480" s="39">
        <v>15120.249691477</v>
      </c>
      <c r="T2480" s="39">
        <v>15120.249691477</v>
      </c>
      <c r="U2480" s="39">
        <v>15120.249691477</v>
      </c>
      <c r="V2480" s="39">
        <v>15120.249691477</v>
      </c>
      <c r="W2480" s="39">
        <v>15120.249691477</v>
      </c>
      <c r="X2480" s="39">
        <v>15120.249691477</v>
      </c>
      <c r="Y2480" s="39">
        <v>15120.249691477</v>
      </c>
      <c r="Z2480" s="39">
        <v>15120.249691477</v>
      </c>
      <c r="AA2480" s="39">
        <v>15120.249691477</v>
      </c>
      <c r="AB2480" s="39">
        <v>15120.249691477</v>
      </c>
      <c r="AC2480" s="39">
        <v>15120.249691477</v>
      </c>
      <c r="AD2480" s="39">
        <v>15120.249691477</v>
      </c>
    </row>
    <row r="2481" spans="1:30" hidden="1" outlineLevel="1">
      <c r="A2481" s="40" t="s">
        <v>223</v>
      </c>
      <c r="B2481" s="39">
        <v>3258.1838533178302</v>
      </c>
      <c r="C2481" s="39">
        <v>3258.1838533178302</v>
      </c>
      <c r="D2481" s="39">
        <v>3258.1838533178302</v>
      </c>
      <c r="E2481" s="39">
        <v>3258.1838533178302</v>
      </c>
      <c r="F2481" s="39">
        <v>3258.1838533178302</v>
      </c>
      <c r="G2481" s="39">
        <v>3258.1838533178302</v>
      </c>
      <c r="H2481" s="39">
        <v>3258.1838533178302</v>
      </c>
      <c r="I2481" s="39">
        <v>3258.1838533178302</v>
      </c>
      <c r="J2481" s="39">
        <v>3258.1838533178302</v>
      </c>
      <c r="K2481" s="39">
        <v>3258.1838533178302</v>
      </c>
      <c r="L2481" s="39">
        <v>3258.1838533178302</v>
      </c>
      <c r="M2481" s="39">
        <v>3258.1838533178302</v>
      </c>
      <c r="N2481" s="39">
        <v>3258.1838533178302</v>
      </c>
      <c r="O2481" s="39">
        <v>3258.1838533178302</v>
      </c>
      <c r="P2481" s="39">
        <v>3258.1838533178302</v>
      </c>
      <c r="Q2481" s="39">
        <v>3258.1838533178302</v>
      </c>
      <c r="R2481" s="39">
        <v>3258.1838533178302</v>
      </c>
      <c r="S2481" s="39">
        <v>3258.1838533178302</v>
      </c>
      <c r="T2481" s="39">
        <v>3258.1838533178302</v>
      </c>
      <c r="U2481" s="39">
        <v>3258.1838533178302</v>
      </c>
      <c r="V2481" s="39">
        <v>3258.1838533178302</v>
      </c>
      <c r="W2481" s="39">
        <v>3258.1838533178302</v>
      </c>
      <c r="X2481" s="39">
        <v>3258.1838533178302</v>
      </c>
      <c r="Y2481" s="39">
        <v>3258.1838533178302</v>
      </c>
      <c r="Z2481" s="39">
        <v>3258.1838533178302</v>
      </c>
      <c r="AA2481" s="39">
        <v>3258.1838533178302</v>
      </c>
      <c r="AB2481" s="39">
        <v>3258.1838533178302</v>
      </c>
      <c r="AC2481" s="39">
        <v>3258.1838533178302</v>
      </c>
      <c r="AD2481" s="39">
        <v>3258.1838533178302</v>
      </c>
    </row>
    <row r="2482" spans="1:30" hidden="1" outlineLevel="1">
      <c r="A2482" s="40" t="s">
        <v>224</v>
      </c>
      <c r="B2482" s="39">
        <v>1723.99421411968</v>
      </c>
      <c r="C2482" s="39">
        <v>1723.99421411968</v>
      </c>
      <c r="D2482" s="39">
        <v>1723.99421411968</v>
      </c>
      <c r="E2482" s="39">
        <v>1723.99421411968</v>
      </c>
      <c r="F2482" s="39">
        <v>1723.99421411968</v>
      </c>
      <c r="G2482" s="39">
        <v>1723.99421411968</v>
      </c>
      <c r="H2482" s="39">
        <v>1723.99421411968</v>
      </c>
      <c r="I2482" s="39">
        <v>1723.99421411968</v>
      </c>
      <c r="J2482" s="39">
        <v>1723.99421411968</v>
      </c>
      <c r="K2482" s="39">
        <v>1723.99421411968</v>
      </c>
      <c r="L2482" s="39">
        <v>1723.99421411968</v>
      </c>
      <c r="M2482" s="39">
        <v>1723.99421411968</v>
      </c>
      <c r="N2482" s="39">
        <v>1723.99421411968</v>
      </c>
      <c r="O2482" s="39">
        <v>1723.99421411968</v>
      </c>
      <c r="P2482" s="39">
        <v>1723.99421411968</v>
      </c>
      <c r="Q2482" s="39">
        <v>1723.99421411968</v>
      </c>
      <c r="R2482" s="39">
        <v>1723.99421411968</v>
      </c>
      <c r="S2482" s="39">
        <v>1723.99421411968</v>
      </c>
      <c r="T2482" s="39">
        <v>1723.99421411968</v>
      </c>
      <c r="U2482" s="39">
        <v>1723.99421411968</v>
      </c>
      <c r="V2482" s="39">
        <v>1723.99421411968</v>
      </c>
      <c r="W2482" s="39">
        <v>1723.99421411968</v>
      </c>
      <c r="X2482" s="39">
        <v>1723.99421411968</v>
      </c>
      <c r="Y2482" s="39">
        <v>1723.99421411968</v>
      </c>
      <c r="Z2482" s="39">
        <v>1723.99421411968</v>
      </c>
      <c r="AA2482" s="39">
        <v>1723.99421411968</v>
      </c>
      <c r="AB2482" s="39">
        <v>1723.99421411968</v>
      </c>
      <c r="AC2482" s="39">
        <v>1723.99421411968</v>
      </c>
      <c r="AD2482" s="39">
        <v>1723.99421411968</v>
      </c>
    </row>
    <row r="2483" spans="1:30" hidden="1" outlineLevel="1">
      <c r="A2483" s="40" t="s">
        <v>225</v>
      </c>
      <c r="B2483" s="39">
        <v>11928737.348857</v>
      </c>
      <c r="C2483" s="39">
        <v>11928737.348857</v>
      </c>
      <c r="D2483" s="39">
        <v>11928737.348857</v>
      </c>
      <c r="E2483" s="39">
        <v>11928737.348857</v>
      </c>
      <c r="F2483" s="39">
        <v>11928737.348857</v>
      </c>
      <c r="G2483" s="39">
        <v>11928737.348857</v>
      </c>
      <c r="H2483" s="39">
        <v>11928737.348857</v>
      </c>
      <c r="I2483" s="39">
        <v>11928737.348857</v>
      </c>
      <c r="J2483" s="39">
        <v>11928737.348857</v>
      </c>
      <c r="K2483" s="39">
        <v>11928737.348857</v>
      </c>
      <c r="L2483" s="39">
        <v>11928737.348857</v>
      </c>
      <c r="M2483" s="39">
        <v>11928737.348857</v>
      </c>
      <c r="N2483" s="39">
        <v>11928737.348857</v>
      </c>
      <c r="O2483" s="39">
        <v>11928737.348857</v>
      </c>
      <c r="P2483" s="39">
        <v>11928737.348857</v>
      </c>
      <c r="Q2483" s="39">
        <v>11928737.348857</v>
      </c>
      <c r="R2483" s="39">
        <v>11928737.348857</v>
      </c>
      <c r="S2483" s="39">
        <v>11928737.348857</v>
      </c>
      <c r="T2483" s="39">
        <v>11928737.348857</v>
      </c>
      <c r="U2483" s="39">
        <v>11928737.348857</v>
      </c>
      <c r="V2483" s="39">
        <v>11928737.348857</v>
      </c>
      <c r="W2483" s="39">
        <v>11928737.348857</v>
      </c>
      <c r="X2483" s="39">
        <v>11928737.348857</v>
      </c>
      <c r="Y2483" s="39">
        <v>11928737.348857</v>
      </c>
      <c r="Z2483" s="39">
        <v>11928737.348857</v>
      </c>
      <c r="AA2483" s="39">
        <v>11928737.348857</v>
      </c>
      <c r="AB2483" s="39">
        <v>11928737.348857</v>
      </c>
      <c r="AC2483" s="39">
        <v>11928737.348857</v>
      </c>
      <c r="AD2483" s="39">
        <v>11928737.348857</v>
      </c>
    </row>
    <row r="2484" spans="1:30" hidden="1" outlineLevel="1">
      <c r="A2484" s="40" t="s">
        <v>226</v>
      </c>
      <c r="B2484" s="39">
        <v>19553.842587473198</v>
      </c>
      <c r="C2484" s="39">
        <v>19553.842587473198</v>
      </c>
      <c r="D2484" s="39">
        <v>19553.842587473198</v>
      </c>
      <c r="E2484" s="39">
        <v>19553.842587473198</v>
      </c>
      <c r="F2484" s="39">
        <v>19553.842587473198</v>
      </c>
      <c r="G2484" s="39">
        <v>19553.842587473198</v>
      </c>
      <c r="H2484" s="39">
        <v>19553.842587473198</v>
      </c>
      <c r="I2484" s="39">
        <v>19553.842587473198</v>
      </c>
      <c r="J2484" s="39">
        <v>19553.842587473198</v>
      </c>
      <c r="K2484" s="39">
        <v>19553.842587473198</v>
      </c>
      <c r="L2484" s="39">
        <v>19553.842587473198</v>
      </c>
      <c r="M2484" s="39">
        <v>19553.842587473198</v>
      </c>
      <c r="N2484" s="39">
        <v>19553.842587473198</v>
      </c>
      <c r="O2484" s="39">
        <v>19553.842587473198</v>
      </c>
      <c r="P2484" s="39">
        <v>19553.842587473198</v>
      </c>
      <c r="Q2484" s="39">
        <v>19553.842587473198</v>
      </c>
      <c r="R2484" s="39">
        <v>19553.842587473198</v>
      </c>
      <c r="S2484" s="39">
        <v>19553.842587473198</v>
      </c>
      <c r="T2484" s="39">
        <v>19553.842587473198</v>
      </c>
      <c r="U2484" s="39">
        <v>19553.842587473198</v>
      </c>
      <c r="V2484" s="39">
        <v>19553.842587473198</v>
      </c>
      <c r="W2484" s="39">
        <v>19553.842587473198</v>
      </c>
      <c r="X2484" s="39">
        <v>19553.842587473198</v>
      </c>
      <c r="Y2484" s="39">
        <v>19553.842587473198</v>
      </c>
      <c r="Z2484" s="39">
        <v>19553.842587473198</v>
      </c>
      <c r="AA2484" s="39">
        <v>19553.842587473198</v>
      </c>
      <c r="AB2484" s="39">
        <v>19553.842587473198</v>
      </c>
      <c r="AC2484" s="39">
        <v>19553.842587473198</v>
      </c>
      <c r="AD2484" s="39">
        <v>19553.842587473198</v>
      </c>
    </row>
    <row r="2485" spans="1:30" hidden="1" outlineLevel="1">
      <c r="A2485" s="40" t="s">
        <v>227</v>
      </c>
      <c r="B2485" s="39">
        <v>4331.7821226291599</v>
      </c>
      <c r="C2485" s="39">
        <v>4331.7821226291599</v>
      </c>
      <c r="D2485" s="39">
        <v>4331.7821226291599</v>
      </c>
      <c r="E2485" s="39">
        <v>4331.7821226291599</v>
      </c>
      <c r="F2485" s="39">
        <v>4331.7821226291599</v>
      </c>
      <c r="G2485" s="39">
        <v>4331.7821226291599</v>
      </c>
      <c r="H2485" s="39">
        <v>4331.7821226291599</v>
      </c>
      <c r="I2485" s="39">
        <v>4331.7821226291599</v>
      </c>
      <c r="J2485" s="39">
        <v>4331.7821226291599</v>
      </c>
      <c r="K2485" s="39">
        <v>4331.7821226291599</v>
      </c>
      <c r="L2485" s="39">
        <v>4331.7821226291599</v>
      </c>
      <c r="M2485" s="39">
        <v>4331.7821226291599</v>
      </c>
      <c r="N2485" s="39">
        <v>4331.7821226291599</v>
      </c>
      <c r="O2485" s="39">
        <v>4331.7821226291599</v>
      </c>
      <c r="P2485" s="39">
        <v>4331.7821226291599</v>
      </c>
      <c r="Q2485" s="39">
        <v>4331.7821226291599</v>
      </c>
      <c r="R2485" s="39">
        <v>4331.7821226291599</v>
      </c>
      <c r="S2485" s="39">
        <v>4331.7821226291599</v>
      </c>
      <c r="T2485" s="39">
        <v>4331.7821226291599</v>
      </c>
      <c r="U2485" s="39">
        <v>4331.7821226291599</v>
      </c>
      <c r="V2485" s="39">
        <v>4331.7821226291599</v>
      </c>
      <c r="W2485" s="39">
        <v>4331.7821226291599</v>
      </c>
      <c r="X2485" s="39">
        <v>4331.7821226291599</v>
      </c>
      <c r="Y2485" s="39">
        <v>4331.7821226291599</v>
      </c>
      <c r="Z2485" s="39">
        <v>4331.7821226291599</v>
      </c>
      <c r="AA2485" s="39">
        <v>4331.7821226291599</v>
      </c>
      <c r="AB2485" s="39">
        <v>4331.7821226291599</v>
      </c>
      <c r="AC2485" s="39">
        <v>4331.7821226291599</v>
      </c>
      <c r="AD2485" s="39">
        <v>4331.7821226291599</v>
      </c>
    </row>
    <row r="2486" spans="1:30" hidden="1" outlineLevel="1">
      <c r="A2486" s="40" t="s">
        <v>228</v>
      </c>
      <c r="B2486" s="39">
        <v>1983.2729700493001</v>
      </c>
      <c r="C2486" s="39">
        <v>1983.2729700493001</v>
      </c>
      <c r="D2486" s="39">
        <v>1983.2729700493001</v>
      </c>
      <c r="E2486" s="39">
        <v>1983.2729700493001</v>
      </c>
      <c r="F2486" s="39">
        <v>1983.2729700493001</v>
      </c>
      <c r="G2486" s="39">
        <v>1983.2729700493001</v>
      </c>
      <c r="H2486" s="39">
        <v>1983.2729700493001</v>
      </c>
      <c r="I2486" s="39">
        <v>1983.2729700493001</v>
      </c>
      <c r="J2486" s="39">
        <v>1983.2729700493001</v>
      </c>
      <c r="K2486" s="39">
        <v>1983.2729700493001</v>
      </c>
      <c r="L2486" s="39">
        <v>1983.2729700493001</v>
      </c>
      <c r="M2486" s="39">
        <v>1983.2729700493001</v>
      </c>
      <c r="N2486" s="39">
        <v>1983.2729700493001</v>
      </c>
      <c r="O2486" s="39">
        <v>1983.2729700493001</v>
      </c>
      <c r="P2486" s="39">
        <v>1983.2729700493001</v>
      </c>
      <c r="Q2486" s="39">
        <v>1983.2729700493001</v>
      </c>
      <c r="R2486" s="39">
        <v>1983.2729700493001</v>
      </c>
      <c r="S2486" s="39">
        <v>1983.2729700493001</v>
      </c>
      <c r="T2486" s="39">
        <v>1983.2729700493001</v>
      </c>
      <c r="U2486" s="39">
        <v>1983.2729700493001</v>
      </c>
      <c r="V2486" s="39">
        <v>1983.2729700493001</v>
      </c>
      <c r="W2486" s="39">
        <v>1983.2729700493001</v>
      </c>
      <c r="X2486" s="39">
        <v>1983.2729700493001</v>
      </c>
      <c r="Y2486" s="39">
        <v>1983.2729700493001</v>
      </c>
      <c r="Z2486" s="39">
        <v>1983.2729700493001</v>
      </c>
      <c r="AA2486" s="39">
        <v>1983.2729700493001</v>
      </c>
      <c r="AB2486" s="39">
        <v>1983.2729700493001</v>
      </c>
      <c r="AC2486" s="39">
        <v>1983.2729700493001</v>
      </c>
      <c r="AD2486" s="39">
        <v>1983.2729700493001</v>
      </c>
    </row>
    <row r="2487" spans="1:30" hidden="1" outlineLevel="1">
      <c r="A2487" s="40" t="s">
        <v>229</v>
      </c>
      <c r="B2487" s="39">
        <v>11185.6305168086</v>
      </c>
      <c r="C2487" s="39">
        <v>11185.6305168086</v>
      </c>
      <c r="D2487" s="39">
        <v>11185.6305168086</v>
      </c>
      <c r="E2487" s="39">
        <v>11185.6305168086</v>
      </c>
      <c r="F2487" s="39">
        <v>11185.6305168086</v>
      </c>
      <c r="G2487" s="39">
        <v>11185.6305168086</v>
      </c>
      <c r="H2487" s="39">
        <v>11185.6305168086</v>
      </c>
      <c r="I2487" s="39">
        <v>11185.6305168086</v>
      </c>
      <c r="J2487" s="39">
        <v>11185.6305168086</v>
      </c>
      <c r="K2487" s="39">
        <v>11185.6305168086</v>
      </c>
      <c r="L2487" s="39">
        <v>11185.6305168086</v>
      </c>
      <c r="M2487" s="39">
        <v>11185.6305168086</v>
      </c>
      <c r="N2487" s="39">
        <v>11185.6305168086</v>
      </c>
      <c r="O2487" s="39">
        <v>11185.6305168086</v>
      </c>
      <c r="P2487" s="39">
        <v>11185.6305168086</v>
      </c>
      <c r="Q2487" s="39">
        <v>11185.6305168086</v>
      </c>
      <c r="R2487" s="39">
        <v>11185.6305168086</v>
      </c>
      <c r="S2487" s="39">
        <v>11185.6305168086</v>
      </c>
      <c r="T2487" s="39">
        <v>11185.6305168086</v>
      </c>
      <c r="U2487" s="39">
        <v>11185.6305168086</v>
      </c>
      <c r="V2487" s="39">
        <v>11185.6305168086</v>
      </c>
      <c r="W2487" s="39">
        <v>11185.6305168086</v>
      </c>
      <c r="X2487" s="39">
        <v>11185.6305168086</v>
      </c>
      <c r="Y2487" s="39">
        <v>11185.6305168086</v>
      </c>
      <c r="Z2487" s="39">
        <v>11185.6305168086</v>
      </c>
      <c r="AA2487" s="39">
        <v>11185.6305168086</v>
      </c>
      <c r="AB2487" s="39">
        <v>11185.6305168086</v>
      </c>
      <c r="AC2487" s="39">
        <v>11185.6305168086</v>
      </c>
      <c r="AD2487" s="39">
        <v>11185.6305168086</v>
      </c>
    </row>
    <row r="2488" spans="1:30" hidden="1" outlineLevel="1">
      <c r="A2488" s="40" t="s">
        <v>230</v>
      </c>
      <c r="B2488" s="39">
        <v>135083.903924705</v>
      </c>
      <c r="C2488" s="39">
        <v>135083.903924705</v>
      </c>
      <c r="D2488" s="39">
        <v>135083.903924705</v>
      </c>
      <c r="E2488" s="39">
        <v>135083.903924705</v>
      </c>
      <c r="F2488" s="39">
        <v>135083.903924705</v>
      </c>
      <c r="G2488" s="39">
        <v>135083.903924705</v>
      </c>
      <c r="H2488" s="39">
        <v>135083.903924705</v>
      </c>
      <c r="I2488" s="39">
        <v>135083.903924705</v>
      </c>
      <c r="J2488" s="39">
        <v>135083.903924705</v>
      </c>
      <c r="K2488" s="39">
        <v>135083.903924705</v>
      </c>
      <c r="L2488" s="39">
        <v>135083.903924705</v>
      </c>
      <c r="M2488" s="39">
        <v>135083.903924705</v>
      </c>
      <c r="N2488" s="39">
        <v>135083.903924705</v>
      </c>
      <c r="O2488" s="39">
        <v>135083.903924705</v>
      </c>
      <c r="P2488" s="39">
        <v>135083.903924705</v>
      </c>
      <c r="Q2488" s="39">
        <v>135083.903924705</v>
      </c>
      <c r="R2488" s="39">
        <v>135083.903924705</v>
      </c>
      <c r="S2488" s="39">
        <v>135083.903924705</v>
      </c>
      <c r="T2488" s="39">
        <v>135083.903924705</v>
      </c>
      <c r="U2488" s="39">
        <v>135083.903924705</v>
      </c>
      <c r="V2488" s="39">
        <v>135083.903924705</v>
      </c>
      <c r="W2488" s="39">
        <v>135083.903924705</v>
      </c>
      <c r="X2488" s="39">
        <v>135083.903924705</v>
      </c>
      <c r="Y2488" s="39">
        <v>135083.903924705</v>
      </c>
      <c r="Z2488" s="39">
        <v>135083.903924705</v>
      </c>
      <c r="AA2488" s="39">
        <v>135083.903924705</v>
      </c>
      <c r="AB2488" s="39">
        <v>135083.903924705</v>
      </c>
      <c r="AC2488" s="39">
        <v>135083.903924705</v>
      </c>
      <c r="AD2488" s="39">
        <v>135083.903924705</v>
      </c>
    </row>
    <row r="2489" spans="1:30" hidden="1" outlineLevel="1">
      <c r="A2489" s="40" t="s">
        <v>231</v>
      </c>
      <c r="B2489" s="39">
        <v>200000.00582952501</v>
      </c>
      <c r="C2489" s="39">
        <v>200000.00582952501</v>
      </c>
      <c r="D2489" s="39">
        <v>200000.00582952501</v>
      </c>
      <c r="E2489" s="39">
        <v>200000.00582952501</v>
      </c>
      <c r="F2489" s="39">
        <v>200000.00582952501</v>
      </c>
      <c r="G2489" s="39">
        <v>200000.00582952501</v>
      </c>
      <c r="H2489" s="39">
        <v>200000.00582952501</v>
      </c>
      <c r="I2489" s="39">
        <v>200000.00582952501</v>
      </c>
      <c r="J2489" s="39">
        <v>200000.00582952501</v>
      </c>
      <c r="K2489" s="39">
        <v>200000.00582952501</v>
      </c>
      <c r="L2489" s="39">
        <v>200000.00582952501</v>
      </c>
      <c r="M2489" s="39">
        <v>200000.00582952501</v>
      </c>
      <c r="N2489" s="39">
        <v>200000.00582952501</v>
      </c>
      <c r="O2489" s="39">
        <v>200000.00582952501</v>
      </c>
      <c r="P2489" s="39">
        <v>200000.00582952501</v>
      </c>
      <c r="Q2489" s="39">
        <v>200000.00582952501</v>
      </c>
      <c r="R2489" s="39">
        <v>200000.00582952501</v>
      </c>
      <c r="S2489" s="39">
        <v>200000.00582952501</v>
      </c>
      <c r="T2489" s="39">
        <v>200000.00582952501</v>
      </c>
      <c r="U2489" s="39">
        <v>200000.00582952501</v>
      </c>
      <c r="V2489" s="39">
        <v>200000.00582952501</v>
      </c>
      <c r="W2489" s="39">
        <v>200000.00582952501</v>
      </c>
      <c r="X2489" s="39">
        <v>200000.00582952501</v>
      </c>
      <c r="Y2489" s="39">
        <v>200000.00582952501</v>
      </c>
      <c r="Z2489" s="39">
        <v>200000.00582952501</v>
      </c>
      <c r="AA2489" s="39">
        <v>200000.00582952501</v>
      </c>
      <c r="AB2489" s="39">
        <v>200000.00582952501</v>
      </c>
      <c r="AC2489" s="39">
        <v>200000.00582952501</v>
      </c>
      <c r="AD2489" s="39">
        <v>200000.00582952501</v>
      </c>
    </row>
    <row r="2490" spans="1:30" hidden="1" outlineLevel="1">
      <c r="A2490" s="40" t="s">
        <v>232</v>
      </c>
      <c r="B2490" s="39">
        <v>681339.70929971104</v>
      </c>
      <c r="C2490" s="39">
        <v>681339.70929971104</v>
      </c>
      <c r="D2490" s="39">
        <v>681339.70929971104</v>
      </c>
      <c r="E2490" s="39">
        <v>681339.70929971104</v>
      </c>
      <c r="F2490" s="39">
        <v>681339.70929971104</v>
      </c>
      <c r="G2490" s="39">
        <v>681339.70929971104</v>
      </c>
      <c r="H2490" s="39">
        <v>681339.70929971104</v>
      </c>
      <c r="I2490" s="39">
        <v>681339.70929971104</v>
      </c>
      <c r="J2490" s="39">
        <v>681339.70929971104</v>
      </c>
      <c r="K2490" s="39">
        <v>681339.70929971104</v>
      </c>
      <c r="L2490" s="39">
        <v>681339.70929971104</v>
      </c>
      <c r="M2490" s="39">
        <v>681339.70929971104</v>
      </c>
      <c r="N2490" s="39">
        <v>681339.70929971104</v>
      </c>
      <c r="O2490" s="39">
        <v>681339.70929971104</v>
      </c>
      <c r="P2490" s="39">
        <v>681339.70929971104</v>
      </c>
      <c r="Q2490" s="39">
        <v>681339.70929971104</v>
      </c>
      <c r="R2490" s="39">
        <v>681339.70929971104</v>
      </c>
      <c r="S2490" s="39">
        <v>681339.70929971104</v>
      </c>
      <c r="T2490" s="39">
        <v>681339.70929971104</v>
      </c>
      <c r="U2490" s="39">
        <v>681339.70929971104</v>
      </c>
      <c r="V2490" s="39">
        <v>681339.70929971104</v>
      </c>
      <c r="W2490" s="39">
        <v>681339.70929971104</v>
      </c>
      <c r="X2490" s="39">
        <v>681339.70929971104</v>
      </c>
      <c r="Y2490" s="39">
        <v>681339.70929971104</v>
      </c>
      <c r="Z2490" s="39">
        <v>681339.70929971104</v>
      </c>
      <c r="AA2490" s="39">
        <v>681339.70929971104</v>
      </c>
      <c r="AB2490" s="39">
        <v>681339.70929971104</v>
      </c>
      <c r="AC2490" s="39">
        <v>681339.70929971104</v>
      </c>
      <c r="AD2490" s="39">
        <v>681339.70929971104</v>
      </c>
    </row>
    <row r="2491" spans="1:30" hidden="1" outlineLevel="1">
      <c r="A2491" s="40" t="s">
        <v>233</v>
      </c>
      <c r="B2491" s="39">
        <v>10000.000291476201</v>
      </c>
      <c r="C2491" s="39">
        <v>10000.000291476201</v>
      </c>
      <c r="D2491" s="39">
        <v>10000.000291476201</v>
      </c>
      <c r="E2491" s="39">
        <v>10000.000291476201</v>
      </c>
      <c r="F2491" s="39">
        <v>10000.000291476201</v>
      </c>
      <c r="G2491" s="39">
        <v>10000.000291476201</v>
      </c>
      <c r="H2491" s="39">
        <v>10000.000291476201</v>
      </c>
      <c r="I2491" s="39">
        <v>10000.000291476201</v>
      </c>
      <c r="J2491" s="39">
        <v>10000.000291476201</v>
      </c>
      <c r="K2491" s="39">
        <v>10000.000291476201</v>
      </c>
      <c r="L2491" s="39">
        <v>10000.000291476201</v>
      </c>
      <c r="M2491" s="39">
        <v>10000.000291476201</v>
      </c>
      <c r="N2491" s="39">
        <v>10000.000291476201</v>
      </c>
      <c r="O2491" s="39">
        <v>10000.000291476201</v>
      </c>
      <c r="P2491" s="39">
        <v>10000.000291476201</v>
      </c>
      <c r="Q2491" s="39">
        <v>10000.000291476201</v>
      </c>
      <c r="R2491" s="39">
        <v>10000.000291476201</v>
      </c>
      <c r="S2491" s="39">
        <v>10000.000291476201</v>
      </c>
      <c r="T2491" s="39">
        <v>10000.000291476201</v>
      </c>
      <c r="U2491" s="39">
        <v>10000.000291476201</v>
      </c>
      <c r="V2491" s="39">
        <v>10000.000291476201</v>
      </c>
      <c r="W2491" s="39">
        <v>10000.000291476201</v>
      </c>
      <c r="X2491" s="39">
        <v>10000.000291476201</v>
      </c>
      <c r="Y2491" s="39">
        <v>10000.000291476201</v>
      </c>
      <c r="Z2491" s="39">
        <v>10000.000291476201</v>
      </c>
      <c r="AA2491" s="39">
        <v>10000.000291476201</v>
      </c>
      <c r="AB2491" s="39">
        <v>10000.000291476201</v>
      </c>
      <c r="AC2491" s="39">
        <v>10000.000291476201</v>
      </c>
      <c r="AD2491" s="39">
        <v>10000.000291476201</v>
      </c>
    </row>
    <row r="2492" spans="1:30" hidden="1" outlineLevel="1">
      <c r="A2492" s="40" t="s">
        <v>235</v>
      </c>
      <c r="B2492" s="39">
        <v>4000.0001165905101</v>
      </c>
      <c r="C2492" s="39">
        <v>4000.0001165905101</v>
      </c>
      <c r="D2492" s="39">
        <v>4000.0001165905101</v>
      </c>
      <c r="E2492" s="39">
        <v>4000.0001165905101</v>
      </c>
      <c r="F2492" s="39">
        <v>4000.0001165905101</v>
      </c>
      <c r="G2492" s="39">
        <v>4000.0001165905101</v>
      </c>
      <c r="H2492" s="39">
        <v>4000.0001165905101</v>
      </c>
      <c r="I2492" s="39">
        <v>4000.0001165905101</v>
      </c>
      <c r="J2492" s="39">
        <v>4000.0001165905101</v>
      </c>
      <c r="K2492" s="39">
        <v>4000.0001165905101</v>
      </c>
      <c r="L2492" s="39">
        <v>4000.0001165905101</v>
      </c>
      <c r="M2492" s="39">
        <v>4000.0001165905101</v>
      </c>
      <c r="N2492" s="39">
        <v>4000.0001165905101</v>
      </c>
      <c r="O2492" s="39">
        <v>4000.0001165905101</v>
      </c>
      <c r="P2492" s="39">
        <v>4000.0001165905101</v>
      </c>
      <c r="Q2492" s="39">
        <v>4000.0001165905101</v>
      </c>
      <c r="R2492" s="39">
        <v>4000.0001165905101</v>
      </c>
      <c r="S2492" s="39">
        <v>4000.0001165905101</v>
      </c>
      <c r="T2492" s="39">
        <v>4000.0001165905101</v>
      </c>
      <c r="U2492" s="39">
        <v>4000.0001165905101</v>
      </c>
      <c r="V2492" s="39">
        <v>4000.0001165905101</v>
      </c>
      <c r="W2492" s="39">
        <v>4000.0001165905101</v>
      </c>
      <c r="X2492" s="39">
        <v>4000.0001165905101</v>
      </c>
      <c r="Y2492" s="39">
        <v>4000.0001165905101</v>
      </c>
      <c r="Z2492" s="39">
        <v>4000.0001165905101</v>
      </c>
      <c r="AA2492" s="39">
        <v>4000.0001165905101</v>
      </c>
      <c r="AB2492" s="39">
        <v>4000.0001165905101</v>
      </c>
      <c r="AC2492" s="39">
        <v>4000.0001165905101</v>
      </c>
      <c r="AD2492" s="39">
        <v>4000.0001165905101</v>
      </c>
    </row>
    <row r="2493" spans="1:30" hidden="1" outlineLevel="1">
      <c r="A2493" s="40" t="s">
        <v>236</v>
      </c>
      <c r="B2493" s="39">
        <v>3166.6667589674798</v>
      </c>
      <c r="C2493" s="39">
        <v>3166.6667589674798</v>
      </c>
      <c r="D2493" s="39">
        <v>3166.6667589674798</v>
      </c>
      <c r="E2493" s="39">
        <v>3166.6667589674798</v>
      </c>
      <c r="F2493" s="39">
        <v>3166.6667589674798</v>
      </c>
      <c r="G2493" s="39">
        <v>3166.6667589674798</v>
      </c>
      <c r="H2493" s="39">
        <v>3166.6667589674798</v>
      </c>
      <c r="I2493" s="39">
        <v>3166.6667589674798</v>
      </c>
      <c r="J2493" s="39">
        <v>3166.6667589674798</v>
      </c>
      <c r="K2493" s="39">
        <v>3166.6667589674798</v>
      </c>
      <c r="L2493" s="39">
        <v>3166.6667589674798</v>
      </c>
      <c r="M2493" s="39">
        <v>3166.6667589674798</v>
      </c>
      <c r="N2493" s="39">
        <v>3166.6667589674798</v>
      </c>
      <c r="O2493" s="39">
        <v>3166.6667589674798</v>
      </c>
      <c r="P2493" s="39">
        <v>3166.6667589674798</v>
      </c>
      <c r="Q2493" s="39">
        <v>3166.6667589674798</v>
      </c>
      <c r="R2493" s="39">
        <v>3166.6667589674798</v>
      </c>
      <c r="S2493" s="39">
        <v>3166.6667589674798</v>
      </c>
      <c r="T2493" s="39">
        <v>3166.6667589674798</v>
      </c>
      <c r="U2493" s="39">
        <v>3166.6667589674798</v>
      </c>
      <c r="V2493" s="39">
        <v>3166.6667589674798</v>
      </c>
      <c r="W2493" s="39">
        <v>3166.6667589674798</v>
      </c>
      <c r="X2493" s="39">
        <v>3166.6667589674798</v>
      </c>
      <c r="Y2493" s="39">
        <v>3166.6667589674798</v>
      </c>
      <c r="Z2493" s="39">
        <v>3166.6667589674798</v>
      </c>
      <c r="AA2493" s="39">
        <v>3166.6667589674798</v>
      </c>
      <c r="AB2493" s="39">
        <v>3166.6667589674798</v>
      </c>
      <c r="AC2493" s="39">
        <v>3166.6667589674798</v>
      </c>
      <c r="AD2493" s="39">
        <v>3166.6667589674798</v>
      </c>
    </row>
    <row r="2494" spans="1:30" collapsed="1">
      <c r="A2494" s="40" t="s">
        <v>445</v>
      </c>
      <c r="B2494" s="39">
        <v>21216581.005781099</v>
      </c>
      <c r="C2494" s="39">
        <v>21216581.005781099</v>
      </c>
      <c r="D2494" s="39">
        <v>21216581.005781099</v>
      </c>
      <c r="E2494" s="39">
        <v>21216581.005781099</v>
      </c>
      <c r="F2494" s="39">
        <v>21216581.005781099</v>
      </c>
      <c r="G2494" s="39">
        <v>21216581.005781099</v>
      </c>
      <c r="H2494" s="39">
        <v>21216581.005781099</v>
      </c>
      <c r="I2494" s="39">
        <v>21216581.005781099</v>
      </c>
      <c r="J2494" s="39">
        <v>21216581.005781099</v>
      </c>
      <c r="K2494" s="39">
        <v>21216581.005781099</v>
      </c>
      <c r="L2494" s="39">
        <v>21216581.005781099</v>
      </c>
      <c r="M2494" s="39">
        <v>21216581.005781099</v>
      </c>
      <c r="N2494" s="39">
        <v>21216581.005781099</v>
      </c>
      <c r="O2494" s="39">
        <v>21216581.005781099</v>
      </c>
      <c r="P2494" s="39">
        <v>21216581.005781099</v>
      </c>
      <c r="Q2494" s="39">
        <v>21216581.005781099</v>
      </c>
      <c r="R2494" s="39">
        <v>21216581.005781099</v>
      </c>
      <c r="S2494" s="39">
        <v>21216581.005781099</v>
      </c>
      <c r="T2494" s="39">
        <v>21216581.005781099</v>
      </c>
      <c r="U2494" s="39">
        <v>21216581.005781099</v>
      </c>
      <c r="V2494" s="39">
        <v>21216581.005781099</v>
      </c>
      <c r="W2494" s="39">
        <v>21216581.005781099</v>
      </c>
      <c r="X2494" s="39">
        <v>21216581.005781099</v>
      </c>
      <c r="Y2494" s="39">
        <v>21216581.005781099</v>
      </c>
      <c r="Z2494" s="39">
        <v>21216581.005781099</v>
      </c>
      <c r="AA2494" s="39">
        <v>21216581.005781099</v>
      </c>
      <c r="AB2494" s="39">
        <v>21216581.005781099</v>
      </c>
      <c r="AC2494" s="39">
        <v>21216581.005781099</v>
      </c>
      <c r="AD2494" s="39">
        <v>21216581.005781099</v>
      </c>
    </row>
    <row r="2495" spans="1:30">
      <c r="A2495" s="40" t="s">
        <v>446</v>
      </c>
    </row>
    <row r="2496" spans="1:30" s="45" customFormat="1">
      <c r="A2496" s="49" t="s">
        <v>447</v>
      </c>
      <c r="B2496" s="50">
        <v>1.85563931629927E-2</v>
      </c>
      <c r="C2496" s="50">
        <v>7.2496462333782302E-4</v>
      </c>
      <c r="D2496" s="50">
        <v>9.8107424010084408E-3</v>
      </c>
      <c r="E2496" s="50">
        <v>5.4383755565643198E-2</v>
      </c>
      <c r="F2496" s="50">
        <v>4.5710082497349701E-4</v>
      </c>
      <c r="G2496" s="50">
        <v>0.216071755897984</v>
      </c>
      <c r="H2496" s="50">
        <v>8.76320294672574E-2</v>
      </c>
      <c r="I2496" s="50">
        <v>1.7355927552380499E-2</v>
      </c>
      <c r="J2496" s="50">
        <v>1.14616932393446E-3</v>
      </c>
      <c r="K2496" s="50">
        <v>7.4915803616871298E-4</v>
      </c>
      <c r="L2496" s="50">
        <v>1.6143216327995399E-4</v>
      </c>
      <c r="M2496" s="50">
        <v>8.5418174049344301E-5</v>
      </c>
      <c r="N2496" s="50">
        <v>0.59102922429115001</v>
      </c>
      <c r="O2496" s="50">
        <v>9.68827804519718E-4</v>
      </c>
      <c r="P2496" s="50">
        <v>2.1462538346366401E-4</v>
      </c>
      <c r="Q2496" s="50">
        <v>9.8264573254113198E-5</v>
      </c>
      <c r="R2496" s="50">
        <v>5.5421075460180495E-4</v>
      </c>
      <c r="S2496" s="50">
        <v>0</v>
      </c>
      <c r="T2496" s="50">
        <v>0.130693859767781</v>
      </c>
      <c r="U2496" s="50">
        <v>0</v>
      </c>
      <c r="V2496" s="50">
        <v>0</v>
      </c>
      <c r="W2496" s="50">
        <v>0.19350027616916399</v>
      </c>
      <c r="X2496" s="50">
        <v>0.65919709035853302</v>
      </c>
      <c r="Y2496" s="50">
        <v>0</v>
      </c>
      <c r="Z2496" s="50">
        <v>9.6750138084582601E-3</v>
      </c>
      <c r="AA2496" s="50">
        <v>0</v>
      </c>
      <c r="AB2496" s="50">
        <v>3.8700055233833E-3</v>
      </c>
      <c r="AC2496" s="50">
        <v>3.0637543726784399E-3</v>
      </c>
      <c r="AD2496" s="50">
        <v>0</v>
      </c>
    </row>
    <row r="2497" spans="1:30">
      <c r="A2497" s="40" t="s">
        <v>448</v>
      </c>
      <c r="B2497" s="39">
        <v>1.7652397004736101E-2</v>
      </c>
      <c r="C2497" s="39">
        <v>6.8964713310074597E-4</v>
      </c>
      <c r="D2497" s="39">
        <v>9.3328007362540894E-3</v>
      </c>
      <c r="E2497" s="39">
        <v>5.17343880042275E-2</v>
      </c>
      <c r="F2497" s="39">
        <v>4.34832629528271E-4</v>
      </c>
      <c r="G2497" s="39">
        <v>0.205545570365922</v>
      </c>
      <c r="H2497" s="39">
        <v>8.3362933782400894E-2</v>
      </c>
      <c r="I2497" s="39">
        <v>1.6510413464997299E-2</v>
      </c>
      <c r="J2497" s="39">
        <v>1.0903323594744301E-3</v>
      </c>
      <c r="K2497" s="39">
        <v>7.1266193583957105E-4</v>
      </c>
      <c r="L2497" s="39">
        <v>1.53567808707258E-4</v>
      </c>
      <c r="M2497" s="39">
        <v>8.1256928892074203E-5</v>
      </c>
      <c r="N2497" s="39">
        <v>0.56223655194994604</v>
      </c>
      <c r="O2497" s="39">
        <v>9.2163023731982297E-4</v>
      </c>
      <c r="P2497" s="39">
        <v>2.0416965963784801E-4</v>
      </c>
      <c r="Q2497" s="39">
        <v>9.3477500899362596E-5</v>
      </c>
      <c r="R2497" s="39">
        <v>5.2721173660170702E-4</v>
      </c>
      <c r="S2497" s="39">
        <v>0</v>
      </c>
      <c r="T2497" s="39">
        <v>6.3669025602144901E-3</v>
      </c>
      <c r="U2497" s="39">
        <v>0</v>
      </c>
      <c r="V2497" s="39">
        <v>0</v>
      </c>
      <c r="W2497" s="39">
        <v>9.4265897872531403E-3</v>
      </c>
      <c r="X2497" s="39">
        <v>3.2113548790639698E-2</v>
      </c>
      <c r="Y2497" s="39">
        <v>0</v>
      </c>
      <c r="Z2497" s="39">
        <v>4.7132948936265802E-4</v>
      </c>
      <c r="AA2497" s="39">
        <v>0</v>
      </c>
      <c r="AB2497" s="39">
        <v>1.88531795745063E-4</v>
      </c>
      <c r="AC2497" s="39">
        <v>1.4925433829817499E-4</v>
      </c>
      <c r="AD2497" s="39">
        <v>0</v>
      </c>
    </row>
    <row r="2498" spans="1:30">
      <c r="A2498" s="40" t="s">
        <v>449</v>
      </c>
    </row>
    <row r="2499" spans="1:30">
      <c r="A2499" s="43" t="s">
        <v>450</v>
      </c>
    </row>
    <row r="2500" spans="1:30">
      <c r="A2500" s="40" t="s">
        <v>451</v>
      </c>
      <c r="B2500" s="39">
        <v>374117.16278642102</v>
      </c>
      <c r="C2500" s="39">
        <v>14665.3319760015</v>
      </c>
      <c r="D2500" s="39">
        <v>198128.62231668699</v>
      </c>
      <c r="E2500" s="39">
        <v>1259549.90872382</v>
      </c>
      <c r="F2500" s="39">
        <v>8827.0300816094496</v>
      </c>
      <c r="G2500" s="39">
        <v>4653649.6917288397</v>
      </c>
      <c r="H2500" s="39">
        <v>1790077.08498728</v>
      </c>
      <c r="I2500" s="39">
        <v>352875.59117869101</v>
      </c>
      <c r="J2500" s="39">
        <v>23573.602030889801</v>
      </c>
      <c r="K2500" s="39">
        <v>16367.8852643518</v>
      </c>
      <c r="L2500" s="39">
        <v>0</v>
      </c>
      <c r="M2500" s="39">
        <v>837.02455980648904</v>
      </c>
      <c r="N2500" s="39">
        <v>13256059.079453601</v>
      </c>
      <c r="O2500" s="39">
        <v>0</v>
      </c>
      <c r="P2500" s="39">
        <v>4143.1114050229799</v>
      </c>
      <c r="Q2500" s="39">
        <v>2060.26778920796</v>
      </c>
      <c r="R2500" s="39">
        <v>5670.9791268099198</v>
      </c>
      <c r="S2500" s="39">
        <v>0</v>
      </c>
      <c r="T2500" s="39">
        <v>153912.69447949901</v>
      </c>
      <c r="U2500" s="39">
        <v>0</v>
      </c>
      <c r="V2500" s="39">
        <v>0</v>
      </c>
      <c r="W2500" s="39">
        <v>195715.78724669499</v>
      </c>
      <c r="X2500" s="39">
        <v>771058.14597491303</v>
      </c>
      <c r="Y2500" s="39">
        <v>0</v>
      </c>
      <c r="Z2500" s="39">
        <v>58714.736174008598</v>
      </c>
      <c r="AA2500" s="39">
        <v>0</v>
      </c>
      <c r="AB2500" s="39">
        <v>23485.894469603401</v>
      </c>
      <c r="AC2500" s="39">
        <v>18592.999788435998</v>
      </c>
      <c r="AD2500" s="39">
        <v>0</v>
      </c>
    </row>
    <row r="2501" spans="1:30">
      <c r="A2501" s="40" t="s">
        <v>452</v>
      </c>
      <c r="B2501" s="39">
        <v>0</v>
      </c>
      <c r="C2501" s="39">
        <v>0</v>
      </c>
      <c r="D2501" s="39">
        <v>0</v>
      </c>
      <c r="E2501" s="39">
        <v>0</v>
      </c>
      <c r="F2501" s="39">
        <v>0</v>
      </c>
      <c r="G2501" s="39">
        <v>0</v>
      </c>
      <c r="H2501" s="39">
        <v>0</v>
      </c>
      <c r="I2501" s="39">
        <v>0</v>
      </c>
      <c r="J2501" s="39">
        <v>0</v>
      </c>
      <c r="K2501" s="39">
        <v>0</v>
      </c>
      <c r="L2501" s="39">
        <v>0</v>
      </c>
      <c r="M2501" s="39">
        <v>0</v>
      </c>
      <c r="N2501" s="39">
        <v>0</v>
      </c>
      <c r="O2501" s="39">
        <v>0</v>
      </c>
      <c r="P2501" s="39">
        <v>0</v>
      </c>
      <c r="Q2501" s="39">
        <v>0</v>
      </c>
      <c r="R2501" s="39">
        <v>0</v>
      </c>
      <c r="S2501" s="39">
        <v>0</v>
      </c>
      <c r="T2501" s="39">
        <v>0</v>
      </c>
      <c r="U2501" s="39">
        <v>0</v>
      </c>
      <c r="V2501" s="39">
        <v>0</v>
      </c>
      <c r="W2501" s="39">
        <v>0</v>
      </c>
      <c r="X2501" s="39">
        <v>0</v>
      </c>
      <c r="Y2501" s="39">
        <v>0</v>
      </c>
      <c r="Z2501" s="39">
        <v>0</v>
      </c>
      <c r="AA2501" s="39">
        <v>0</v>
      </c>
      <c r="AB2501" s="39">
        <v>0</v>
      </c>
      <c r="AC2501" s="39">
        <v>0</v>
      </c>
      <c r="AD2501" s="39">
        <v>0</v>
      </c>
    </row>
    <row r="2502" spans="1:30">
      <c r="A2502" s="40" t="s">
        <v>453</v>
      </c>
      <c r="B2502" s="39">
        <v>0</v>
      </c>
      <c r="C2502" s="39">
        <v>0</v>
      </c>
      <c r="D2502" s="39">
        <v>0</v>
      </c>
      <c r="E2502" s="39">
        <v>0</v>
      </c>
      <c r="F2502" s="39">
        <v>0</v>
      </c>
      <c r="G2502" s="39">
        <v>0</v>
      </c>
      <c r="H2502" s="39">
        <v>0</v>
      </c>
      <c r="I2502" s="39">
        <v>0</v>
      </c>
      <c r="J2502" s="39">
        <v>0</v>
      </c>
      <c r="K2502" s="39">
        <v>0</v>
      </c>
      <c r="L2502" s="39">
        <v>0</v>
      </c>
      <c r="M2502" s="39">
        <v>0</v>
      </c>
      <c r="N2502" s="39">
        <v>0</v>
      </c>
      <c r="O2502" s="39">
        <v>0</v>
      </c>
      <c r="P2502" s="39">
        <v>0</v>
      </c>
      <c r="Q2502" s="39">
        <v>0</v>
      </c>
      <c r="R2502" s="39">
        <v>0</v>
      </c>
      <c r="S2502" s="39">
        <v>0</v>
      </c>
      <c r="T2502" s="39">
        <v>0</v>
      </c>
      <c r="U2502" s="39">
        <v>0</v>
      </c>
      <c r="V2502" s="39">
        <v>0</v>
      </c>
      <c r="W2502" s="39">
        <v>0</v>
      </c>
      <c r="X2502" s="39">
        <v>0</v>
      </c>
      <c r="Y2502" s="39">
        <v>0</v>
      </c>
      <c r="Z2502" s="39">
        <v>0</v>
      </c>
      <c r="AA2502" s="39">
        <v>0</v>
      </c>
      <c r="AB2502" s="39">
        <v>0</v>
      </c>
      <c r="AC2502" s="39">
        <v>0</v>
      </c>
      <c r="AD2502" s="39">
        <v>1212906.06668067</v>
      </c>
    </row>
    <row r="2503" spans="1:30">
      <c r="A2503" s="40" t="s">
        <v>454</v>
      </c>
      <c r="B2503" s="39">
        <v>374117.16278642102</v>
      </c>
      <c r="C2503" s="39">
        <v>14665.3319760015</v>
      </c>
      <c r="D2503" s="39">
        <v>198128.62231668699</v>
      </c>
      <c r="E2503" s="39">
        <v>1259549.90872382</v>
      </c>
      <c r="F2503" s="39">
        <v>8827.0300816094496</v>
      </c>
      <c r="G2503" s="39">
        <v>4653649.6917288397</v>
      </c>
      <c r="H2503" s="39">
        <v>1790077.08498728</v>
      </c>
      <c r="I2503" s="39">
        <v>352875.59117869101</v>
      </c>
      <c r="J2503" s="39">
        <v>23573.602030889801</v>
      </c>
      <c r="K2503" s="39">
        <v>16367.8852643518</v>
      </c>
      <c r="L2503" s="39">
        <v>0</v>
      </c>
      <c r="M2503" s="39">
        <v>837.02455980648904</v>
      </c>
      <c r="N2503" s="39">
        <v>13256059.079453601</v>
      </c>
      <c r="O2503" s="39">
        <v>0</v>
      </c>
      <c r="P2503" s="39">
        <v>4143.1114050229799</v>
      </c>
      <c r="Q2503" s="39">
        <v>2060.26778920796</v>
      </c>
      <c r="R2503" s="39">
        <v>5670.9791268099198</v>
      </c>
      <c r="S2503" s="39">
        <v>0</v>
      </c>
      <c r="T2503" s="39">
        <v>153912.69447949901</v>
      </c>
      <c r="U2503" s="39">
        <v>0</v>
      </c>
      <c r="V2503" s="39">
        <v>0</v>
      </c>
      <c r="W2503" s="39">
        <v>195715.78724669499</v>
      </c>
      <c r="X2503" s="39">
        <v>771058.14597491303</v>
      </c>
      <c r="Y2503" s="39">
        <v>0</v>
      </c>
      <c r="Z2503" s="39">
        <v>58714.736174008598</v>
      </c>
      <c r="AA2503" s="39">
        <v>0</v>
      </c>
      <c r="AB2503" s="39">
        <v>23485.894469603401</v>
      </c>
      <c r="AC2503" s="39">
        <v>18592.999788435998</v>
      </c>
      <c r="AD2503" s="39">
        <v>1212906.06668067</v>
      </c>
    </row>
    <row r="2504" spans="1:30" s="45" customFormat="1">
      <c r="A2504" s="44" t="s">
        <v>455</v>
      </c>
      <c r="B2504" s="45">
        <v>0</v>
      </c>
      <c r="C2504" s="45">
        <v>0</v>
      </c>
      <c r="D2504" s="45">
        <v>1</v>
      </c>
      <c r="E2504" s="45">
        <v>0</v>
      </c>
      <c r="F2504" s="45">
        <v>0</v>
      </c>
      <c r="G2504" s="45">
        <v>0</v>
      </c>
      <c r="H2504" s="45">
        <v>0</v>
      </c>
      <c r="I2504" s="45">
        <v>0</v>
      </c>
      <c r="J2504" s="45">
        <v>1</v>
      </c>
      <c r="K2504" s="45">
        <v>0</v>
      </c>
      <c r="L2504" s="45">
        <v>0</v>
      </c>
      <c r="M2504" s="45">
        <v>0</v>
      </c>
      <c r="N2504" s="45">
        <v>0</v>
      </c>
      <c r="O2504" s="45">
        <v>0</v>
      </c>
      <c r="P2504" s="45">
        <v>0</v>
      </c>
      <c r="Q2504" s="45">
        <v>0</v>
      </c>
      <c r="R2504" s="45">
        <v>1</v>
      </c>
      <c r="S2504" s="45">
        <v>1</v>
      </c>
      <c r="T2504" s="45">
        <v>1</v>
      </c>
      <c r="U2504" s="45">
        <v>1</v>
      </c>
      <c r="V2504" s="45">
        <v>1</v>
      </c>
      <c r="W2504" s="45">
        <v>1</v>
      </c>
      <c r="X2504" s="45">
        <v>1</v>
      </c>
      <c r="Y2504" s="45">
        <v>1</v>
      </c>
      <c r="Z2504" s="45">
        <v>1</v>
      </c>
      <c r="AA2504" s="45">
        <v>1</v>
      </c>
      <c r="AB2504" s="45">
        <v>1</v>
      </c>
      <c r="AC2504" s="45">
        <v>1</v>
      </c>
      <c r="AD2504" s="45">
        <v>1</v>
      </c>
    </row>
    <row r="2505" spans="1:30" s="45" customFormat="1">
      <c r="A2505" s="44" t="s">
        <v>456</v>
      </c>
      <c r="B2505" s="45">
        <v>1.02189</v>
      </c>
      <c r="C2505" s="45">
        <v>1.02189</v>
      </c>
      <c r="D2505" s="45">
        <v>1.02189</v>
      </c>
      <c r="E2505" s="45">
        <v>1.02189</v>
      </c>
      <c r="F2505" s="45">
        <v>1.02189</v>
      </c>
      <c r="G2505" s="45">
        <v>1.02189</v>
      </c>
      <c r="H2505" s="45">
        <v>1.02189</v>
      </c>
      <c r="I2505" s="45">
        <v>1.02189</v>
      </c>
      <c r="J2505" s="45">
        <v>1.02189</v>
      </c>
      <c r="K2505" s="45">
        <v>1.02189</v>
      </c>
      <c r="L2505" s="45">
        <v>1.02189</v>
      </c>
      <c r="M2505" s="45">
        <v>1.02189</v>
      </c>
      <c r="N2505" s="45">
        <v>1.02189</v>
      </c>
      <c r="O2505" s="45">
        <v>1.02189</v>
      </c>
      <c r="P2505" s="45">
        <v>1.02189</v>
      </c>
      <c r="Q2505" s="45">
        <v>1.02189</v>
      </c>
      <c r="R2505" s="45">
        <v>1.02189</v>
      </c>
      <c r="S2505" s="45">
        <v>1.02189</v>
      </c>
      <c r="T2505" s="45">
        <v>1.02189</v>
      </c>
      <c r="U2505" s="45">
        <v>1.02189</v>
      </c>
      <c r="V2505" s="45">
        <v>1.02189</v>
      </c>
      <c r="W2505" s="45">
        <v>1.02189</v>
      </c>
      <c r="X2505" s="45">
        <v>1.02189</v>
      </c>
      <c r="Y2505" s="45">
        <v>1.02189</v>
      </c>
      <c r="Z2505" s="45">
        <v>1.02189</v>
      </c>
      <c r="AA2505" s="45">
        <v>1.02189</v>
      </c>
      <c r="AB2505" s="45">
        <v>1.02189</v>
      </c>
      <c r="AC2505" s="45">
        <v>1.02189</v>
      </c>
      <c r="AD2505" s="45">
        <v>1.02189</v>
      </c>
    </row>
    <row r="2506" spans="1:30">
      <c r="A2506" s="40" t="s">
        <v>457</v>
      </c>
      <c r="B2506" s="39">
        <v>0</v>
      </c>
      <c r="C2506" s="39">
        <v>0</v>
      </c>
      <c r="D2506" s="39">
        <v>202465.65785919901</v>
      </c>
      <c r="E2506" s="39">
        <v>0</v>
      </c>
      <c r="F2506" s="39">
        <v>0</v>
      </c>
      <c r="G2506" s="39">
        <v>0</v>
      </c>
      <c r="H2506" s="39">
        <v>0</v>
      </c>
      <c r="I2506" s="39">
        <v>0</v>
      </c>
      <c r="J2506" s="39">
        <v>24089.628179346</v>
      </c>
      <c r="K2506" s="39">
        <v>0</v>
      </c>
      <c r="L2506" s="39">
        <v>0</v>
      </c>
      <c r="M2506" s="39">
        <v>0</v>
      </c>
      <c r="N2506" s="39">
        <v>0</v>
      </c>
      <c r="O2506" s="39">
        <v>0</v>
      </c>
      <c r="P2506" s="39">
        <v>0</v>
      </c>
      <c r="Q2506" s="39">
        <v>0</v>
      </c>
      <c r="R2506" s="39">
        <v>5795.1168598957902</v>
      </c>
      <c r="S2506" s="39">
        <v>0</v>
      </c>
      <c r="T2506" s="39">
        <v>157281.84336165499</v>
      </c>
      <c r="U2506" s="39">
        <v>0</v>
      </c>
      <c r="V2506" s="39">
        <v>0</v>
      </c>
      <c r="W2506" s="39">
        <v>200000.00582952501</v>
      </c>
      <c r="X2506" s="39">
        <v>787936.60879030405</v>
      </c>
      <c r="Y2506" s="39">
        <v>0</v>
      </c>
      <c r="Z2506" s="39">
        <v>60000.001748857598</v>
      </c>
      <c r="AA2506" s="39">
        <v>0</v>
      </c>
      <c r="AB2506" s="39">
        <v>24000.000699543001</v>
      </c>
      <c r="AC2506" s="39">
        <v>19000.000553804901</v>
      </c>
      <c r="AD2506" s="39">
        <v>1239456.5804803099</v>
      </c>
    </row>
    <row r="2507" spans="1:30">
      <c r="A2507" s="40" t="s">
        <v>458</v>
      </c>
    </row>
    <row r="2508" spans="1:30">
      <c r="A2508" s="40" t="s">
        <v>459</v>
      </c>
      <c r="B2508" s="39">
        <v>374117.16278642102</v>
      </c>
      <c r="C2508" s="39">
        <v>14665.3319760015</v>
      </c>
      <c r="D2508" s="39">
        <v>198128.62231668699</v>
      </c>
      <c r="E2508" s="39">
        <v>1259549.90872382</v>
      </c>
      <c r="F2508" s="39">
        <v>8827.0300816094496</v>
      </c>
      <c r="G2508" s="39">
        <v>4653649.6917288397</v>
      </c>
      <c r="H2508" s="39">
        <v>1790077.08498728</v>
      </c>
      <c r="I2508" s="39">
        <v>352875.59117869101</v>
      </c>
      <c r="J2508" s="39">
        <v>23573.602030889801</v>
      </c>
      <c r="K2508" s="39">
        <v>16367.8852643518</v>
      </c>
      <c r="L2508" s="39">
        <v>0</v>
      </c>
      <c r="M2508" s="39">
        <v>837.02455980648904</v>
      </c>
      <c r="N2508" s="39">
        <v>13256059.079453601</v>
      </c>
      <c r="O2508" s="39">
        <v>0</v>
      </c>
      <c r="P2508" s="39">
        <v>4143.1114050229799</v>
      </c>
      <c r="Q2508" s="39">
        <v>2060.26778920796</v>
      </c>
      <c r="R2508" s="39">
        <v>5670.9791268099198</v>
      </c>
      <c r="S2508" s="39">
        <v>0</v>
      </c>
      <c r="T2508" s="39">
        <v>153912.69447949901</v>
      </c>
      <c r="U2508" s="39">
        <v>0</v>
      </c>
      <c r="V2508" s="39">
        <v>0</v>
      </c>
      <c r="W2508" s="39">
        <v>195715.78724669499</v>
      </c>
      <c r="X2508" s="39">
        <v>771058.14597491303</v>
      </c>
      <c r="Y2508" s="39">
        <v>0</v>
      </c>
      <c r="Z2508" s="39">
        <v>58714.736174008598</v>
      </c>
      <c r="AA2508" s="39">
        <v>0</v>
      </c>
      <c r="AB2508" s="39">
        <v>23485.894469603401</v>
      </c>
      <c r="AC2508" s="39">
        <v>18592.999788435998</v>
      </c>
      <c r="AD2508" s="39">
        <v>0</v>
      </c>
    </row>
    <row r="2509" spans="1:30">
      <c r="A2509" s="40" t="s">
        <v>460</v>
      </c>
      <c r="B2509" s="39">
        <v>0</v>
      </c>
      <c r="C2509" s="39">
        <v>0</v>
      </c>
      <c r="D2509" s="39">
        <v>0</v>
      </c>
      <c r="E2509" s="39">
        <v>0</v>
      </c>
      <c r="F2509" s="39">
        <v>0</v>
      </c>
      <c r="G2509" s="39">
        <v>0</v>
      </c>
      <c r="H2509" s="39">
        <v>0</v>
      </c>
      <c r="I2509" s="39">
        <v>0</v>
      </c>
      <c r="J2509" s="39">
        <v>0</v>
      </c>
      <c r="K2509" s="39">
        <v>0</v>
      </c>
      <c r="L2509" s="39">
        <v>0</v>
      </c>
      <c r="M2509" s="39">
        <v>0</v>
      </c>
      <c r="N2509" s="39">
        <v>0</v>
      </c>
      <c r="O2509" s="39">
        <v>0</v>
      </c>
      <c r="P2509" s="39">
        <v>0</v>
      </c>
      <c r="Q2509" s="39">
        <v>0</v>
      </c>
      <c r="R2509" s="39">
        <v>0</v>
      </c>
      <c r="S2509" s="39">
        <v>0</v>
      </c>
      <c r="T2509" s="39">
        <v>0</v>
      </c>
      <c r="U2509" s="39">
        <v>0</v>
      </c>
      <c r="V2509" s="39">
        <v>0</v>
      </c>
      <c r="W2509" s="39">
        <v>0</v>
      </c>
      <c r="X2509" s="39">
        <v>0</v>
      </c>
      <c r="Y2509" s="39">
        <v>0</v>
      </c>
      <c r="Z2509" s="39">
        <v>0</v>
      </c>
      <c r="AA2509" s="39">
        <v>0</v>
      </c>
      <c r="AB2509" s="39">
        <v>0</v>
      </c>
      <c r="AC2509" s="39">
        <v>0</v>
      </c>
      <c r="AD2509" s="39">
        <v>0</v>
      </c>
    </row>
    <row r="2510" spans="1:30" s="45" customFormat="1">
      <c r="A2510" s="44" t="s">
        <v>461</v>
      </c>
      <c r="B2510" s="45">
        <v>0.39212000000000002</v>
      </c>
      <c r="C2510" s="45">
        <v>1.4279999999999999E-2</v>
      </c>
      <c r="D2510" s="45">
        <v>0</v>
      </c>
      <c r="E2510" s="45">
        <v>0</v>
      </c>
      <c r="F2510" s="45">
        <v>0</v>
      </c>
      <c r="G2510" s="45">
        <v>2.8800000000000002E-3</v>
      </c>
      <c r="H2510" s="45">
        <v>3.9350000000000003E-2</v>
      </c>
      <c r="I2510" s="45">
        <v>0.32521</v>
      </c>
      <c r="J2510" s="45">
        <v>0</v>
      </c>
      <c r="K2510" s="45">
        <v>1</v>
      </c>
      <c r="L2510" s="45">
        <v>0</v>
      </c>
      <c r="M2510" s="45">
        <v>1</v>
      </c>
      <c r="N2510" s="45">
        <v>0</v>
      </c>
      <c r="O2510" s="45">
        <v>0</v>
      </c>
      <c r="P2510" s="45">
        <v>0</v>
      </c>
      <c r="Q2510" s="45">
        <v>1</v>
      </c>
      <c r="R2510" s="45">
        <v>0</v>
      </c>
      <c r="S2510" s="45">
        <v>0</v>
      </c>
      <c r="T2510" s="45">
        <v>0</v>
      </c>
      <c r="U2510" s="45">
        <v>0</v>
      </c>
      <c r="V2510" s="45">
        <v>0</v>
      </c>
      <c r="W2510" s="45">
        <v>0</v>
      </c>
      <c r="X2510" s="45">
        <v>0</v>
      </c>
      <c r="Y2510" s="45">
        <v>0</v>
      </c>
      <c r="Z2510" s="45">
        <v>0</v>
      </c>
      <c r="AA2510" s="45">
        <v>0</v>
      </c>
      <c r="AB2510" s="45">
        <v>0</v>
      </c>
      <c r="AC2510" s="45">
        <v>0</v>
      </c>
      <c r="AD2510" s="45">
        <v>0</v>
      </c>
    </row>
    <row r="2511" spans="1:30" s="45" customFormat="1">
      <c r="A2511" s="44" t="s">
        <v>462</v>
      </c>
      <c r="B2511" s="45">
        <v>1.0348299999999999</v>
      </c>
      <c r="C2511" s="45">
        <v>1.0348299999999999</v>
      </c>
      <c r="D2511" s="45">
        <v>1.0348299999999999</v>
      </c>
      <c r="E2511" s="45">
        <v>1.0348299999999999</v>
      </c>
      <c r="F2511" s="45">
        <v>1.0348299999999999</v>
      </c>
      <c r="G2511" s="45">
        <v>1.0348299999999999</v>
      </c>
      <c r="H2511" s="45">
        <v>1.0348299999999999</v>
      </c>
      <c r="I2511" s="45">
        <v>1.0348299999999999</v>
      </c>
      <c r="J2511" s="45">
        <v>1.0348299999999999</v>
      </c>
      <c r="K2511" s="45">
        <v>1.0348299999999999</v>
      </c>
      <c r="L2511" s="45">
        <v>1.0348299999999999</v>
      </c>
      <c r="M2511" s="45">
        <v>1.0348299999999999</v>
      </c>
      <c r="N2511" s="45">
        <v>1.0348299999999999</v>
      </c>
      <c r="O2511" s="45">
        <v>1.0348299999999999</v>
      </c>
      <c r="P2511" s="45">
        <v>1.0348299999999999</v>
      </c>
      <c r="Q2511" s="45">
        <v>1.0348299999999999</v>
      </c>
      <c r="R2511" s="45">
        <v>1.0348299999999999</v>
      </c>
      <c r="S2511" s="45">
        <v>1.0348299999999999</v>
      </c>
      <c r="T2511" s="45">
        <v>1.0348299999999999</v>
      </c>
      <c r="U2511" s="45">
        <v>1.0348299999999999</v>
      </c>
      <c r="V2511" s="45">
        <v>1.0348299999999999</v>
      </c>
      <c r="W2511" s="45">
        <v>1.0348299999999999</v>
      </c>
      <c r="X2511" s="45">
        <v>1.0348299999999999</v>
      </c>
      <c r="Y2511" s="45">
        <v>1.0348299999999999</v>
      </c>
      <c r="Z2511" s="45">
        <v>1.0348299999999999</v>
      </c>
      <c r="AA2511" s="45">
        <v>1.0348299999999999</v>
      </c>
      <c r="AB2511" s="45">
        <v>1.0348299999999999</v>
      </c>
      <c r="AC2511" s="45">
        <v>1.0348299999999999</v>
      </c>
      <c r="AD2511" s="45">
        <v>1.0348299999999999</v>
      </c>
    </row>
    <row r="2512" spans="1:30">
      <c r="A2512" s="40" t="s">
        <v>463</v>
      </c>
      <c r="B2512" s="39">
        <v>151808.34183760601</v>
      </c>
      <c r="C2512" s="39">
        <v>216.715071979003</v>
      </c>
      <c r="D2512" s="39">
        <v>0</v>
      </c>
      <c r="E2512" s="39">
        <v>0</v>
      </c>
      <c r="F2512" s="39">
        <v>0</v>
      </c>
      <c r="G2512" s="39">
        <v>13869.320574216201</v>
      </c>
      <c r="H2512" s="39">
        <v>72892.942238888296</v>
      </c>
      <c r="I2512" s="39">
        <v>118755.715518403</v>
      </c>
      <c r="J2512" s="39">
        <v>0</v>
      </c>
      <c r="K2512" s="39">
        <v>16937.978708109102</v>
      </c>
      <c r="L2512" s="39">
        <v>0</v>
      </c>
      <c r="M2512" s="39">
        <v>866.17812522454904</v>
      </c>
      <c r="N2512" s="39">
        <v>0</v>
      </c>
      <c r="O2512" s="39">
        <v>0</v>
      </c>
      <c r="P2512" s="39">
        <v>0</v>
      </c>
      <c r="Q2512" s="39">
        <v>2132.0269163060698</v>
      </c>
      <c r="R2512" s="39">
        <v>0</v>
      </c>
      <c r="S2512" s="39">
        <v>0</v>
      </c>
      <c r="T2512" s="39">
        <v>0</v>
      </c>
      <c r="U2512" s="39">
        <v>0</v>
      </c>
      <c r="V2512" s="39">
        <v>0</v>
      </c>
      <c r="W2512" s="39">
        <v>0</v>
      </c>
      <c r="X2512" s="39">
        <v>0</v>
      </c>
      <c r="Y2512" s="39">
        <v>0</v>
      </c>
      <c r="Z2512" s="39">
        <v>0</v>
      </c>
      <c r="AA2512" s="39">
        <v>0</v>
      </c>
      <c r="AB2512" s="39">
        <v>0</v>
      </c>
      <c r="AC2512" s="39">
        <v>0</v>
      </c>
      <c r="AD2512" s="39">
        <v>0</v>
      </c>
    </row>
    <row r="2513" spans="1:30">
      <c r="A2513" s="40" t="s">
        <v>464</v>
      </c>
    </row>
    <row r="2514" spans="1:30">
      <c r="A2514" s="40" t="s">
        <v>465</v>
      </c>
      <c r="B2514" s="39">
        <v>374117.16278642102</v>
      </c>
      <c r="C2514" s="39">
        <v>14665.3319760015</v>
      </c>
      <c r="D2514" s="39">
        <v>198128.62231668699</v>
      </c>
      <c r="E2514" s="39">
        <v>1259549.90872382</v>
      </c>
      <c r="F2514" s="39">
        <v>8827.0300816094496</v>
      </c>
      <c r="G2514" s="39">
        <v>4653649.6917288397</v>
      </c>
      <c r="H2514" s="39">
        <v>1790077.08498728</v>
      </c>
      <c r="I2514" s="39">
        <v>352875.59117869101</v>
      </c>
      <c r="J2514" s="39">
        <v>23573.602030889801</v>
      </c>
      <c r="K2514" s="39">
        <v>16367.8852643518</v>
      </c>
      <c r="L2514" s="39">
        <v>0</v>
      </c>
      <c r="M2514" s="39">
        <v>837.02455980648904</v>
      </c>
      <c r="N2514" s="39">
        <v>13256059.079453601</v>
      </c>
      <c r="O2514" s="39">
        <v>0</v>
      </c>
      <c r="P2514" s="39">
        <v>4143.1114050229799</v>
      </c>
      <c r="Q2514" s="39">
        <v>2060.26778920796</v>
      </c>
      <c r="R2514" s="39">
        <v>5670.9791268099198</v>
      </c>
      <c r="S2514" s="39">
        <v>0</v>
      </c>
      <c r="T2514" s="39">
        <v>153912.69447949901</v>
      </c>
      <c r="U2514" s="39">
        <v>0</v>
      </c>
      <c r="V2514" s="39">
        <v>0</v>
      </c>
      <c r="W2514" s="39">
        <v>195715.78724669499</v>
      </c>
      <c r="X2514" s="39">
        <v>771058.14597491303</v>
      </c>
      <c r="Y2514" s="39">
        <v>0</v>
      </c>
      <c r="Z2514" s="39">
        <v>58714.736174008598</v>
      </c>
      <c r="AA2514" s="39">
        <v>0</v>
      </c>
      <c r="AB2514" s="39">
        <v>23485.894469603401</v>
      </c>
      <c r="AC2514" s="39">
        <v>18592.999788435998</v>
      </c>
      <c r="AD2514" s="39">
        <v>0</v>
      </c>
    </row>
    <row r="2515" spans="1:30">
      <c r="A2515" s="40" t="s">
        <v>466</v>
      </c>
      <c r="B2515" s="39">
        <v>0</v>
      </c>
      <c r="C2515" s="39">
        <v>0</v>
      </c>
      <c r="D2515" s="39">
        <v>0</v>
      </c>
      <c r="E2515" s="39">
        <v>0</v>
      </c>
      <c r="F2515" s="39">
        <v>0</v>
      </c>
      <c r="G2515" s="39">
        <v>0</v>
      </c>
      <c r="H2515" s="39">
        <v>0</v>
      </c>
      <c r="I2515" s="39">
        <v>0</v>
      </c>
      <c r="J2515" s="39">
        <v>0</v>
      </c>
      <c r="K2515" s="39">
        <v>0</v>
      </c>
      <c r="L2515" s="39">
        <v>0</v>
      </c>
      <c r="M2515" s="39">
        <v>0</v>
      </c>
      <c r="N2515" s="39">
        <v>0</v>
      </c>
      <c r="O2515" s="39">
        <v>0</v>
      </c>
      <c r="P2515" s="39">
        <v>0</v>
      </c>
      <c r="Q2515" s="39">
        <v>0</v>
      </c>
      <c r="R2515" s="39">
        <v>0</v>
      </c>
      <c r="S2515" s="39">
        <v>0</v>
      </c>
      <c r="T2515" s="39">
        <v>0</v>
      </c>
      <c r="U2515" s="39">
        <v>0</v>
      </c>
      <c r="V2515" s="39">
        <v>0</v>
      </c>
      <c r="W2515" s="39">
        <v>0</v>
      </c>
      <c r="X2515" s="39">
        <v>0</v>
      </c>
      <c r="Y2515" s="39">
        <v>0</v>
      </c>
      <c r="Z2515" s="39">
        <v>0</v>
      </c>
      <c r="AA2515" s="39">
        <v>0</v>
      </c>
      <c r="AB2515" s="39">
        <v>0</v>
      </c>
      <c r="AC2515" s="39">
        <v>0</v>
      </c>
      <c r="AD2515" s="39">
        <v>0</v>
      </c>
    </row>
    <row r="2516" spans="1:30" s="45" customFormat="1">
      <c r="A2516" s="44" t="s">
        <v>467</v>
      </c>
      <c r="B2516" s="45">
        <v>0.60787999999999998</v>
      </c>
      <c r="C2516" s="45">
        <v>0.98572000000000004</v>
      </c>
      <c r="D2516" s="45">
        <v>0</v>
      </c>
      <c r="E2516" s="45">
        <v>1</v>
      </c>
      <c r="F2516" s="45">
        <v>1</v>
      </c>
      <c r="G2516" s="45">
        <v>0.99712000000000001</v>
      </c>
      <c r="H2516" s="45">
        <v>0.96065</v>
      </c>
      <c r="I2516" s="45">
        <v>0.67479</v>
      </c>
      <c r="J2516" s="45">
        <v>0</v>
      </c>
      <c r="K2516" s="45">
        <v>0</v>
      </c>
      <c r="L2516" s="45">
        <v>1</v>
      </c>
      <c r="M2516" s="45">
        <v>0</v>
      </c>
      <c r="N2516" s="45">
        <v>1</v>
      </c>
      <c r="O2516" s="45">
        <v>1</v>
      </c>
      <c r="P2516" s="45">
        <v>1</v>
      </c>
      <c r="Q2516" s="45">
        <v>0</v>
      </c>
      <c r="R2516" s="45">
        <v>0</v>
      </c>
      <c r="S2516" s="45">
        <v>0</v>
      </c>
      <c r="T2516" s="45">
        <v>0</v>
      </c>
      <c r="U2516" s="45">
        <v>0</v>
      </c>
      <c r="V2516" s="45">
        <v>0</v>
      </c>
      <c r="W2516" s="45">
        <v>0</v>
      </c>
      <c r="X2516" s="45">
        <v>0</v>
      </c>
      <c r="Y2516" s="45">
        <v>0</v>
      </c>
      <c r="Z2516" s="45">
        <v>0</v>
      </c>
      <c r="AA2516" s="45">
        <v>0</v>
      </c>
      <c r="AB2516" s="45">
        <v>0</v>
      </c>
      <c r="AC2516" s="45">
        <v>0</v>
      </c>
      <c r="AD2516" s="45">
        <v>0</v>
      </c>
    </row>
    <row r="2517" spans="1:30" s="45" customFormat="1">
      <c r="A2517" s="44" t="s">
        <v>468</v>
      </c>
      <c r="B2517" s="45">
        <v>1.06457</v>
      </c>
      <c r="C2517" s="45">
        <v>1.06457</v>
      </c>
      <c r="D2517" s="45">
        <v>1.06457</v>
      </c>
      <c r="E2517" s="45">
        <v>1.06457</v>
      </c>
      <c r="F2517" s="45">
        <v>1.06457</v>
      </c>
      <c r="G2517" s="45">
        <v>1.06457</v>
      </c>
      <c r="H2517" s="45">
        <v>1.06457</v>
      </c>
      <c r="I2517" s="45">
        <v>1.06457</v>
      </c>
      <c r="J2517" s="45">
        <v>1.06457</v>
      </c>
      <c r="K2517" s="45">
        <v>1.06457</v>
      </c>
      <c r="L2517" s="45">
        <v>1.06457</v>
      </c>
      <c r="M2517" s="45">
        <v>1.06457</v>
      </c>
      <c r="N2517" s="45">
        <v>1.06457</v>
      </c>
      <c r="O2517" s="45">
        <v>1.06457</v>
      </c>
      <c r="P2517" s="45">
        <v>1.06457</v>
      </c>
      <c r="Q2517" s="45">
        <v>1.06457</v>
      </c>
      <c r="R2517" s="45">
        <v>1.06457</v>
      </c>
      <c r="S2517" s="45">
        <v>1.06457</v>
      </c>
      <c r="T2517" s="45">
        <v>1.06457</v>
      </c>
      <c r="U2517" s="45">
        <v>1.06457</v>
      </c>
      <c r="V2517" s="45">
        <v>1.06457</v>
      </c>
      <c r="W2517" s="45">
        <v>1.06457</v>
      </c>
      <c r="X2517" s="45">
        <v>1.06457</v>
      </c>
      <c r="Y2517" s="45">
        <v>1.06457</v>
      </c>
      <c r="Z2517" s="45">
        <v>1.06457</v>
      </c>
      <c r="AA2517" s="45">
        <v>1.06457</v>
      </c>
      <c r="AB2517" s="45">
        <v>1.06457</v>
      </c>
      <c r="AC2517" s="45">
        <v>1.06457</v>
      </c>
      <c r="AD2517" s="45">
        <v>1.06457</v>
      </c>
    </row>
    <row r="2518" spans="1:30">
      <c r="A2518" s="40" t="s">
        <v>469</v>
      </c>
      <c r="B2518" s="39">
        <v>242102.743187466</v>
      </c>
      <c r="C2518" s="39">
        <v>15389.329210939</v>
      </c>
      <c r="D2518" s="39">
        <v>0</v>
      </c>
      <c r="E2518" s="39">
        <v>1340879.0463301099</v>
      </c>
      <c r="F2518" s="39">
        <v>9396.9914139789707</v>
      </c>
      <c r="G2518" s="39">
        <v>4939867.9410690796</v>
      </c>
      <c r="H2518" s="39">
        <v>1830674.5484058501</v>
      </c>
      <c r="I2518" s="39">
        <v>253492.12970694</v>
      </c>
      <c r="J2518" s="39">
        <v>0</v>
      </c>
      <c r="K2518" s="39">
        <v>0</v>
      </c>
      <c r="L2518" s="39">
        <v>0</v>
      </c>
      <c r="M2518" s="39">
        <v>0</v>
      </c>
      <c r="N2518" s="39">
        <v>14112002.8142139</v>
      </c>
      <c r="O2518" s="39">
        <v>0</v>
      </c>
      <c r="P2518" s="39">
        <v>4410.6321084453102</v>
      </c>
      <c r="Q2518" s="39">
        <v>0</v>
      </c>
      <c r="R2518" s="39">
        <v>0</v>
      </c>
      <c r="S2518" s="39">
        <v>0</v>
      </c>
      <c r="T2518" s="39">
        <v>0</v>
      </c>
      <c r="U2518" s="39">
        <v>0</v>
      </c>
      <c r="V2518" s="39">
        <v>0</v>
      </c>
      <c r="W2518" s="39">
        <v>0</v>
      </c>
      <c r="X2518" s="39">
        <v>0</v>
      </c>
      <c r="Y2518" s="39">
        <v>0</v>
      </c>
      <c r="Z2518" s="39">
        <v>0</v>
      </c>
      <c r="AA2518" s="39">
        <v>0</v>
      </c>
      <c r="AB2518" s="39">
        <v>0</v>
      </c>
      <c r="AC2518" s="39">
        <v>0</v>
      </c>
      <c r="AD2518" s="39">
        <v>0</v>
      </c>
    </row>
    <row r="2519" spans="1:30">
      <c r="A2519" s="40" t="s">
        <v>470</v>
      </c>
    </row>
    <row r="2520" spans="1:30">
      <c r="A2520" s="40" t="s">
        <v>471</v>
      </c>
      <c r="B2520" s="39">
        <v>0</v>
      </c>
      <c r="C2520" s="39">
        <v>0</v>
      </c>
      <c r="D2520" s="39">
        <v>202465.65785919901</v>
      </c>
      <c r="E2520" s="39">
        <v>0</v>
      </c>
      <c r="F2520" s="39">
        <v>0</v>
      </c>
      <c r="G2520" s="39">
        <v>0</v>
      </c>
      <c r="H2520" s="39">
        <v>0</v>
      </c>
      <c r="I2520" s="39">
        <v>0</v>
      </c>
      <c r="J2520" s="39">
        <v>24089.628179346</v>
      </c>
      <c r="K2520" s="39">
        <v>0</v>
      </c>
      <c r="L2520" s="39">
        <v>0</v>
      </c>
      <c r="M2520" s="39">
        <v>0</v>
      </c>
      <c r="N2520" s="39">
        <v>0</v>
      </c>
      <c r="O2520" s="39">
        <v>0</v>
      </c>
      <c r="P2520" s="39">
        <v>0</v>
      </c>
      <c r="Q2520" s="39">
        <v>0</v>
      </c>
      <c r="R2520" s="39">
        <v>5795.1168598957902</v>
      </c>
      <c r="S2520" s="39">
        <v>0</v>
      </c>
      <c r="T2520" s="39">
        <v>157281.84336165499</v>
      </c>
      <c r="U2520" s="39">
        <v>0</v>
      </c>
      <c r="V2520" s="39">
        <v>0</v>
      </c>
      <c r="W2520" s="39">
        <v>200000.00582952501</v>
      </c>
      <c r="X2520" s="39">
        <v>787936.60879030405</v>
      </c>
      <c r="Y2520" s="39">
        <v>0</v>
      </c>
      <c r="Z2520" s="39">
        <v>60000.001748857598</v>
      </c>
      <c r="AA2520" s="39">
        <v>0</v>
      </c>
      <c r="AB2520" s="39">
        <v>24000.000699543001</v>
      </c>
      <c r="AC2520" s="39">
        <v>19000.000553804901</v>
      </c>
      <c r="AD2520" s="39">
        <v>1239456.5804803099</v>
      </c>
    </row>
    <row r="2521" spans="1:30">
      <c r="A2521" s="40" t="s">
        <v>472</v>
      </c>
      <c r="B2521" s="39">
        <v>151808.34183760601</v>
      </c>
      <c r="C2521" s="39">
        <v>216.715071979003</v>
      </c>
      <c r="D2521" s="39">
        <v>0</v>
      </c>
      <c r="E2521" s="39">
        <v>0</v>
      </c>
      <c r="F2521" s="39">
        <v>0</v>
      </c>
      <c r="G2521" s="39">
        <v>13869.320574216201</v>
      </c>
      <c r="H2521" s="39">
        <v>72892.942238888296</v>
      </c>
      <c r="I2521" s="39">
        <v>118755.715518403</v>
      </c>
      <c r="J2521" s="39">
        <v>0</v>
      </c>
      <c r="K2521" s="39">
        <v>16937.978708109102</v>
      </c>
      <c r="L2521" s="39">
        <v>0</v>
      </c>
      <c r="M2521" s="39">
        <v>866.17812522454904</v>
      </c>
      <c r="N2521" s="39">
        <v>0</v>
      </c>
      <c r="O2521" s="39">
        <v>0</v>
      </c>
      <c r="P2521" s="39">
        <v>0</v>
      </c>
      <c r="Q2521" s="39">
        <v>2132.0269163060698</v>
      </c>
      <c r="R2521" s="39">
        <v>0</v>
      </c>
      <c r="S2521" s="39">
        <v>0</v>
      </c>
      <c r="T2521" s="39">
        <v>0</v>
      </c>
      <c r="U2521" s="39">
        <v>0</v>
      </c>
      <c r="V2521" s="39">
        <v>0</v>
      </c>
      <c r="W2521" s="39">
        <v>0</v>
      </c>
      <c r="X2521" s="39">
        <v>0</v>
      </c>
      <c r="Y2521" s="39">
        <v>0</v>
      </c>
      <c r="Z2521" s="39">
        <v>0</v>
      </c>
      <c r="AA2521" s="39">
        <v>0</v>
      </c>
      <c r="AB2521" s="39">
        <v>0</v>
      </c>
      <c r="AC2521" s="39">
        <v>0</v>
      </c>
      <c r="AD2521" s="39">
        <v>0</v>
      </c>
    </row>
    <row r="2522" spans="1:30">
      <c r="A2522" s="40" t="s">
        <v>473</v>
      </c>
      <c r="B2522" s="39">
        <v>242102.743187466</v>
      </c>
      <c r="C2522" s="39">
        <v>15389.329210939</v>
      </c>
      <c r="D2522" s="39">
        <v>0</v>
      </c>
      <c r="E2522" s="39">
        <v>1340879.0463301099</v>
      </c>
      <c r="F2522" s="39">
        <v>9396.9914139789707</v>
      </c>
      <c r="G2522" s="39">
        <v>4939867.9410690796</v>
      </c>
      <c r="H2522" s="39">
        <v>1830674.5484058501</v>
      </c>
      <c r="I2522" s="39">
        <v>253492.12970694</v>
      </c>
      <c r="J2522" s="39">
        <v>0</v>
      </c>
      <c r="K2522" s="39">
        <v>0</v>
      </c>
      <c r="L2522" s="39">
        <v>0</v>
      </c>
      <c r="M2522" s="39">
        <v>0</v>
      </c>
      <c r="N2522" s="39">
        <v>14112002.8142139</v>
      </c>
      <c r="O2522" s="39">
        <v>0</v>
      </c>
      <c r="P2522" s="39">
        <v>4410.6321084453102</v>
      </c>
      <c r="Q2522" s="39">
        <v>0</v>
      </c>
      <c r="R2522" s="39">
        <v>0</v>
      </c>
      <c r="S2522" s="39">
        <v>0</v>
      </c>
      <c r="T2522" s="39">
        <v>0</v>
      </c>
      <c r="U2522" s="39">
        <v>0</v>
      </c>
      <c r="V2522" s="39">
        <v>0</v>
      </c>
      <c r="W2522" s="39">
        <v>0</v>
      </c>
      <c r="X2522" s="39">
        <v>0</v>
      </c>
      <c r="Y2522" s="39">
        <v>0</v>
      </c>
      <c r="Z2522" s="39">
        <v>0</v>
      </c>
      <c r="AA2522" s="39">
        <v>0</v>
      </c>
      <c r="AB2522" s="39">
        <v>0</v>
      </c>
      <c r="AC2522" s="39">
        <v>0</v>
      </c>
      <c r="AD2522" s="39">
        <v>0</v>
      </c>
    </row>
    <row r="2523" spans="1:30">
      <c r="A2523" s="43" t="s">
        <v>474</v>
      </c>
      <c r="B2523" s="46">
        <v>393911.08502507303</v>
      </c>
      <c r="C2523" s="46">
        <v>15606.044282917999</v>
      </c>
      <c r="D2523" s="46">
        <v>202465.65785919901</v>
      </c>
      <c r="E2523" s="46">
        <v>1340879.0463301099</v>
      </c>
      <c r="F2523" s="46">
        <v>9396.9914139789707</v>
      </c>
      <c r="G2523" s="46">
        <v>4953737.2616432998</v>
      </c>
      <c r="H2523" s="46">
        <v>1903567.4906447399</v>
      </c>
      <c r="I2523" s="46">
        <v>372247.845225344</v>
      </c>
      <c r="J2523" s="46">
        <v>24089.628179346</v>
      </c>
      <c r="K2523" s="46">
        <v>16937.978708109102</v>
      </c>
      <c r="L2523" s="46">
        <v>0</v>
      </c>
      <c r="M2523" s="46">
        <v>866.17812522454904</v>
      </c>
      <c r="N2523" s="46">
        <v>14112002.8142139</v>
      </c>
      <c r="O2523" s="46">
        <v>0</v>
      </c>
      <c r="P2523" s="46">
        <v>4410.6321084453102</v>
      </c>
      <c r="Q2523" s="46">
        <v>2132.0269163060698</v>
      </c>
      <c r="R2523" s="46">
        <v>5795.1168598957902</v>
      </c>
      <c r="S2523" s="46">
        <v>0</v>
      </c>
      <c r="T2523" s="46">
        <v>157281.84336165499</v>
      </c>
      <c r="U2523" s="46">
        <v>0</v>
      </c>
      <c r="V2523" s="46">
        <v>0</v>
      </c>
      <c r="W2523" s="46">
        <v>200000.00582952501</v>
      </c>
      <c r="X2523" s="46">
        <v>787936.60879030405</v>
      </c>
      <c r="Y2523" s="46">
        <v>0</v>
      </c>
      <c r="Z2523" s="46">
        <v>60000.001748857598</v>
      </c>
      <c r="AA2523" s="46">
        <v>0</v>
      </c>
      <c r="AB2523" s="46">
        <v>24000.000699543001</v>
      </c>
      <c r="AC2523" s="46">
        <v>19000.000553804901</v>
      </c>
      <c r="AD2523" s="46">
        <v>1239456.5804803099</v>
      </c>
    </row>
    <row r="2524" spans="1:30" hidden="1" outlineLevel="1">
      <c r="A2524" s="40" t="s">
        <v>213</v>
      </c>
      <c r="B2524" s="39">
        <v>393911.08502507303</v>
      </c>
      <c r="C2524" s="39">
        <v>393911.08502507303</v>
      </c>
      <c r="D2524" s="39">
        <v>393911.08502507303</v>
      </c>
      <c r="E2524" s="39">
        <v>393911.08502507303</v>
      </c>
      <c r="F2524" s="39">
        <v>393911.08502507303</v>
      </c>
      <c r="G2524" s="39">
        <v>393911.08502507303</v>
      </c>
      <c r="H2524" s="39">
        <v>393911.08502507303</v>
      </c>
      <c r="I2524" s="39">
        <v>393911.08502507303</v>
      </c>
      <c r="J2524" s="39">
        <v>393911.08502507303</v>
      </c>
      <c r="K2524" s="39">
        <v>393911.08502507303</v>
      </c>
      <c r="L2524" s="39">
        <v>393911.08502507303</v>
      </c>
      <c r="M2524" s="39">
        <v>393911.08502507303</v>
      </c>
      <c r="N2524" s="39">
        <v>393911.08502507303</v>
      </c>
      <c r="O2524" s="39">
        <v>393911.08502507303</v>
      </c>
      <c r="P2524" s="39">
        <v>393911.08502507303</v>
      </c>
      <c r="Q2524" s="39">
        <v>393911.08502507303</v>
      </c>
      <c r="R2524" s="39">
        <v>393911.08502507303</v>
      </c>
    </row>
    <row r="2525" spans="1:30" hidden="1" outlineLevel="1">
      <c r="A2525" s="40" t="s">
        <v>214</v>
      </c>
      <c r="B2525" s="39">
        <v>15606.044282917999</v>
      </c>
      <c r="C2525" s="39">
        <v>15606.044282917999</v>
      </c>
      <c r="D2525" s="39">
        <v>15606.044282917999</v>
      </c>
      <c r="E2525" s="39">
        <v>15606.044282917999</v>
      </c>
      <c r="F2525" s="39">
        <v>15606.044282917999</v>
      </c>
      <c r="G2525" s="39">
        <v>15606.044282917999</v>
      </c>
      <c r="H2525" s="39">
        <v>15606.044282917999</v>
      </c>
      <c r="I2525" s="39">
        <v>15606.044282917999</v>
      </c>
      <c r="J2525" s="39">
        <v>15606.044282917999</v>
      </c>
      <c r="K2525" s="39">
        <v>15606.044282917999</v>
      </c>
      <c r="L2525" s="39">
        <v>15606.044282917999</v>
      </c>
      <c r="M2525" s="39">
        <v>15606.044282917999</v>
      </c>
      <c r="N2525" s="39">
        <v>15606.044282917999</v>
      </c>
      <c r="O2525" s="39">
        <v>15606.044282917999</v>
      </c>
      <c r="P2525" s="39">
        <v>15606.044282917999</v>
      </c>
      <c r="Q2525" s="39">
        <v>15606.044282917999</v>
      </c>
      <c r="R2525" s="39">
        <v>15606.044282917999</v>
      </c>
    </row>
    <row r="2526" spans="1:30" hidden="1" outlineLevel="1">
      <c r="A2526" s="40" t="s">
        <v>215</v>
      </c>
      <c r="B2526" s="39">
        <v>202465.65785919901</v>
      </c>
      <c r="C2526" s="39">
        <v>202465.65785919901</v>
      </c>
      <c r="D2526" s="39">
        <v>202465.65785919901</v>
      </c>
      <c r="E2526" s="39">
        <v>202465.65785919901</v>
      </c>
      <c r="F2526" s="39">
        <v>202465.65785919901</v>
      </c>
      <c r="G2526" s="39">
        <v>202465.65785919901</v>
      </c>
      <c r="H2526" s="39">
        <v>202465.65785919901</v>
      </c>
      <c r="I2526" s="39">
        <v>202465.65785919901</v>
      </c>
      <c r="J2526" s="39">
        <v>202465.65785919901</v>
      </c>
      <c r="K2526" s="39">
        <v>202465.65785919901</v>
      </c>
      <c r="L2526" s="39">
        <v>202465.65785919901</v>
      </c>
      <c r="M2526" s="39">
        <v>202465.65785919901</v>
      </c>
      <c r="N2526" s="39">
        <v>202465.65785919901</v>
      </c>
      <c r="O2526" s="39">
        <v>202465.65785919901</v>
      </c>
      <c r="P2526" s="39">
        <v>202465.65785919901</v>
      </c>
      <c r="Q2526" s="39">
        <v>202465.65785919901</v>
      </c>
      <c r="R2526" s="39">
        <v>202465.65785919901</v>
      </c>
    </row>
    <row r="2527" spans="1:30" hidden="1" outlineLevel="1">
      <c r="A2527" s="40" t="s">
        <v>216</v>
      </c>
      <c r="B2527" s="39">
        <v>1340879.0463301099</v>
      </c>
      <c r="C2527" s="39">
        <v>1340879.0463301099</v>
      </c>
      <c r="D2527" s="39">
        <v>1340879.0463301099</v>
      </c>
      <c r="E2527" s="39">
        <v>1340879.0463301099</v>
      </c>
      <c r="F2527" s="39">
        <v>1340879.0463301099</v>
      </c>
      <c r="G2527" s="39">
        <v>1340879.0463301099</v>
      </c>
      <c r="H2527" s="39">
        <v>1340879.0463301099</v>
      </c>
      <c r="I2527" s="39">
        <v>1340879.0463301099</v>
      </c>
      <c r="J2527" s="39">
        <v>1340879.0463301099</v>
      </c>
      <c r="K2527" s="39">
        <v>1340879.0463301099</v>
      </c>
      <c r="L2527" s="39">
        <v>1340879.0463301099</v>
      </c>
      <c r="M2527" s="39">
        <v>1340879.0463301099</v>
      </c>
      <c r="N2527" s="39">
        <v>1340879.0463301099</v>
      </c>
      <c r="O2527" s="39">
        <v>1340879.0463301099</v>
      </c>
      <c r="P2527" s="39">
        <v>1340879.0463301099</v>
      </c>
      <c r="Q2527" s="39">
        <v>1340879.0463301099</v>
      </c>
      <c r="R2527" s="39">
        <v>1340879.0463301099</v>
      </c>
    </row>
    <row r="2528" spans="1:30" hidden="1" outlineLevel="1">
      <c r="A2528" s="40" t="s">
        <v>217</v>
      </c>
      <c r="B2528" s="39">
        <v>9396.9914139789707</v>
      </c>
      <c r="C2528" s="39">
        <v>9396.9914139789707</v>
      </c>
      <c r="D2528" s="39">
        <v>9396.9914139789707</v>
      </c>
      <c r="E2528" s="39">
        <v>9396.9914139789707</v>
      </c>
      <c r="F2528" s="39">
        <v>9396.9914139789707</v>
      </c>
      <c r="G2528" s="39">
        <v>9396.9914139789707</v>
      </c>
      <c r="H2528" s="39">
        <v>9396.9914139789707</v>
      </c>
      <c r="I2528" s="39">
        <v>9396.9914139789707</v>
      </c>
      <c r="J2528" s="39">
        <v>9396.9914139789707</v>
      </c>
      <c r="K2528" s="39">
        <v>9396.9914139789707</v>
      </c>
      <c r="L2528" s="39">
        <v>9396.9914139789707</v>
      </c>
      <c r="M2528" s="39">
        <v>9396.9914139789707</v>
      </c>
      <c r="N2528" s="39">
        <v>9396.9914139789707</v>
      </c>
      <c r="O2528" s="39">
        <v>9396.9914139789707</v>
      </c>
      <c r="P2528" s="39">
        <v>9396.9914139789707</v>
      </c>
      <c r="Q2528" s="39">
        <v>9396.9914139789707</v>
      </c>
      <c r="R2528" s="39">
        <v>9396.9914139789707</v>
      </c>
    </row>
    <row r="2529" spans="1:30" hidden="1" outlineLevel="1">
      <c r="A2529" s="40" t="s">
        <v>218</v>
      </c>
      <c r="B2529" s="39">
        <v>4953737.2616432998</v>
      </c>
      <c r="C2529" s="39">
        <v>4953737.2616432998</v>
      </c>
      <c r="D2529" s="39">
        <v>4953737.2616432998</v>
      </c>
      <c r="E2529" s="39">
        <v>4953737.2616432998</v>
      </c>
      <c r="F2529" s="39">
        <v>4953737.2616432998</v>
      </c>
      <c r="G2529" s="39">
        <v>4953737.2616432998</v>
      </c>
      <c r="H2529" s="39">
        <v>4953737.2616432998</v>
      </c>
      <c r="I2529" s="39">
        <v>4953737.2616432998</v>
      </c>
      <c r="J2529" s="39">
        <v>4953737.2616432998</v>
      </c>
      <c r="K2529" s="39">
        <v>4953737.2616432998</v>
      </c>
      <c r="L2529" s="39">
        <v>4953737.2616432998</v>
      </c>
      <c r="M2529" s="39">
        <v>4953737.2616432998</v>
      </c>
      <c r="N2529" s="39">
        <v>4953737.2616432998</v>
      </c>
      <c r="O2529" s="39">
        <v>4953737.2616432998</v>
      </c>
      <c r="P2529" s="39">
        <v>4953737.2616432998</v>
      </c>
      <c r="Q2529" s="39">
        <v>4953737.2616432998</v>
      </c>
      <c r="R2529" s="39">
        <v>4953737.2616432998</v>
      </c>
    </row>
    <row r="2530" spans="1:30" hidden="1" outlineLevel="1">
      <c r="A2530" s="40" t="s">
        <v>219</v>
      </c>
      <c r="B2530" s="39">
        <v>1903567.4906447399</v>
      </c>
      <c r="C2530" s="39">
        <v>1903567.4906447399</v>
      </c>
      <c r="D2530" s="39">
        <v>1903567.4906447399</v>
      </c>
      <c r="E2530" s="39">
        <v>1903567.4906447399</v>
      </c>
      <c r="F2530" s="39">
        <v>1903567.4906447399</v>
      </c>
      <c r="G2530" s="39">
        <v>1903567.4906447399</v>
      </c>
      <c r="H2530" s="39">
        <v>1903567.4906447399</v>
      </c>
      <c r="I2530" s="39">
        <v>1903567.4906447399</v>
      </c>
      <c r="J2530" s="39">
        <v>1903567.4906447399</v>
      </c>
      <c r="K2530" s="39">
        <v>1903567.4906447399</v>
      </c>
      <c r="L2530" s="39">
        <v>1903567.4906447399</v>
      </c>
      <c r="M2530" s="39">
        <v>1903567.4906447399</v>
      </c>
      <c r="N2530" s="39">
        <v>1903567.4906447399</v>
      </c>
      <c r="O2530" s="39">
        <v>1903567.4906447399</v>
      </c>
      <c r="P2530" s="39">
        <v>1903567.4906447399</v>
      </c>
      <c r="Q2530" s="39">
        <v>1903567.4906447399</v>
      </c>
      <c r="R2530" s="39">
        <v>1903567.4906447399</v>
      </c>
    </row>
    <row r="2531" spans="1:30" hidden="1" outlineLevel="1">
      <c r="A2531" s="40" t="s">
        <v>220</v>
      </c>
      <c r="B2531" s="39">
        <v>372247.845225344</v>
      </c>
      <c r="C2531" s="39">
        <v>372247.845225344</v>
      </c>
      <c r="D2531" s="39">
        <v>372247.845225344</v>
      </c>
      <c r="E2531" s="39">
        <v>372247.845225344</v>
      </c>
      <c r="F2531" s="39">
        <v>372247.845225344</v>
      </c>
      <c r="G2531" s="39">
        <v>372247.845225344</v>
      </c>
      <c r="H2531" s="39">
        <v>372247.845225344</v>
      </c>
      <c r="I2531" s="39">
        <v>372247.845225344</v>
      </c>
      <c r="J2531" s="39">
        <v>372247.845225344</v>
      </c>
      <c r="K2531" s="39">
        <v>372247.845225344</v>
      </c>
      <c r="L2531" s="39">
        <v>372247.845225344</v>
      </c>
      <c r="M2531" s="39">
        <v>372247.845225344</v>
      </c>
      <c r="N2531" s="39">
        <v>372247.845225344</v>
      </c>
      <c r="O2531" s="39">
        <v>372247.845225344</v>
      </c>
      <c r="P2531" s="39">
        <v>372247.845225344</v>
      </c>
      <c r="Q2531" s="39">
        <v>372247.845225344</v>
      </c>
      <c r="R2531" s="39">
        <v>372247.845225344</v>
      </c>
    </row>
    <row r="2532" spans="1:30" hidden="1" outlineLevel="1">
      <c r="A2532" s="40" t="s">
        <v>221</v>
      </c>
      <c r="B2532" s="39">
        <v>24089.628179346</v>
      </c>
      <c r="C2532" s="39">
        <v>24089.628179346</v>
      </c>
      <c r="D2532" s="39">
        <v>24089.628179346</v>
      </c>
      <c r="E2532" s="39">
        <v>24089.628179346</v>
      </c>
      <c r="F2532" s="39">
        <v>24089.628179346</v>
      </c>
      <c r="G2532" s="39">
        <v>24089.628179346</v>
      </c>
      <c r="H2532" s="39">
        <v>24089.628179346</v>
      </c>
      <c r="I2532" s="39">
        <v>24089.628179346</v>
      </c>
      <c r="J2532" s="39">
        <v>24089.628179346</v>
      </c>
      <c r="K2532" s="39">
        <v>24089.628179346</v>
      </c>
      <c r="L2532" s="39">
        <v>24089.628179346</v>
      </c>
      <c r="M2532" s="39">
        <v>24089.628179346</v>
      </c>
      <c r="N2532" s="39">
        <v>24089.628179346</v>
      </c>
      <c r="O2532" s="39">
        <v>24089.628179346</v>
      </c>
      <c r="P2532" s="39">
        <v>24089.628179346</v>
      </c>
      <c r="Q2532" s="39">
        <v>24089.628179346</v>
      </c>
      <c r="R2532" s="39">
        <v>24089.628179346</v>
      </c>
    </row>
    <row r="2533" spans="1:30" hidden="1" outlineLevel="1">
      <c r="A2533" s="40" t="s">
        <v>222</v>
      </c>
      <c r="B2533" s="39">
        <v>16937.978708109102</v>
      </c>
      <c r="C2533" s="39">
        <v>16937.978708109102</v>
      </c>
      <c r="D2533" s="39">
        <v>16937.978708109102</v>
      </c>
      <c r="E2533" s="39">
        <v>16937.978708109102</v>
      </c>
      <c r="F2533" s="39">
        <v>16937.978708109102</v>
      </c>
      <c r="G2533" s="39">
        <v>16937.978708109102</v>
      </c>
      <c r="H2533" s="39">
        <v>16937.978708109102</v>
      </c>
      <c r="I2533" s="39">
        <v>16937.978708109102</v>
      </c>
      <c r="J2533" s="39">
        <v>16937.978708109102</v>
      </c>
      <c r="K2533" s="39">
        <v>16937.978708109102</v>
      </c>
      <c r="L2533" s="39">
        <v>16937.978708109102</v>
      </c>
      <c r="M2533" s="39">
        <v>16937.978708109102</v>
      </c>
      <c r="N2533" s="39">
        <v>16937.978708109102</v>
      </c>
      <c r="O2533" s="39">
        <v>16937.978708109102</v>
      </c>
      <c r="P2533" s="39">
        <v>16937.978708109102</v>
      </c>
      <c r="Q2533" s="39">
        <v>16937.978708109102</v>
      </c>
      <c r="R2533" s="39">
        <v>16937.978708109102</v>
      </c>
    </row>
    <row r="2534" spans="1:30" hidden="1" outlineLevel="1">
      <c r="A2534" s="40" t="s">
        <v>224</v>
      </c>
      <c r="B2534" s="39">
        <v>866.17812522454904</v>
      </c>
      <c r="C2534" s="39">
        <v>866.17812522454904</v>
      </c>
      <c r="D2534" s="39">
        <v>866.17812522454904</v>
      </c>
      <c r="E2534" s="39">
        <v>866.17812522454904</v>
      </c>
      <c r="F2534" s="39">
        <v>866.17812522454904</v>
      </c>
      <c r="G2534" s="39">
        <v>866.17812522454904</v>
      </c>
      <c r="H2534" s="39">
        <v>866.17812522454904</v>
      </c>
      <c r="I2534" s="39">
        <v>866.17812522454904</v>
      </c>
      <c r="J2534" s="39">
        <v>866.17812522454904</v>
      </c>
      <c r="K2534" s="39">
        <v>866.17812522454904</v>
      </c>
      <c r="L2534" s="39">
        <v>866.17812522454904</v>
      </c>
      <c r="M2534" s="39">
        <v>866.17812522454904</v>
      </c>
      <c r="N2534" s="39">
        <v>866.17812522454904</v>
      </c>
      <c r="O2534" s="39">
        <v>866.17812522454904</v>
      </c>
      <c r="P2534" s="39">
        <v>866.17812522454904</v>
      </c>
      <c r="Q2534" s="39">
        <v>866.17812522454904</v>
      </c>
      <c r="R2534" s="39">
        <v>866.17812522454904</v>
      </c>
    </row>
    <row r="2535" spans="1:30" hidden="1" outlineLevel="1">
      <c r="A2535" s="40" t="s">
        <v>225</v>
      </c>
      <c r="B2535" s="39">
        <v>14112002.8142139</v>
      </c>
      <c r="C2535" s="39">
        <v>14112002.8142139</v>
      </c>
      <c r="D2535" s="39">
        <v>14112002.8142139</v>
      </c>
      <c r="E2535" s="39">
        <v>14112002.8142139</v>
      </c>
      <c r="F2535" s="39">
        <v>14112002.8142139</v>
      </c>
      <c r="G2535" s="39">
        <v>14112002.8142139</v>
      </c>
      <c r="H2535" s="39">
        <v>14112002.8142139</v>
      </c>
      <c r="I2535" s="39">
        <v>14112002.8142139</v>
      </c>
      <c r="J2535" s="39">
        <v>14112002.8142139</v>
      </c>
      <c r="K2535" s="39">
        <v>14112002.8142139</v>
      </c>
      <c r="L2535" s="39">
        <v>14112002.8142139</v>
      </c>
      <c r="M2535" s="39">
        <v>14112002.8142139</v>
      </c>
      <c r="N2535" s="39">
        <v>14112002.8142139</v>
      </c>
      <c r="O2535" s="39">
        <v>14112002.8142139</v>
      </c>
      <c r="P2535" s="39">
        <v>14112002.8142139</v>
      </c>
      <c r="Q2535" s="39">
        <v>14112002.8142139</v>
      </c>
      <c r="R2535" s="39">
        <v>14112002.8142139</v>
      </c>
    </row>
    <row r="2536" spans="1:30" hidden="1" outlineLevel="1">
      <c r="A2536" s="40" t="s">
        <v>227</v>
      </c>
      <c r="B2536" s="39">
        <v>4410.6321084453102</v>
      </c>
      <c r="C2536" s="39">
        <v>4410.6321084453102</v>
      </c>
      <c r="D2536" s="39">
        <v>4410.6321084453102</v>
      </c>
      <c r="E2536" s="39">
        <v>4410.6321084453102</v>
      </c>
      <c r="F2536" s="39">
        <v>4410.6321084453102</v>
      </c>
      <c r="G2536" s="39">
        <v>4410.6321084453102</v>
      </c>
      <c r="H2536" s="39">
        <v>4410.6321084453102</v>
      </c>
      <c r="I2536" s="39">
        <v>4410.6321084453102</v>
      </c>
      <c r="J2536" s="39">
        <v>4410.6321084453102</v>
      </c>
      <c r="K2536" s="39">
        <v>4410.6321084453102</v>
      </c>
      <c r="L2536" s="39">
        <v>4410.6321084453102</v>
      </c>
      <c r="M2536" s="39">
        <v>4410.6321084453102</v>
      </c>
      <c r="N2536" s="39">
        <v>4410.6321084453102</v>
      </c>
      <c r="O2536" s="39">
        <v>4410.6321084453102</v>
      </c>
      <c r="P2536" s="39">
        <v>4410.6321084453102</v>
      </c>
      <c r="Q2536" s="39">
        <v>4410.6321084453102</v>
      </c>
      <c r="R2536" s="39">
        <v>4410.6321084453102</v>
      </c>
    </row>
    <row r="2537" spans="1:30" hidden="1" outlineLevel="1">
      <c r="A2537" s="40" t="s">
        <v>228</v>
      </c>
      <c r="B2537" s="39">
        <v>2132.0269163060698</v>
      </c>
      <c r="C2537" s="39">
        <v>2132.0269163060698</v>
      </c>
      <c r="D2537" s="39">
        <v>2132.0269163060698</v>
      </c>
      <c r="E2537" s="39">
        <v>2132.0269163060698</v>
      </c>
      <c r="F2537" s="39">
        <v>2132.0269163060698</v>
      </c>
      <c r="G2537" s="39">
        <v>2132.0269163060698</v>
      </c>
      <c r="H2537" s="39">
        <v>2132.0269163060698</v>
      </c>
      <c r="I2537" s="39">
        <v>2132.0269163060698</v>
      </c>
      <c r="J2537" s="39">
        <v>2132.0269163060698</v>
      </c>
      <c r="K2537" s="39">
        <v>2132.0269163060698</v>
      </c>
      <c r="L2537" s="39">
        <v>2132.0269163060698</v>
      </c>
      <c r="M2537" s="39">
        <v>2132.0269163060698</v>
      </c>
      <c r="N2537" s="39">
        <v>2132.0269163060698</v>
      </c>
      <c r="O2537" s="39">
        <v>2132.0269163060698</v>
      </c>
      <c r="P2537" s="39">
        <v>2132.0269163060698</v>
      </c>
      <c r="Q2537" s="39">
        <v>2132.0269163060698</v>
      </c>
      <c r="R2537" s="39">
        <v>2132.0269163060698</v>
      </c>
    </row>
    <row r="2538" spans="1:30" hidden="1" outlineLevel="1">
      <c r="A2538" s="40" t="s">
        <v>229</v>
      </c>
      <c r="B2538" s="39">
        <v>5795.1168598957902</v>
      </c>
      <c r="C2538" s="39">
        <v>5795.1168598957902</v>
      </c>
      <c r="D2538" s="39">
        <v>5795.1168598957902</v>
      </c>
      <c r="E2538" s="39">
        <v>5795.1168598957902</v>
      </c>
      <c r="F2538" s="39">
        <v>5795.1168598957902</v>
      </c>
      <c r="G2538" s="39">
        <v>5795.1168598957902</v>
      </c>
      <c r="H2538" s="39">
        <v>5795.1168598957902</v>
      </c>
      <c r="I2538" s="39">
        <v>5795.1168598957902</v>
      </c>
      <c r="J2538" s="39">
        <v>5795.1168598957902</v>
      </c>
      <c r="K2538" s="39">
        <v>5795.1168598957902</v>
      </c>
      <c r="L2538" s="39">
        <v>5795.1168598957902</v>
      </c>
      <c r="M2538" s="39">
        <v>5795.1168598957902</v>
      </c>
      <c r="N2538" s="39">
        <v>5795.1168598957902</v>
      </c>
      <c r="O2538" s="39">
        <v>5795.1168598957902</v>
      </c>
      <c r="P2538" s="39">
        <v>5795.1168598957902</v>
      </c>
      <c r="Q2538" s="39">
        <v>5795.1168598957902</v>
      </c>
      <c r="R2538" s="39">
        <v>5795.1168598957902</v>
      </c>
    </row>
    <row r="2539" spans="1:30" hidden="1" outlineLevel="1">
      <c r="A2539" s="40" t="s">
        <v>230</v>
      </c>
      <c r="S2539" s="39">
        <v>157281.84336165499</v>
      </c>
      <c r="T2539" s="39">
        <v>157281.84336165499</v>
      </c>
      <c r="U2539" s="39">
        <v>157281.84336165499</v>
      </c>
      <c r="V2539" s="39">
        <v>157281.84336165499</v>
      </c>
      <c r="W2539" s="39">
        <v>157281.84336165499</v>
      </c>
      <c r="X2539" s="39">
        <v>157281.84336165499</v>
      </c>
      <c r="Y2539" s="39">
        <v>157281.84336165499</v>
      </c>
      <c r="Z2539" s="39">
        <v>157281.84336165499</v>
      </c>
      <c r="AA2539" s="39">
        <v>157281.84336165499</v>
      </c>
      <c r="AB2539" s="39">
        <v>157281.84336165499</v>
      </c>
      <c r="AC2539" s="39">
        <v>157281.84336165499</v>
      </c>
      <c r="AD2539" s="39">
        <v>157281.84336165499</v>
      </c>
    </row>
    <row r="2540" spans="1:30" hidden="1" outlineLevel="1">
      <c r="A2540" s="40" t="s">
        <v>231</v>
      </c>
      <c r="S2540" s="39">
        <v>200000.00582952501</v>
      </c>
      <c r="T2540" s="39">
        <v>200000.00582952501</v>
      </c>
      <c r="U2540" s="39">
        <v>200000.00582952501</v>
      </c>
      <c r="V2540" s="39">
        <v>200000.00582952501</v>
      </c>
      <c r="W2540" s="39">
        <v>200000.00582952501</v>
      </c>
      <c r="X2540" s="39">
        <v>200000.00582952501</v>
      </c>
      <c r="Y2540" s="39">
        <v>200000.00582952501</v>
      </c>
      <c r="Z2540" s="39">
        <v>200000.00582952501</v>
      </c>
      <c r="AA2540" s="39">
        <v>200000.00582952501</v>
      </c>
      <c r="AB2540" s="39">
        <v>200000.00582952501</v>
      </c>
      <c r="AC2540" s="39">
        <v>200000.00582952501</v>
      </c>
      <c r="AD2540" s="39">
        <v>200000.00582952501</v>
      </c>
    </row>
    <row r="2541" spans="1:30" hidden="1" outlineLevel="1">
      <c r="A2541" s="40" t="s">
        <v>232</v>
      </c>
      <c r="S2541" s="39">
        <v>787936.60879030405</v>
      </c>
      <c r="T2541" s="39">
        <v>787936.60879030405</v>
      </c>
      <c r="U2541" s="39">
        <v>787936.60879030405</v>
      </c>
      <c r="V2541" s="39">
        <v>787936.60879030405</v>
      </c>
      <c r="W2541" s="39">
        <v>787936.60879030405</v>
      </c>
      <c r="X2541" s="39">
        <v>787936.60879030405</v>
      </c>
      <c r="Y2541" s="39">
        <v>787936.60879030405</v>
      </c>
      <c r="Z2541" s="39">
        <v>787936.60879030405</v>
      </c>
      <c r="AA2541" s="39">
        <v>787936.60879030405</v>
      </c>
      <c r="AB2541" s="39">
        <v>787936.60879030405</v>
      </c>
      <c r="AC2541" s="39">
        <v>787936.60879030405</v>
      </c>
      <c r="AD2541" s="39">
        <v>787936.60879030405</v>
      </c>
    </row>
    <row r="2542" spans="1:30" hidden="1" outlineLevel="1">
      <c r="A2542" s="40" t="s">
        <v>233</v>
      </c>
      <c r="S2542" s="39">
        <v>60000.001748857598</v>
      </c>
      <c r="T2542" s="39">
        <v>60000.001748857598</v>
      </c>
      <c r="U2542" s="39">
        <v>60000.001748857598</v>
      </c>
      <c r="V2542" s="39">
        <v>60000.001748857598</v>
      </c>
      <c r="W2542" s="39">
        <v>60000.001748857598</v>
      </c>
      <c r="X2542" s="39">
        <v>60000.001748857598</v>
      </c>
      <c r="Y2542" s="39">
        <v>60000.001748857598</v>
      </c>
      <c r="Z2542" s="39">
        <v>60000.001748857598</v>
      </c>
      <c r="AA2542" s="39">
        <v>60000.001748857598</v>
      </c>
      <c r="AB2542" s="39">
        <v>60000.001748857598</v>
      </c>
      <c r="AC2542" s="39">
        <v>60000.001748857598</v>
      </c>
      <c r="AD2542" s="39">
        <v>60000.001748857598</v>
      </c>
    </row>
    <row r="2543" spans="1:30" hidden="1" outlineLevel="1">
      <c r="A2543" s="40" t="s">
        <v>235</v>
      </c>
      <c r="S2543" s="39">
        <v>24000.000699543001</v>
      </c>
      <c r="T2543" s="39">
        <v>24000.000699543001</v>
      </c>
      <c r="U2543" s="39">
        <v>24000.000699543001</v>
      </c>
      <c r="V2543" s="39">
        <v>24000.000699543001</v>
      </c>
      <c r="W2543" s="39">
        <v>24000.000699543001</v>
      </c>
      <c r="X2543" s="39">
        <v>24000.000699543001</v>
      </c>
      <c r="Y2543" s="39">
        <v>24000.000699543001</v>
      </c>
      <c r="Z2543" s="39">
        <v>24000.000699543001</v>
      </c>
      <c r="AA2543" s="39">
        <v>24000.000699543001</v>
      </c>
      <c r="AB2543" s="39">
        <v>24000.000699543001</v>
      </c>
      <c r="AC2543" s="39">
        <v>24000.000699543001</v>
      </c>
      <c r="AD2543" s="39">
        <v>24000.000699543001</v>
      </c>
    </row>
    <row r="2544" spans="1:30" hidden="1" outlineLevel="1">
      <c r="A2544" s="40" t="s">
        <v>236</v>
      </c>
      <c r="S2544" s="39">
        <v>19000.000553804901</v>
      </c>
      <c r="T2544" s="39">
        <v>19000.000553804901</v>
      </c>
      <c r="U2544" s="39">
        <v>19000.000553804901</v>
      </c>
      <c r="V2544" s="39">
        <v>19000.000553804901</v>
      </c>
      <c r="W2544" s="39">
        <v>19000.000553804901</v>
      </c>
      <c r="X2544" s="39">
        <v>19000.000553804901</v>
      </c>
      <c r="Y2544" s="39">
        <v>19000.000553804901</v>
      </c>
      <c r="Z2544" s="39">
        <v>19000.000553804901</v>
      </c>
      <c r="AA2544" s="39">
        <v>19000.000553804901</v>
      </c>
      <c r="AB2544" s="39">
        <v>19000.000553804901</v>
      </c>
      <c r="AC2544" s="39">
        <v>19000.000553804901</v>
      </c>
      <c r="AD2544" s="39">
        <v>19000.000553804901</v>
      </c>
    </row>
    <row r="2545" spans="1:30" hidden="1" outlineLevel="1">
      <c r="A2545" s="40" t="s">
        <v>237</v>
      </c>
      <c r="S2545" s="39">
        <v>1239456.5804803099</v>
      </c>
      <c r="T2545" s="39">
        <v>1239456.5804803099</v>
      </c>
      <c r="U2545" s="39">
        <v>1239456.5804803099</v>
      </c>
      <c r="V2545" s="39">
        <v>1239456.5804803099</v>
      </c>
      <c r="W2545" s="39">
        <v>1239456.5804803099</v>
      </c>
      <c r="X2545" s="39">
        <v>1239456.5804803099</v>
      </c>
      <c r="Y2545" s="39">
        <v>1239456.5804803099</v>
      </c>
      <c r="Z2545" s="39">
        <v>1239456.5804803099</v>
      </c>
      <c r="AA2545" s="39">
        <v>1239456.5804803099</v>
      </c>
      <c r="AB2545" s="39">
        <v>1239456.5804803099</v>
      </c>
      <c r="AC2545" s="39">
        <v>1239456.5804803099</v>
      </c>
      <c r="AD2545" s="39">
        <v>1239456.5804803099</v>
      </c>
    </row>
    <row r="2546" spans="1:30" collapsed="1">
      <c r="A2546" s="40" t="s">
        <v>475</v>
      </c>
      <c r="B2546" s="39">
        <v>23358045.7975359</v>
      </c>
      <c r="C2546" s="39">
        <v>23358045.7975359</v>
      </c>
      <c r="D2546" s="39">
        <v>23358045.7975359</v>
      </c>
      <c r="E2546" s="39">
        <v>23358045.7975359</v>
      </c>
      <c r="F2546" s="39">
        <v>23358045.7975359</v>
      </c>
      <c r="G2546" s="39">
        <v>23358045.7975359</v>
      </c>
      <c r="H2546" s="39">
        <v>23358045.7975359</v>
      </c>
      <c r="I2546" s="39">
        <v>23358045.7975359</v>
      </c>
      <c r="J2546" s="39">
        <v>23358045.7975359</v>
      </c>
      <c r="K2546" s="39">
        <v>23358045.7975359</v>
      </c>
      <c r="L2546" s="39">
        <v>23358045.7975359</v>
      </c>
      <c r="M2546" s="39">
        <v>23358045.7975359</v>
      </c>
      <c r="N2546" s="39">
        <v>23358045.7975359</v>
      </c>
      <c r="O2546" s="39">
        <v>23358045.7975359</v>
      </c>
      <c r="P2546" s="39">
        <v>23358045.7975359</v>
      </c>
      <c r="Q2546" s="39">
        <v>23358045.7975359</v>
      </c>
      <c r="R2546" s="39">
        <v>23358045.7975359</v>
      </c>
      <c r="S2546" s="39">
        <v>2487675.041464</v>
      </c>
      <c r="T2546" s="39">
        <v>2487675.041464</v>
      </c>
      <c r="U2546" s="39">
        <v>2487675.041464</v>
      </c>
      <c r="V2546" s="39">
        <v>2487675.041464</v>
      </c>
      <c r="W2546" s="39">
        <v>2487675.041464</v>
      </c>
      <c r="X2546" s="39">
        <v>2487675.041464</v>
      </c>
      <c r="Y2546" s="39">
        <v>2487675.041464</v>
      </c>
      <c r="Z2546" s="39">
        <v>2487675.041464</v>
      </c>
      <c r="AA2546" s="39">
        <v>2487675.041464</v>
      </c>
      <c r="AB2546" s="39">
        <v>2487675.041464</v>
      </c>
      <c r="AC2546" s="39">
        <v>2487675.041464</v>
      </c>
      <c r="AD2546" s="39">
        <v>2487675.041464</v>
      </c>
    </row>
    <row r="2547" spans="1:30" hidden="1" outlineLevel="1">
      <c r="A2547" s="40" t="s">
        <v>213</v>
      </c>
      <c r="B2547" s="39">
        <v>393911.08502507303</v>
      </c>
      <c r="C2547" s="39">
        <v>393911.08502507303</v>
      </c>
      <c r="D2547" s="39">
        <v>393911.08502507303</v>
      </c>
      <c r="E2547" s="39">
        <v>393911.08502507303</v>
      </c>
      <c r="F2547" s="39">
        <v>393911.08502507303</v>
      </c>
      <c r="G2547" s="39">
        <v>393911.08502507303</v>
      </c>
      <c r="H2547" s="39">
        <v>393911.08502507303</v>
      </c>
      <c r="I2547" s="39">
        <v>393911.08502507303</v>
      </c>
      <c r="J2547" s="39">
        <v>393911.08502507303</v>
      </c>
      <c r="K2547" s="39">
        <v>393911.08502507303</v>
      </c>
      <c r="L2547" s="39">
        <v>393911.08502507303</v>
      </c>
      <c r="M2547" s="39">
        <v>393911.08502507303</v>
      </c>
      <c r="N2547" s="39">
        <v>393911.08502507303</v>
      </c>
      <c r="O2547" s="39">
        <v>393911.08502507303</v>
      </c>
      <c r="P2547" s="39">
        <v>393911.08502507303</v>
      </c>
      <c r="Q2547" s="39">
        <v>393911.08502507303</v>
      </c>
      <c r="R2547" s="39">
        <v>393911.08502507303</v>
      </c>
      <c r="S2547" s="39">
        <v>393911.08502507303</v>
      </c>
      <c r="T2547" s="39">
        <v>393911.08502507303</v>
      </c>
      <c r="U2547" s="39">
        <v>393911.08502507303</v>
      </c>
      <c r="V2547" s="39">
        <v>393911.08502507303</v>
      </c>
      <c r="W2547" s="39">
        <v>393911.08502507303</v>
      </c>
      <c r="X2547" s="39">
        <v>393911.08502507303</v>
      </c>
      <c r="Y2547" s="39">
        <v>393911.08502507303</v>
      </c>
      <c r="Z2547" s="39">
        <v>393911.08502507303</v>
      </c>
      <c r="AA2547" s="39">
        <v>393911.08502507303</v>
      </c>
      <c r="AB2547" s="39">
        <v>393911.08502507303</v>
      </c>
      <c r="AC2547" s="39">
        <v>393911.08502507303</v>
      </c>
      <c r="AD2547" s="39">
        <v>393911.08502507303</v>
      </c>
    </row>
    <row r="2548" spans="1:30" hidden="1" outlineLevel="1">
      <c r="A2548" s="40" t="s">
        <v>214</v>
      </c>
      <c r="B2548" s="39">
        <v>15606.044282917999</v>
      </c>
      <c r="C2548" s="39">
        <v>15606.044282917999</v>
      </c>
      <c r="D2548" s="39">
        <v>15606.044282917999</v>
      </c>
      <c r="E2548" s="39">
        <v>15606.044282917999</v>
      </c>
      <c r="F2548" s="39">
        <v>15606.044282917999</v>
      </c>
      <c r="G2548" s="39">
        <v>15606.044282917999</v>
      </c>
      <c r="H2548" s="39">
        <v>15606.044282917999</v>
      </c>
      <c r="I2548" s="39">
        <v>15606.044282917999</v>
      </c>
      <c r="J2548" s="39">
        <v>15606.044282917999</v>
      </c>
      <c r="K2548" s="39">
        <v>15606.044282917999</v>
      </c>
      <c r="L2548" s="39">
        <v>15606.044282917999</v>
      </c>
      <c r="M2548" s="39">
        <v>15606.044282917999</v>
      </c>
      <c r="N2548" s="39">
        <v>15606.044282917999</v>
      </c>
      <c r="O2548" s="39">
        <v>15606.044282917999</v>
      </c>
      <c r="P2548" s="39">
        <v>15606.044282917999</v>
      </c>
      <c r="Q2548" s="39">
        <v>15606.044282917999</v>
      </c>
      <c r="R2548" s="39">
        <v>15606.044282917999</v>
      </c>
      <c r="S2548" s="39">
        <v>15606.044282917999</v>
      </c>
      <c r="T2548" s="39">
        <v>15606.044282917999</v>
      </c>
      <c r="U2548" s="39">
        <v>15606.044282917999</v>
      </c>
      <c r="V2548" s="39">
        <v>15606.044282917999</v>
      </c>
      <c r="W2548" s="39">
        <v>15606.044282917999</v>
      </c>
      <c r="X2548" s="39">
        <v>15606.044282917999</v>
      </c>
      <c r="Y2548" s="39">
        <v>15606.044282917999</v>
      </c>
      <c r="Z2548" s="39">
        <v>15606.044282917999</v>
      </c>
      <c r="AA2548" s="39">
        <v>15606.044282917999</v>
      </c>
      <c r="AB2548" s="39">
        <v>15606.044282917999</v>
      </c>
      <c r="AC2548" s="39">
        <v>15606.044282917999</v>
      </c>
      <c r="AD2548" s="39">
        <v>15606.044282917999</v>
      </c>
    </row>
    <row r="2549" spans="1:30" hidden="1" outlineLevel="1">
      <c r="A2549" s="40" t="s">
        <v>215</v>
      </c>
      <c r="B2549" s="39">
        <v>202465.65785919901</v>
      </c>
      <c r="C2549" s="39">
        <v>202465.65785919901</v>
      </c>
      <c r="D2549" s="39">
        <v>202465.65785919901</v>
      </c>
      <c r="E2549" s="39">
        <v>202465.65785919901</v>
      </c>
      <c r="F2549" s="39">
        <v>202465.65785919901</v>
      </c>
      <c r="G2549" s="39">
        <v>202465.65785919901</v>
      </c>
      <c r="H2549" s="39">
        <v>202465.65785919901</v>
      </c>
      <c r="I2549" s="39">
        <v>202465.65785919901</v>
      </c>
      <c r="J2549" s="39">
        <v>202465.65785919901</v>
      </c>
      <c r="K2549" s="39">
        <v>202465.65785919901</v>
      </c>
      <c r="L2549" s="39">
        <v>202465.65785919901</v>
      </c>
      <c r="M2549" s="39">
        <v>202465.65785919901</v>
      </c>
      <c r="N2549" s="39">
        <v>202465.65785919901</v>
      </c>
      <c r="O2549" s="39">
        <v>202465.65785919901</v>
      </c>
      <c r="P2549" s="39">
        <v>202465.65785919901</v>
      </c>
      <c r="Q2549" s="39">
        <v>202465.65785919901</v>
      </c>
      <c r="R2549" s="39">
        <v>202465.65785919901</v>
      </c>
      <c r="S2549" s="39">
        <v>202465.65785919901</v>
      </c>
      <c r="T2549" s="39">
        <v>202465.65785919901</v>
      </c>
      <c r="U2549" s="39">
        <v>202465.65785919901</v>
      </c>
      <c r="V2549" s="39">
        <v>202465.65785919901</v>
      </c>
      <c r="W2549" s="39">
        <v>202465.65785919901</v>
      </c>
      <c r="X2549" s="39">
        <v>202465.65785919901</v>
      </c>
      <c r="Y2549" s="39">
        <v>202465.65785919901</v>
      </c>
      <c r="Z2549" s="39">
        <v>202465.65785919901</v>
      </c>
      <c r="AA2549" s="39">
        <v>202465.65785919901</v>
      </c>
      <c r="AB2549" s="39">
        <v>202465.65785919901</v>
      </c>
      <c r="AC2549" s="39">
        <v>202465.65785919901</v>
      </c>
      <c r="AD2549" s="39">
        <v>202465.65785919901</v>
      </c>
    </row>
    <row r="2550" spans="1:30" hidden="1" outlineLevel="1">
      <c r="A2550" s="40" t="s">
        <v>216</v>
      </c>
      <c r="B2550" s="39">
        <v>1340879.0463301099</v>
      </c>
      <c r="C2550" s="39">
        <v>1340879.0463301099</v>
      </c>
      <c r="D2550" s="39">
        <v>1340879.0463301099</v>
      </c>
      <c r="E2550" s="39">
        <v>1340879.0463301099</v>
      </c>
      <c r="F2550" s="39">
        <v>1340879.0463301099</v>
      </c>
      <c r="G2550" s="39">
        <v>1340879.0463301099</v>
      </c>
      <c r="H2550" s="39">
        <v>1340879.0463301099</v>
      </c>
      <c r="I2550" s="39">
        <v>1340879.0463301099</v>
      </c>
      <c r="J2550" s="39">
        <v>1340879.0463301099</v>
      </c>
      <c r="K2550" s="39">
        <v>1340879.0463301099</v>
      </c>
      <c r="L2550" s="39">
        <v>1340879.0463301099</v>
      </c>
      <c r="M2550" s="39">
        <v>1340879.0463301099</v>
      </c>
      <c r="N2550" s="39">
        <v>1340879.0463301099</v>
      </c>
      <c r="O2550" s="39">
        <v>1340879.0463301099</v>
      </c>
      <c r="P2550" s="39">
        <v>1340879.0463301099</v>
      </c>
      <c r="Q2550" s="39">
        <v>1340879.0463301099</v>
      </c>
      <c r="R2550" s="39">
        <v>1340879.0463301099</v>
      </c>
      <c r="S2550" s="39">
        <v>1340879.0463301099</v>
      </c>
      <c r="T2550" s="39">
        <v>1340879.0463301099</v>
      </c>
      <c r="U2550" s="39">
        <v>1340879.0463301099</v>
      </c>
      <c r="V2550" s="39">
        <v>1340879.0463301099</v>
      </c>
      <c r="W2550" s="39">
        <v>1340879.0463301099</v>
      </c>
      <c r="X2550" s="39">
        <v>1340879.0463301099</v>
      </c>
      <c r="Y2550" s="39">
        <v>1340879.0463301099</v>
      </c>
      <c r="Z2550" s="39">
        <v>1340879.0463301099</v>
      </c>
      <c r="AA2550" s="39">
        <v>1340879.0463301099</v>
      </c>
      <c r="AB2550" s="39">
        <v>1340879.0463301099</v>
      </c>
      <c r="AC2550" s="39">
        <v>1340879.0463301099</v>
      </c>
      <c r="AD2550" s="39">
        <v>1340879.0463301099</v>
      </c>
    </row>
    <row r="2551" spans="1:30" hidden="1" outlineLevel="1">
      <c r="A2551" s="40" t="s">
        <v>217</v>
      </c>
      <c r="B2551" s="39">
        <v>9396.9914139789707</v>
      </c>
      <c r="C2551" s="39">
        <v>9396.9914139789707</v>
      </c>
      <c r="D2551" s="39">
        <v>9396.9914139789707</v>
      </c>
      <c r="E2551" s="39">
        <v>9396.9914139789707</v>
      </c>
      <c r="F2551" s="39">
        <v>9396.9914139789707</v>
      </c>
      <c r="G2551" s="39">
        <v>9396.9914139789707</v>
      </c>
      <c r="H2551" s="39">
        <v>9396.9914139789707</v>
      </c>
      <c r="I2551" s="39">
        <v>9396.9914139789707</v>
      </c>
      <c r="J2551" s="39">
        <v>9396.9914139789707</v>
      </c>
      <c r="K2551" s="39">
        <v>9396.9914139789707</v>
      </c>
      <c r="L2551" s="39">
        <v>9396.9914139789707</v>
      </c>
      <c r="M2551" s="39">
        <v>9396.9914139789707</v>
      </c>
      <c r="N2551" s="39">
        <v>9396.9914139789707</v>
      </c>
      <c r="O2551" s="39">
        <v>9396.9914139789707</v>
      </c>
      <c r="P2551" s="39">
        <v>9396.9914139789707</v>
      </c>
      <c r="Q2551" s="39">
        <v>9396.9914139789707</v>
      </c>
      <c r="R2551" s="39">
        <v>9396.9914139789707</v>
      </c>
      <c r="S2551" s="39">
        <v>9396.9914139789707</v>
      </c>
      <c r="T2551" s="39">
        <v>9396.9914139789707</v>
      </c>
      <c r="U2551" s="39">
        <v>9396.9914139789707</v>
      </c>
      <c r="V2551" s="39">
        <v>9396.9914139789707</v>
      </c>
      <c r="W2551" s="39">
        <v>9396.9914139789707</v>
      </c>
      <c r="X2551" s="39">
        <v>9396.9914139789707</v>
      </c>
      <c r="Y2551" s="39">
        <v>9396.9914139789707</v>
      </c>
      <c r="Z2551" s="39">
        <v>9396.9914139789707</v>
      </c>
      <c r="AA2551" s="39">
        <v>9396.9914139789707</v>
      </c>
      <c r="AB2551" s="39">
        <v>9396.9914139789707</v>
      </c>
      <c r="AC2551" s="39">
        <v>9396.9914139789707</v>
      </c>
      <c r="AD2551" s="39">
        <v>9396.9914139789707</v>
      </c>
    </row>
    <row r="2552" spans="1:30" hidden="1" outlineLevel="1">
      <c r="A2552" s="40" t="s">
        <v>218</v>
      </c>
      <c r="B2552" s="39">
        <v>4953737.2616432998</v>
      </c>
      <c r="C2552" s="39">
        <v>4953737.2616432998</v>
      </c>
      <c r="D2552" s="39">
        <v>4953737.2616432998</v>
      </c>
      <c r="E2552" s="39">
        <v>4953737.2616432998</v>
      </c>
      <c r="F2552" s="39">
        <v>4953737.2616432998</v>
      </c>
      <c r="G2552" s="39">
        <v>4953737.2616432998</v>
      </c>
      <c r="H2552" s="39">
        <v>4953737.2616432998</v>
      </c>
      <c r="I2552" s="39">
        <v>4953737.2616432998</v>
      </c>
      <c r="J2552" s="39">
        <v>4953737.2616432998</v>
      </c>
      <c r="K2552" s="39">
        <v>4953737.2616432998</v>
      </c>
      <c r="L2552" s="39">
        <v>4953737.2616432998</v>
      </c>
      <c r="M2552" s="39">
        <v>4953737.2616432998</v>
      </c>
      <c r="N2552" s="39">
        <v>4953737.2616432998</v>
      </c>
      <c r="O2552" s="39">
        <v>4953737.2616432998</v>
      </c>
      <c r="P2552" s="39">
        <v>4953737.2616432998</v>
      </c>
      <c r="Q2552" s="39">
        <v>4953737.2616432998</v>
      </c>
      <c r="R2552" s="39">
        <v>4953737.2616432998</v>
      </c>
      <c r="S2552" s="39">
        <v>4953737.2616432998</v>
      </c>
      <c r="T2552" s="39">
        <v>4953737.2616432998</v>
      </c>
      <c r="U2552" s="39">
        <v>4953737.2616432998</v>
      </c>
      <c r="V2552" s="39">
        <v>4953737.2616432998</v>
      </c>
      <c r="W2552" s="39">
        <v>4953737.2616432998</v>
      </c>
      <c r="X2552" s="39">
        <v>4953737.2616432998</v>
      </c>
      <c r="Y2552" s="39">
        <v>4953737.2616432998</v>
      </c>
      <c r="Z2552" s="39">
        <v>4953737.2616432998</v>
      </c>
      <c r="AA2552" s="39">
        <v>4953737.2616432998</v>
      </c>
      <c r="AB2552" s="39">
        <v>4953737.2616432998</v>
      </c>
      <c r="AC2552" s="39">
        <v>4953737.2616432998</v>
      </c>
      <c r="AD2552" s="39">
        <v>4953737.2616432998</v>
      </c>
    </row>
    <row r="2553" spans="1:30" hidden="1" outlineLevel="1">
      <c r="A2553" s="40" t="s">
        <v>219</v>
      </c>
      <c r="B2553" s="39">
        <v>1903567.4906447399</v>
      </c>
      <c r="C2553" s="39">
        <v>1903567.4906447399</v>
      </c>
      <c r="D2553" s="39">
        <v>1903567.4906447399</v>
      </c>
      <c r="E2553" s="39">
        <v>1903567.4906447399</v>
      </c>
      <c r="F2553" s="39">
        <v>1903567.4906447399</v>
      </c>
      <c r="G2553" s="39">
        <v>1903567.4906447399</v>
      </c>
      <c r="H2553" s="39">
        <v>1903567.4906447399</v>
      </c>
      <c r="I2553" s="39">
        <v>1903567.4906447399</v>
      </c>
      <c r="J2553" s="39">
        <v>1903567.4906447399</v>
      </c>
      <c r="K2553" s="39">
        <v>1903567.4906447399</v>
      </c>
      <c r="L2553" s="39">
        <v>1903567.4906447399</v>
      </c>
      <c r="M2553" s="39">
        <v>1903567.4906447399</v>
      </c>
      <c r="N2553" s="39">
        <v>1903567.4906447399</v>
      </c>
      <c r="O2553" s="39">
        <v>1903567.4906447399</v>
      </c>
      <c r="P2553" s="39">
        <v>1903567.4906447399</v>
      </c>
      <c r="Q2553" s="39">
        <v>1903567.4906447399</v>
      </c>
      <c r="R2553" s="39">
        <v>1903567.4906447399</v>
      </c>
      <c r="S2553" s="39">
        <v>1903567.4906447399</v>
      </c>
      <c r="T2553" s="39">
        <v>1903567.4906447399</v>
      </c>
      <c r="U2553" s="39">
        <v>1903567.4906447399</v>
      </c>
      <c r="V2553" s="39">
        <v>1903567.4906447399</v>
      </c>
      <c r="W2553" s="39">
        <v>1903567.4906447399</v>
      </c>
      <c r="X2553" s="39">
        <v>1903567.4906447399</v>
      </c>
      <c r="Y2553" s="39">
        <v>1903567.4906447399</v>
      </c>
      <c r="Z2553" s="39">
        <v>1903567.4906447399</v>
      </c>
      <c r="AA2553" s="39">
        <v>1903567.4906447399</v>
      </c>
      <c r="AB2553" s="39">
        <v>1903567.4906447399</v>
      </c>
      <c r="AC2553" s="39">
        <v>1903567.4906447399</v>
      </c>
      <c r="AD2553" s="39">
        <v>1903567.4906447399</v>
      </c>
    </row>
    <row r="2554" spans="1:30" hidden="1" outlineLevel="1">
      <c r="A2554" s="40" t="s">
        <v>220</v>
      </c>
      <c r="B2554" s="39">
        <v>372247.845225344</v>
      </c>
      <c r="C2554" s="39">
        <v>372247.845225344</v>
      </c>
      <c r="D2554" s="39">
        <v>372247.845225344</v>
      </c>
      <c r="E2554" s="39">
        <v>372247.845225344</v>
      </c>
      <c r="F2554" s="39">
        <v>372247.845225344</v>
      </c>
      <c r="G2554" s="39">
        <v>372247.845225344</v>
      </c>
      <c r="H2554" s="39">
        <v>372247.845225344</v>
      </c>
      <c r="I2554" s="39">
        <v>372247.845225344</v>
      </c>
      <c r="J2554" s="39">
        <v>372247.845225344</v>
      </c>
      <c r="K2554" s="39">
        <v>372247.845225344</v>
      </c>
      <c r="L2554" s="39">
        <v>372247.845225344</v>
      </c>
      <c r="M2554" s="39">
        <v>372247.845225344</v>
      </c>
      <c r="N2554" s="39">
        <v>372247.845225344</v>
      </c>
      <c r="O2554" s="39">
        <v>372247.845225344</v>
      </c>
      <c r="P2554" s="39">
        <v>372247.845225344</v>
      </c>
      <c r="Q2554" s="39">
        <v>372247.845225344</v>
      </c>
      <c r="R2554" s="39">
        <v>372247.845225344</v>
      </c>
      <c r="S2554" s="39">
        <v>372247.845225344</v>
      </c>
      <c r="T2554" s="39">
        <v>372247.845225344</v>
      </c>
      <c r="U2554" s="39">
        <v>372247.845225344</v>
      </c>
      <c r="V2554" s="39">
        <v>372247.845225344</v>
      </c>
      <c r="W2554" s="39">
        <v>372247.845225344</v>
      </c>
      <c r="X2554" s="39">
        <v>372247.845225344</v>
      </c>
      <c r="Y2554" s="39">
        <v>372247.845225344</v>
      </c>
      <c r="Z2554" s="39">
        <v>372247.845225344</v>
      </c>
      <c r="AA2554" s="39">
        <v>372247.845225344</v>
      </c>
      <c r="AB2554" s="39">
        <v>372247.845225344</v>
      </c>
      <c r="AC2554" s="39">
        <v>372247.845225344</v>
      </c>
      <c r="AD2554" s="39">
        <v>372247.845225344</v>
      </c>
    </row>
    <row r="2555" spans="1:30" hidden="1" outlineLevel="1">
      <c r="A2555" s="40" t="s">
        <v>221</v>
      </c>
      <c r="B2555" s="39">
        <v>24089.628179346</v>
      </c>
      <c r="C2555" s="39">
        <v>24089.628179346</v>
      </c>
      <c r="D2555" s="39">
        <v>24089.628179346</v>
      </c>
      <c r="E2555" s="39">
        <v>24089.628179346</v>
      </c>
      <c r="F2555" s="39">
        <v>24089.628179346</v>
      </c>
      <c r="G2555" s="39">
        <v>24089.628179346</v>
      </c>
      <c r="H2555" s="39">
        <v>24089.628179346</v>
      </c>
      <c r="I2555" s="39">
        <v>24089.628179346</v>
      </c>
      <c r="J2555" s="39">
        <v>24089.628179346</v>
      </c>
      <c r="K2555" s="39">
        <v>24089.628179346</v>
      </c>
      <c r="L2555" s="39">
        <v>24089.628179346</v>
      </c>
      <c r="M2555" s="39">
        <v>24089.628179346</v>
      </c>
      <c r="N2555" s="39">
        <v>24089.628179346</v>
      </c>
      <c r="O2555" s="39">
        <v>24089.628179346</v>
      </c>
      <c r="P2555" s="39">
        <v>24089.628179346</v>
      </c>
      <c r="Q2555" s="39">
        <v>24089.628179346</v>
      </c>
      <c r="R2555" s="39">
        <v>24089.628179346</v>
      </c>
      <c r="S2555" s="39">
        <v>24089.628179346</v>
      </c>
      <c r="T2555" s="39">
        <v>24089.628179346</v>
      </c>
      <c r="U2555" s="39">
        <v>24089.628179346</v>
      </c>
      <c r="V2555" s="39">
        <v>24089.628179346</v>
      </c>
      <c r="W2555" s="39">
        <v>24089.628179346</v>
      </c>
      <c r="X2555" s="39">
        <v>24089.628179346</v>
      </c>
      <c r="Y2555" s="39">
        <v>24089.628179346</v>
      </c>
      <c r="Z2555" s="39">
        <v>24089.628179346</v>
      </c>
      <c r="AA2555" s="39">
        <v>24089.628179346</v>
      </c>
      <c r="AB2555" s="39">
        <v>24089.628179346</v>
      </c>
      <c r="AC2555" s="39">
        <v>24089.628179346</v>
      </c>
      <c r="AD2555" s="39">
        <v>24089.628179346</v>
      </c>
    </row>
    <row r="2556" spans="1:30" hidden="1" outlineLevel="1">
      <c r="A2556" s="40" t="s">
        <v>222</v>
      </c>
      <c r="B2556" s="39">
        <v>16937.978708109102</v>
      </c>
      <c r="C2556" s="39">
        <v>16937.978708109102</v>
      </c>
      <c r="D2556" s="39">
        <v>16937.978708109102</v>
      </c>
      <c r="E2556" s="39">
        <v>16937.978708109102</v>
      </c>
      <c r="F2556" s="39">
        <v>16937.978708109102</v>
      </c>
      <c r="G2556" s="39">
        <v>16937.978708109102</v>
      </c>
      <c r="H2556" s="39">
        <v>16937.978708109102</v>
      </c>
      <c r="I2556" s="39">
        <v>16937.978708109102</v>
      </c>
      <c r="J2556" s="39">
        <v>16937.978708109102</v>
      </c>
      <c r="K2556" s="39">
        <v>16937.978708109102</v>
      </c>
      <c r="L2556" s="39">
        <v>16937.978708109102</v>
      </c>
      <c r="M2556" s="39">
        <v>16937.978708109102</v>
      </c>
      <c r="N2556" s="39">
        <v>16937.978708109102</v>
      </c>
      <c r="O2556" s="39">
        <v>16937.978708109102</v>
      </c>
      <c r="P2556" s="39">
        <v>16937.978708109102</v>
      </c>
      <c r="Q2556" s="39">
        <v>16937.978708109102</v>
      </c>
      <c r="R2556" s="39">
        <v>16937.978708109102</v>
      </c>
      <c r="S2556" s="39">
        <v>16937.978708109102</v>
      </c>
      <c r="T2556" s="39">
        <v>16937.978708109102</v>
      </c>
      <c r="U2556" s="39">
        <v>16937.978708109102</v>
      </c>
      <c r="V2556" s="39">
        <v>16937.978708109102</v>
      </c>
      <c r="W2556" s="39">
        <v>16937.978708109102</v>
      </c>
      <c r="X2556" s="39">
        <v>16937.978708109102</v>
      </c>
      <c r="Y2556" s="39">
        <v>16937.978708109102</v>
      </c>
      <c r="Z2556" s="39">
        <v>16937.978708109102</v>
      </c>
      <c r="AA2556" s="39">
        <v>16937.978708109102</v>
      </c>
      <c r="AB2556" s="39">
        <v>16937.978708109102</v>
      </c>
      <c r="AC2556" s="39">
        <v>16937.978708109102</v>
      </c>
      <c r="AD2556" s="39">
        <v>16937.978708109102</v>
      </c>
    </row>
    <row r="2557" spans="1:30" hidden="1" outlineLevel="1">
      <c r="A2557" s="40" t="s">
        <v>224</v>
      </c>
      <c r="B2557" s="39">
        <v>866.17812522454904</v>
      </c>
      <c r="C2557" s="39">
        <v>866.17812522454904</v>
      </c>
      <c r="D2557" s="39">
        <v>866.17812522454904</v>
      </c>
      <c r="E2557" s="39">
        <v>866.17812522454904</v>
      </c>
      <c r="F2557" s="39">
        <v>866.17812522454904</v>
      </c>
      <c r="G2557" s="39">
        <v>866.17812522454904</v>
      </c>
      <c r="H2557" s="39">
        <v>866.17812522454904</v>
      </c>
      <c r="I2557" s="39">
        <v>866.17812522454904</v>
      </c>
      <c r="J2557" s="39">
        <v>866.17812522454904</v>
      </c>
      <c r="K2557" s="39">
        <v>866.17812522454904</v>
      </c>
      <c r="L2557" s="39">
        <v>866.17812522454904</v>
      </c>
      <c r="M2557" s="39">
        <v>866.17812522454904</v>
      </c>
      <c r="N2557" s="39">
        <v>866.17812522454904</v>
      </c>
      <c r="O2557" s="39">
        <v>866.17812522454904</v>
      </c>
      <c r="P2557" s="39">
        <v>866.17812522454904</v>
      </c>
      <c r="Q2557" s="39">
        <v>866.17812522454904</v>
      </c>
      <c r="R2557" s="39">
        <v>866.17812522454904</v>
      </c>
      <c r="S2557" s="39">
        <v>866.17812522454904</v>
      </c>
      <c r="T2557" s="39">
        <v>866.17812522454904</v>
      </c>
      <c r="U2557" s="39">
        <v>866.17812522454904</v>
      </c>
      <c r="V2557" s="39">
        <v>866.17812522454904</v>
      </c>
      <c r="W2557" s="39">
        <v>866.17812522454904</v>
      </c>
      <c r="X2557" s="39">
        <v>866.17812522454904</v>
      </c>
      <c r="Y2557" s="39">
        <v>866.17812522454904</v>
      </c>
      <c r="Z2557" s="39">
        <v>866.17812522454904</v>
      </c>
      <c r="AA2557" s="39">
        <v>866.17812522454904</v>
      </c>
      <c r="AB2557" s="39">
        <v>866.17812522454904</v>
      </c>
      <c r="AC2557" s="39">
        <v>866.17812522454904</v>
      </c>
      <c r="AD2557" s="39">
        <v>866.17812522454904</v>
      </c>
    </row>
    <row r="2558" spans="1:30" hidden="1" outlineLevel="1">
      <c r="A2558" s="40" t="s">
        <v>225</v>
      </c>
      <c r="B2558" s="39">
        <v>14112002.8142139</v>
      </c>
      <c r="C2558" s="39">
        <v>14112002.8142139</v>
      </c>
      <c r="D2558" s="39">
        <v>14112002.8142139</v>
      </c>
      <c r="E2558" s="39">
        <v>14112002.8142139</v>
      </c>
      <c r="F2558" s="39">
        <v>14112002.8142139</v>
      </c>
      <c r="G2558" s="39">
        <v>14112002.8142139</v>
      </c>
      <c r="H2558" s="39">
        <v>14112002.8142139</v>
      </c>
      <c r="I2558" s="39">
        <v>14112002.8142139</v>
      </c>
      <c r="J2558" s="39">
        <v>14112002.8142139</v>
      </c>
      <c r="K2558" s="39">
        <v>14112002.8142139</v>
      </c>
      <c r="L2558" s="39">
        <v>14112002.8142139</v>
      </c>
      <c r="M2558" s="39">
        <v>14112002.8142139</v>
      </c>
      <c r="N2558" s="39">
        <v>14112002.8142139</v>
      </c>
      <c r="O2558" s="39">
        <v>14112002.8142139</v>
      </c>
      <c r="P2558" s="39">
        <v>14112002.8142139</v>
      </c>
      <c r="Q2558" s="39">
        <v>14112002.8142139</v>
      </c>
      <c r="R2558" s="39">
        <v>14112002.8142139</v>
      </c>
      <c r="S2558" s="39">
        <v>14112002.8142139</v>
      </c>
      <c r="T2558" s="39">
        <v>14112002.8142139</v>
      </c>
      <c r="U2558" s="39">
        <v>14112002.8142139</v>
      </c>
      <c r="V2558" s="39">
        <v>14112002.8142139</v>
      </c>
      <c r="W2558" s="39">
        <v>14112002.8142139</v>
      </c>
      <c r="X2558" s="39">
        <v>14112002.8142139</v>
      </c>
      <c r="Y2558" s="39">
        <v>14112002.8142139</v>
      </c>
      <c r="Z2558" s="39">
        <v>14112002.8142139</v>
      </c>
      <c r="AA2558" s="39">
        <v>14112002.8142139</v>
      </c>
      <c r="AB2558" s="39">
        <v>14112002.8142139</v>
      </c>
      <c r="AC2558" s="39">
        <v>14112002.8142139</v>
      </c>
      <c r="AD2558" s="39">
        <v>14112002.8142139</v>
      </c>
    </row>
    <row r="2559" spans="1:30" hidden="1" outlineLevel="1">
      <c r="A2559" s="40" t="s">
        <v>227</v>
      </c>
      <c r="B2559" s="39">
        <v>4410.6321084453102</v>
      </c>
      <c r="C2559" s="39">
        <v>4410.6321084453102</v>
      </c>
      <c r="D2559" s="39">
        <v>4410.6321084453102</v>
      </c>
      <c r="E2559" s="39">
        <v>4410.6321084453102</v>
      </c>
      <c r="F2559" s="39">
        <v>4410.6321084453102</v>
      </c>
      <c r="G2559" s="39">
        <v>4410.6321084453102</v>
      </c>
      <c r="H2559" s="39">
        <v>4410.6321084453102</v>
      </c>
      <c r="I2559" s="39">
        <v>4410.6321084453102</v>
      </c>
      <c r="J2559" s="39">
        <v>4410.6321084453102</v>
      </c>
      <c r="K2559" s="39">
        <v>4410.6321084453102</v>
      </c>
      <c r="L2559" s="39">
        <v>4410.6321084453102</v>
      </c>
      <c r="M2559" s="39">
        <v>4410.6321084453102</v>
      </c>
      <c r="N2559" s="39">
        <v>4410.6321084453102</v>
      </c>
      <c r="O2559" s="39">
        <v>4410.6321084453102</v>
      </c>
      <c r="P2559" s="39">
        <v>4410.6321084453102</v>
      </c>
      <c r="Q2559" s="39">
        <v>4410.6321084453102</v>
      </c>
      <c r="R2559" s="39">
        <v>4410.6321084453102</v>
      </c>
      <c r="S2559" s="39">
        <v>4410.6321084453102</v>
      </c>
      <c r="T2559" s="39">
        <v>4410.6321084453102</v>
      </c>
      <c r="U2559" s="39">
        <v>4410.6321084453102</v>
      </c>
      <c r="V2559" s="39">
        <v>4410.6321084453102</v>
      </c>
      <c r="W2559" s="39">
        <v>4410.6321084453102</v>
      </c>
      <c r="X2559" s="39">
        <v>4410.6321084453102</v>
      </c>
      <c r="Y2559" s="39">
        <v>4410.6321084453102</v>
      </c>
      <c r="Z2559" s="39">
        <v>4410.6321084453102</v>
      </c>
      <c r="AA2559" s="39">
        <v>4410.6321084453102</v>
      </c>
      <c r="AB2559" s="39">
        <v>4410.6321084453102</v>
      </c>
      <c r="AC2559" s="39">
        <v>4410.6321084453102</v>
      </c>
      <c r="AD2559" s="39">
        <v>4410.6321084453102</v>
      </c>
    </row>
    <row r="2560" spans="1:30" hidden="1" outlineLevel="1">
      <c r="A2560" s="40" t="s">
        <v>228</v>
      </c>
      <c r="B2560" s="39">
        <v>2132.0269163060698</v>
      </c>
      <c r="C2560" s="39">
        <v>2132.0269163060698</v>
      </c>
      <c r="D2560" s="39">
        <v>2132.0269163060698</v>
      </c>
      <c r="E2560" s="39">
        <v>2132.0269163060698</v>
      </c>
      <c r="F2560" s="39">
        <v>2132.0269163060698</v>
      </c>
      <c r="G2560" s="39">
        <v>2132.0269163060698</v>
      </c>
      <c r="H2560" s="39">
        <v>2132.0269163060698</v>
      </c>
      <c r="I2560" s="39">
        <v>2132.0269163060698</v>
      </c>
      <c r="J2560" s="39">
        <v>2132.0269163060698</v>
      </c>
      <c r="K2560" s="39">
        <v>2132.0269163060698</v>
      </c>
      <c r="L2560" s="39">
        <v>2132.0269163060698</v>
      </c>
      <c r="M2560" s="39">
        <v>2132.0269163060698</v>
      </c>
      <c r="N2560" s="39">
        <v>2132.0269163060698</v>
      </c>
      <c r="O2560" s="39">
        <v>2132.0269163060698</v>
      </c>
      <c r="P2560" s="39">
        <v>2132.0269163060698</v>
      </c>
      <c r="Q2560" s="39">
        <v>2132.0269163060698</v>
      </c>
      <c r="R2560" s="39">
        <v>2132.0269163060698</v>
      </c>
      <c r="S2560" s="39">
        <v>2132.0269163060698</v>
      </c>
      <c r="T2560" s="39">
        <v>2132.0269163060698</v>
      </c>
      <c r="U2560" s="39">
        <v>2132.0269163060698</v>
      </c>
      <c r="V2560" s="39">
        <v>2132.0269163060698</v>
      </c>
      <c r="W2560" s="39">
        <v>2132.0269163060698</v>
      </c>
      <c r="X2560" s="39">
        <v>2132.0269163060698</v>
      </c>
      <c r="Y2560" s="39">
        <v>2132.0269163060698</v>
      </c>
      <c r="Z2560" s="39">
        <v>2132.0269163060698</v>
      </c>
      <c r="AA2560" s="39">
        <v>2132.0269163060698</v>
      </c>
      <c r="AB2560" s="39">
        <v>2132.0269163060698</v>
      </c>
      <c r="AC2560" s="39">
        <v>2132.0269163060698</v>
      </c>
      <c r="AD2560" s="39">
        <v>2132.0269163060698</v>
      </c>
    </row>
    <row r="2561" spans="1:30" hidden="1" outlineLevel="1">
      <c r="A2561" s="40" t="s">
        <v>229</v>
      </c>
      <c r="B2561" s="39">
        <v>5795.1168598957902</v>
      </c>
      <c r="C2561" s="39">
        <v>5795.1168598957902</v>
      </c>
      <c r="D2561" s="39">
        <v>5795.1168598957902</v>
      </c>
      <c r="E2561" s="39">
        <v>5795.1168598957902</v>
      </c>
      <c r="F2561" s="39">
        <v>5795.1168598957902</v>
      </c>
      <c r="G2561" s="39">
        <v>5795.1168598957902</v>
      </c>
      <c r="H2561" s="39">
        <v>5795.1168598957902</v>
      </c>
      <c r="I2561" s="39">
        <v>5795.1168598957902</v>
      </c>
      <c r="J2561" s="39">
        <v>5795.1168598957902</v>
      </c>
      <c r="K2561" s="39">
        <v>5795.1168598957902</v>
      </c>
      <c r="L2561" s="39">
        <v>5795.1168598957902</v>
      </c>
      <c r="M2561" s="39">
        <v>5795.1168598957902</v>
      </c>
      <c r="N2561" s="39">
        <v>5795.1168598957902</v>
      </c>
      <c r="O2561" s="39">
        <v>5795.1168598957902</v>
      </c>
      <c r="P2561" s="39">
        <v>5795.1168598957902</v>
      </c>
      <c r="Q2561" s="39">
        <v>5795.1168598957902</v>
      </c>
      <c r="R2561" s="39">
        <v>5795.1168598957902</v>
      </c>
      <c r="S2561" s="39">
        <v>5795.1168598957902</v>
      </c>
      <c r="T2561" s="39">
        <v>5795.1168598957902</v>
      </c>
      <c r="U2561" s="39">
        <v>5795.1168598957902</v>
      </c>
      <c r="V2561" s="39">
        <v>5795.1168598957902</v>
      </c>
      <c r="W2561" s="39">
        <v>5795.1168598957902</v>
      </c>
      <c r="X2561" s="39">
        <v>5795.1168598957902</v>
      </c>
      <c r="Y2561" s="39">
        <v>5795.1168598957902</v>
      </c>
      <c r="Z2561" s="39">
        <v>5795.1168598957902</v>
      </c>
      <c r="AA2561" s="39">
        <v>5795.1168598957902</v>
      </c>
      <c r="AB2561" s="39">
        <v>5795.1168598957902</v>
      </c>
      <c r="AC2561" s="39">
        <v>5795.1168598957902</v>
      </c>
      <c r="AD2561" s="39">
        <v>5795.1168598957902</v>
      </c>
    </row>
    <row r="2562" spans="1:30" hidden="1" outlineLevel="1">
      <c r="A2562" s="40" t="s">
        <v>230</v>
      </c>
      <c r="B2562" s="39">
        <v>157281.84336165499</v>
      </c>
      <c r="C2562" s="39">
        <v>157281.84336165499</v>
      </c>
      <c r="D2562" s="39">
        <v>157281.84336165499</v>
      </c>
      <c r="E2562" s="39">
        <v>157281.84336165499</v>
      </c>
      <c r="F2562" s="39">
        <v>157281.84336165499</v>
      </c>
      <c r="G2562" s="39">
        <v>157281.84336165499</v>
      </c>
      <c r="H2562" s="39">
        <v>157281.84336165499</v>
      </c>
      <c r="I2562" s="39">
        <v>157281.84336165499</v>
      </c>
      <c r="J2562" s="39">
        <v>157281.84336165499</v>
      </c>
      <c r="K2562" s="39">
        <v>157281.84336165499</v>
      </c>
      <c r="L2562" s="39">
        <v>157281.84336165499</v>
      </c>
      <c r="M2562" s="39">
        <v>157281.84336165499</v>
      </c>
      <c r="N2562" s="39">
        <v>157281.84336165499</v>
      </c>
      <c r="O2562" s="39">
        <v>157281.84336165499</v>
      </c>
      <c r="P2562" s="39">
        <v>157281.84336165499</v>
      </c>
      <c r="Q2562" s="39">
        <v>157281.84336165499</v>
      </c>
      <c r="R2562" s="39">
        <v>157281.84336165499</v>
      </c>
      <c r="S2562" s="39">
        <v>157281.84336165499</v>
      </c>
      <c r="T2562" s="39">
        <v>157281.84336165499</v>
      </c>
      <c r="U2562" s="39">
        <v>157281.84336165499</v>
      </c>
      <c r="V2562" s="39">
        <v>157281.84336165499</v>
      </c>
      <c r="W2562" s="39">
        <v>157281.84336165499</v>
      </c>
      <c r="X2562" s="39">
        <v>157281.84336165499</v>
      </c>
      <c r="Y2562" s="39">
        <v>157281.84336165499</v>
      </c>
      <c r="Z2562" s="39">
        <v>157281.84336165499</v>
      </c>
      <c r="AA2562" s="39">
        <v>157281.84336165499</v>
      </c>
      <c r="AB2562" s="39">
        <v>157281.84336165499</v>
      </c>
      <c r="AC2562" s="39">
        <v>157281.84336165499</v>
      </c>
      <c r="AD2562" s="39">
        <v>157281.84336165499</v>
      </c>
    </row>
    <row r="2563" spans="1:30" hidden="1" outlineLevel="1">
      <c r="A2563" s="40" t="s">
        <v>231</v>
      </c>
      <c r="B2563" s="39">
        <v>200000.00582952501</v>
      </c>
      <c r="C2563" s="39">
        <v>200000.00582952501</v>
      </c>
      <c r="D2563" s="39">
        <v>200000.00582952501</v>
      </c>
      <c r="E2563" s="39">
        <v>200000.00582952501</v>
      </c>
      <c r="F2563" s="39">
        <v>200000.00582952501</v>
      </c>
      <c r="G2563" s="39">
        <v>200000.00582952501</v>
      </c>
      <c r="H2563" s="39">
        <v>200000.00582952501</v>
      </c>
      <c r="I2563" s="39">
        <v>200000.00582952501</v>
      </c>
      <c r="J2563" s="39">
        <v>200000.00582952501</v>
      </c>
      <c r="K2563" s="39">
        <v>200000.00582952501</v>
      </c>
      <c r="L2563" s="39">
        <v>200000.00582952501</v>
      </c>
      <c r="M2563" s="39">
        <v>200000.00582952501</v>
      </c>
      <c r="N2563" s="39">
        <v>200000.00582952501</v>
      </c>
      <c r="O2563" s="39">
        <v>200000.00582952501</v>
      </c>
      <c r="P2563" s="39">
        <v>200000.00582952501</v>
      </c>
      <c r="Q2563" s="39">
        <v>200000.00582952501</v>
      </c>
      <c r="R2563" s="39">
        <v>200000.00582952501</v>
      </c>
      <c r="S2563" s="39">
        <v>200000.00582952501</v>
      </c>
      <c r="T2563" s="39">
        <v>200000.00582952501</v>
      </c>
      <c r="U2563" s="39">
        <v>200000.00582952501</v>
      </c>
      <c r="V2563" s="39">
        <v>200000.00582952501</v>
      </c>
      <c r="W2563" s="39">
        <v>200000.00582952501</v>
      </c>
      <c r="X2563" s="39">
        <v>200000.00582952501</v>
      </c>
      <c r="Y2563" s="39">
        <v>200000.00582952501</v>
      </c>
      <c r="Z2563" s="39">
        <v>200000.00582952501</v>
      </c>
      <c r="AA2563" s="39">
        <v>200000.00582952501</v>
      </c>
      <c r="AB2563" s="39">
        <v>200000.00582952501</v>
      </c>
      <c r="AC2563" s="39">
        <v>200000.00582952501</v>
      </c>
      <c r="AD2563" s="39">
        <v>200000.00582952501</v>
      </c>
    </row>
    <row r="2564" spans="1:30" hidden="1" outlineLevel="1">
      <c r="A2564" s="40" t="s">
        <v>232</v>
      </c>
      <c r="B2564" s="39">
        <v>787936.60879030405</v>
      </c>
      <c r="C2564" s="39">
        <v>787936.60879030405</v>
      </c>
      <c r="D2564" s="39">
        <v>787936.60879030405</v>
      </c>
      <c r="E2564" s="39">
        <v>787936.60879030405</v>
      </c>
      <c r="F2564" s="39">
        <v>787936.60879030405</v>
      </c>
      <c r="G2564" s="39">
        <v>787936.60879030405</v>
      </c>
      <c r="H2564" s="39">
        <v>787936.60879030405</v>
      </c>
      <c r="I2564" s="39">
        <v>787936.60879030405</v>
      </c>
      <c r="J2564" s="39">
        <v>787936.60879030405</v>
      </c>
      <c r="K2564" s="39">
        <v>787936.60879030405</v>
      </c>
      <c r="L2564" s="39">
        <v>787936.60879030405</v>
      </c>
      <c r="M2564" s="39">
        <v>787936.60879030405</v>
      </c>
      <c r="N2564" s="39">
        <v>787936.60879030405</v>
      </c>
      <c r="O2564" s="39">
        <v>787936.60879030405</v>
      </c>
      <c r="P2564" s="39">
        <v>787936.60879030405</v>
      </c>
      <c r="Q2564" s="39">
        <v>787936.60879030405</v>
      </c>
      <c r="R2564" s="39">
        <v>787936.60879030405</v>
      </c>
      <c r="S2564" s="39">
        <v>787936.60879030405</v>
      </c>
      <c r="T2564" s="39">
        <v>787936.60879030405</v>
      </c>
      <c r="U2564" s="39">
        <v>787936.60879030405</v>
      </c>
      <c r="V2564" s="39">
        <v>787936.60879030405</v>
      </c>
      <c r="W2564" s="39">
        <v>787936.60879030405</v>
      </c>
      <c r="X2564" s="39">
        <v>787936.60879030405</v>
      </c>
      <c r="Y2564" s="39">
        <v>787936.60879030405</v>
      </c>
      <c r="Z2564" s="39">
        <v>787936.60879030405</v>
      </c>
      <c r="AA2564" s="39">
        <v>787936.60879030405</v>
      </c>
      <c r="AB2564" s="39">
        <v>787936.60879030405</v>
      </c>
      <c r="AC2564" s="39">
        <v>787936.60879030405</v>
      </c>
      <c r="AD2564" s="39">
        <v>787936.60879030405</v>
      </c>
    </row>
    <row r="2565" spans="1:30" hidden="1" outlineLevel="1">
      <c r="A2565" s="40" t="s">
        <v>233</v>
      </c>
      <c r="B2565" s="39">
        <v>60000.001748857598</v>
      </c>
      <c r="C2565" s="39">
        <v>60000.001748857598</v>
      </c>
      <c r="D2565" s="39">
        <v>60000.001748857598</v>
      </c>
      <c r="E2565" s="39">
        <v>60000.001748857598</v>
      </c>
      <c r="F2565" s="39">
        <v>60000.001748857598</v>
      </c>
      <c r="G2565" s="39">
        <v>60000.001748857598</v>
      </c>
      <c r="H2565" s="39">
        <v>60000.001748857598</v>
      </c>
      <c r="I2565" s="39">
        <v>60000.001748857598</v>
      </c>
      <c r="J2565" s="39">
        <v>60000.001748857598</v>
      </c>
      <c r="K2565" s="39">
        <v>60000.001748857598</v>
      </c>
      <c r="L2565" s="39">
        <v>60000.001748857598</v>
      </c>
      <c r="M2565" s="39">
        <v>60000.001748857598</v>
      </c>
      <c r="N2565" s="39">
        <v>60000.001748857598</v>
      </c>
      <c r="O2565" s="39">
        <v>60000.001748857598</v>
      </c>
      <c r="P2565" s="39">
        <v>60000.001748857598</v>
      </c>
      <c r="Q2565" s="39">
        <v>60000.001748857598</v>
      </c>
      <c r="R2565" s="39">
        <v>60000.001748857598</v>
      </c>
      <c r="S2565" s="39">
        <v>60000.001748857598</v>
      </c>
      <c r="T2565" s="39">
        <v>60000.001748857598</v>
      </c>
      <c r="U2565" s="39">
        <v>60000.001748857598</v>
      </c>
      <c r="V2565" s="39">
        <v>60000.001748857598</v>
      </c>
      <c r="W2565" s="39">
        <v>60000.001748857598</v>
      </c>
      <c r="X2565" s="39">
        <v>60000.001748857598</v>
      </c>
      <c r="Y2565" s="39">
        <v>60000.001748857598</v>
      </c>
      <c r="Z2565" s="39">
        <v>60000.001748857598</v>
      </c>
      <c r="AA2565" s="39">
        <v>60000.001748857598</v>
      </c>
      <c r="AB2565" s="39">
        <v>60000.001748857598</v>
      </c>
      <c r="AC2565" s="39">
        <v>60000.001748857598</v>
      </c>
      <c r="AD2565" s="39">
        <v>60000.001748857598</v>
      </c>
    </row>
    <row r="2566" spans="1:30" hidden="1" outlineLevel="1">
      <c r="A2566" s="40" t="s">
        <v>235</v>
      </c>
      <c r="B2566" s="39">
        <v>24000.000699543001</v>
      </c>
      <c r="C2566" s="39">
        <v>24000.000699543001</v>
      </c>
      <c r="D2566" s="39">
        <v>24000.000699543001</v>
      </c>
      <c r="E2566" s="39">
        <v>24000.000699543001</v>
      </c>
      <c r="F2566" s="39">
        <v>24000.000699543001</v>
      </c>
      <c r="G2566" s="39">
        <v>24000.000699543001</v>
      </c>
      <c r="H2566" s="39">
        <v>24000.000699543001</v>
      </c>
      <c r="I2566" s="39">
        <v>24000.000699543001</v>
      </c>
      <c r="J2566" s="39">
        <v>24000.000699543001</v>
      </c>
      <c r="K2566" s="39">
        <v>24000.000699543001</v>
      </c>
      <c r="L2566" s="39">
        <v>24000.000699543001</v>
      </c>
      <c r="M2566" s="39">
        <v>24000.000699543001</v>
      </c>
      <c r="N2566" s="39">
        <v>24000.000699543001</v>
      </c>
      <c r="O2566" s="39">
        <v>24000.000699543001</v>
      </c>
      <c r="P2566" s="39">
        <v>24000.000699543001</v>
      </c>
      <c r="Q2566" s="39">
        <v>24000.000699543001</v>
      </c>
      <c r="R2566" s="39">
        <v>24000.000699543001</v>
      </c>
      <c r="S2566" s="39">
        <v>24000.000699543001</v>
      </c>
      <c r="T2566" s="39">
        <v>24000.000699543001</v>
      </c>
      <c r="U2566" s="39">
        <v>24000.000699543001</v>
      </c>
      <c r="V2566" s="39">
        <v>24000.000699543001</v>
      </c>
      <c r="W2566" s="39">
        <v>24000.000699543001</v>
      </c>
      <c r="X2566" s="39">
        <v>24000.000699543001</v>
      </c>
      <c r="Y2566" s="39">
        <v>24000.000699543001</v>
      </c>
      <c r="Z2566" s="39">
        <v>24000.000699543001</v>
      </c>
      <c r="AA2566" s="39">
        <v>24000.000699543001</v>
      </c>
      <c r="AB2566" s="39">
        <v>24000.000699543001</v>
      </c>
      <c r="AC2566" s="39">
        <v>24000.000699543001</v>
      </c>
      <c r="AD2566" s="39">
        <v>24000.000699543001</v>
      </c>
    </row>
    <row r="2567" spans="1:30" hidden="1" outlineLevel="1">
      <c r="A2567" s="40" t="s">
        <v>236</v>
      </c>
      <c r="B2567" s="39">
        <v>19000.000553804901</v>
      </c>
      <c r="C2567" s="39">
        <v>19000.000553804901</v>
      </c>
      <c r="D2567" s="39">
        <v>19000.000553804901</v>
      </c>
      <c r="E2567" s="39">
        <v>19000.000553804901</v>
      </c>
      <c r="F2567" s="39">
        <v>19000.000553804901</v>
      </c>
      <c r="G2567" s="39">
        <v>19000.000553804901</v>
      </c>
      <c r="H2567" s="39">
        <v>19000.000553804901</v>
      </c>
      <c r="I2567" s="39">
        <v>19000.000553804901</v>
      </c>
      <c r="J2567" s="39">
        <v>19000.000553804901</v>
      </c>
      <c r="K2567" s="39">
        <v>19000.000553804901</v>
      </c>
      <c r="L2567" s="39">
        <v>19000.000553804901</v>
      </c>
      <c r="M2567" s="39">
        <v>19000.000553804901</v>
      </c>
      <c r="N2567" s="39">
        <v>19000.000553804901</v>
      </c>
      <c r="O2567" s="39">
        <v>19000.000553804901</v>
      </c>
      <c r="P2567" s="39">
        <v>19000.000553804901</v>
      </c>
      <c r="Q2567" s="39">
        <v>19000.000553804901</v>
      </c>
      <c r="R2567" s="39">
        <v>19000.000553804901</v>
      </c>
      <c r="S2567" s="39">
        <v>19000.000553804901</v>
      </c>
      <c r="T2567" s="39">
        <v>19000.000553804901</v>
      </c>
      <c r="U2567" s="39">
        <v>19000.000553804901</v>
      </c>
      <c r="V2567" s="39">
        <v>19000.000553804901</v>
      </c>
      <c r="W2567" s="39">
        <v>19000.000553804901</v>
      </c>
      <c r="X2567" s="39">
        <v>19000.000553804901</v>
      </c>
      <c r="Y2567" s="39">
        <v>19000.000553804901</v>
      </c>
      <c r="Z2567" s="39">
        <v>19000.000553804901</v>
      </c>
      <c r="AA2567" s="39">
        <v>19000.000553804901</v>
      </c>
      <c r="AB2567" s="39">
        <v>19000.000553804901</v>
      </c>
      <c r="AC2567" s="39">
        <v>19000.000553804901</v>
      </c>
      <c r="AD2567" s="39">
        <v>19000.000553804901</v>
      </c>
    </row>
    <row r="2568" spans="1:30" hidden="1" outlineLevel="1">
      <c r="A2568" s="40" t="s">
        <v>237</v>
      </c>
      <c r="B2568" s="39">
        <v>1239456.5804803099</v>
      </c>
      <c r="C2568" s="39">
        <v>1239456.5804803099</v>
      </c>
      <c r="D2568" s="39">
        <v>1239456.5804803099</v>
      </c>
      <c r="E2568" s="39">
        <v>1239456.5804803099</v>
      </c>
      <c r="F2568" s="39">
        <v>1239456.5804803099</v>
      </c>
      <c r="G2568" s="39">
        <v>1239456.5804803099</v>
      </c>
      <c r="H2568" s="39">
        <v>1239456.5804803099</v>
      </c>
      <c r="I2568" s="39">
        <v>1239456.5804803099</v>
      </c>
      <c r="J2568" s="39">
        <v>1239456.5804803099</v>
      </c>
      <c r="K2568" s="39">
        <v>1239456.5804803099</v>
      </c>
      <c r="L2568" s="39">
        <v>1239456.5804803099</v>
      </c>
      <c r="M2568" s="39">
        <v>1239456.5804803099</v>
      </c>
      <c r="N2568" s="39">
        <v>1239456.5804803099</v>
      </c>
      <c r="O2568" s="39">
        <v>1239456.5804803099</v>
      </c>
      <c r="P2568" s="39">
        <v>1239456.5804803099</v>
      </c>
      <c r="Q2568" s="39">
        <v>1239456.5804803099</v>
      </c>
      <c r="R2568" s="39">
        <v>1239456.5804803099</v>
      </c>
      <c r="S2568" s="39">
        <v>1239456.5804803099</v>
      </c>
      <c r="T2568" s="39">
        <v>1239456.5804803099</v>
      </c>
      <c r="U2568" s="39">
        <v>1239456.5804803099</v>
      </c>
      <c r="V2568" s="39">
        <v>1239456.5804803099</v>
      </c>
      <c r="W2568" s="39">
        <v>1239456.5804803099</v>
      </c>
      <c r="X2568" s="39">
        <v>1239456.5804803099</v>
      </c>
      <c r="Y2568" s="39">
        <v>1239456.5804803099</v>
      </c>
      <c r="Z2568" s="39">
        <v>1239456.5804803099</v>
      </c>
      <c r="AA2568" s="39">
        <v>1239456.5804803099</v>
      </c>
      <c r="AB2568" s="39">
        <v>1239456.5804803099</v>
      </c>
      <c r="AC2568" s="39">
        <v>1239456.5804803099</v>
      </c>
      <c r="AD2568" s="39">
        <v>1239456.5804803099</v>
      </c>
    </row>
    <row r="2569" spans="1:30" collapsed="1">
      <c r="A2569" s="40" t="s">
        <v>476</v>
      </c>
      <c r="B2569" s="39">
        <v>25845720.838999901</v>
      </c>
      <c r="C2569" s="39">
        <v>25845720.838999901</v>
      </c>
      <c r="D2569" s="39">
        <v>25845720.838999901</v>
      </c>
      <c r="E2569" s="39">
        <v>25845720.838999901</v>
      </c>
      <c r="F2569" s="39">
        <v>25845720.838999901</v>
      </c>
      <c r="G2569" s="39">
        <v>25845720.838999901</v>
      </c>
      <c r="H2569" s="39">
        <v>25845720.838999901</v>
      </c>
      <c r="I2569" s="39">
        <v>25845720.838999901</v>
      </c>
      <c r="J2569" s="39">
        <v>25845720.838999901</v>
      </c>
      <c r="K2569" s="39">
        <v>25845720.838999901</v>
      </c>
      <c r="L2569" s="39">
        <v>25845720.838999901</v>
      </c>
      <c r="M2569" s="39">
        <v>25845720.838999901</v>
      </c>
      <c r="N2569" s="39">
        <v>25845720.838999901</v>
      </c>
      <c r="O2569" s="39">
        <v>25845720.838999901</v>
      </c>
      <c r="P2569" s="39">
        <v>25845720.838999901</v>
      </c>
      <c r="Q2569" s="39">
        <v>25845720.838999901</v>
      </c>
      <c r="R2569" s="39">
        <v>25845720.838999901</v>
      </c>
      <c r="S2569" s="39">
        <v>25845720.838999901</v>
      </c>
      <c r="T2569" s="39">
        <v>25845720.838999901</v>
      </c>
      <c r="U2569" s="39">
        <v>25845720.838999901</v>
      </c>
      <c r="V2569" s="39">
        <v>25845720.838999901</v>
      </c>
      <c r="W2569" s="39">
        <v>25845720.838999901</v>
      </c>
      <c r="X2569" s="39">
        <v>25845720.838999901</v>
      </c>
      <c r="Y2569" s="39">
        <v>25845720.838999901</v>
      </c>
      <c r="Z2569" s="39">
        <v>25845720.838999901</v>
      </c>
      <c r="AA2569" s="39">
        <v>25845720.838999901</v>
      </c>
      <c r="AB2569" s="39">
        <v>25845720.838999901</v>
      </c>
      <c r="AC2569" s="39">
        <v>25845720.838999901</v>
      </c>
      <c r="AD2569" s="39">
        <v>25845720.838999901</v>
      </c>
    </row>
    <row r="2570" spans="1:30">
      <c r="A2570" s="40" t="s">
        <v>477</v>
      </c>
    </row>
    <row r="2571" spans="1:30" s="45" customFormat="1">
      <c r="A2571" s="49" t="s">
        <v>478</v>
      </c>
      <c r="B2571" s="50">
        <v>1.6864042841573099E-2</v>
      </c>
      <c r="C2571" s="50">
        <v>6.6812285660319902E-4</v>
      </c>
      <c r="D2571" s="50">
        <v>8.6679193805056197E-3</v>
      </c>
      <c r="E2571" s="50">
        <v>5.7405446412454902E-2</v>
      </c>
      <c r="F2571" s="50">
        <v>4.0230212302136398E-4</v>
      </c>
      <c r="G2571" s="50">
        <v>0.212078412063301</v>
      </c>
      <c r="H2571" s="50">
        <v>8.1495151912303804E-2</v>
      </c>
      <c r="I2571" s="50">
        <v>1.5936600538072901E-2</v>
      </c>
      <c r="J2571" s="50">
        <v>1.03132035908103E-3</v>
      </c>
      <c r="K2571" s="50">
        <v>7.2514536767866004E-4</v>
      </c>
      <c r="L2571" s="50">
        <v>0</v>
      </c>
      <c r="M2571" s="50">
        <v>3.7082645214948698E-5</v>
      </c>
      <c r="N2571" s="50">
        <v>0.60416025109868599</v>
      </c>
      <c r="O2571" s="50">
        <v>0</v>
      </c>
      <c r="P2571" s="50">
        <v>1.8882710251859301E-4</v>
      </c>
      <c r="Q2571" s="50">
        <v>9.1275911297810104E-5</v>
      </c>
      <c r="R2571" s="50">
        <v>2.48099387685382E-4</v>
      </c>
      <c r="S2571" s="50">
        <v>0</v>
      </c>
      <c r="T2571" s="50">
        <v>6.3224432749501999E-2</v>
      </c>
      <c r="U2571" s="50">
        <v>0</v>
      </c>
      <c r="V2571" s="50">
        <v>0</v>
      </c>
      <c r="W2571" s="50">
        <v>8.0396355028679797E-2</v>
      </c>
      <c r="X2571" s="50">
        <v>0.31673614746988898</v>
      </c>
      <c r="Y2571" s="50">
        <v>0</v>
      </c>
      <c r="Z2571" s="50">
        <v>2.4118906508603901E-2</v>
      </c>
      <c r="AA2571" s="50">
        <v>0</v>
      </c>
      <c r="AB2571" s="50">
        <v>9.6475626034415694E-3</v>
      </c>
      <c r="AC2571" s="50">
        <v>7.6376537277245797E-3</v>
      </c>
      <c r="AD2571" s="50">
        <v>0.49823894191215801</v>
      </c>
    </row>
    <row r="2572" spans="1:30">
      <c r="A2572" s="40" t="s">
        <v>479</v>
      </c>
      <c r="B2572" s="39">
        <v>1.52408627903571E-2</v>
      </c>
      <c r="C2572" s="39">
        <v>6.0381540062791697E-4</v>
      </c>
      <c r="D2572" s="39">
        <v>7.8336239534742905E-3</v>
      </c>
      <c r="E2572" s="39">
        <v>5.1880117977084798E-2</v>
      </c>
      <c r="F2572" s="39">
        <v>3.6358016371512301E-4</v>
      </c>
      <c r="G2572" s="39">
        <v>0.19166566459885101</v>
      </c>
      <c r="H2572" s="39">
        <v>7.3651166570380594E-2</v>
      </c>
      <c r="I2572" s="39">
        <v>1.44026876845176E-2</v>
      </c>
      <c r="J2572" s="39">
        <v>9.32054800460274E-4</v>
      </c>
      <c r="K2572" s="39">
        <v>6.5534944115586797E-4</v>
      </c>
      <c r="L2572" s="39">
        <v>0</v>
      </c>
      <c r="M2572" s="39">
        <v>3.3513405589273703E-5</v>
      </c>
      <c r="N2572" s="39">
        <v>0.54600925631447605</v>
      </c>
      <c r="O2572" s="39">
        <v>0</v>
      </c>
      <c r="P2572" s="39">
        <v>1.70652315558167E-4</v>
      </c>
      <c r="Q2572" s="39">
        <v>8.2490518627321594E-5</v>
      </c>
      <c r="R2572" s="39">
        <v>2.2421958729629401E-4</v>
      </c>
      <c r="S2572" s="39">
        <v>0</v>
      </c>
      <c r="T2572" s="39">
        <v>6.0854113662144301E-3</v>
      </c>
      <c r="U2572" s="39">
        <v>0</v>
      </c>
      <c r="V2572" s="39">
        <v>0</v>
      </c>
      <c r="W2572" s="39">
        <v>7.7382251040851299E-3</v>
      </c>
      <c r="X2572" s="39">
        <v>3.04861533442451E-2</v>
      </c>
      <c r="Y2572" s="39">
        <v>0</v>
      </c>
      <c r="Z2572" s="39">
        <v>2.3214675312255399E-3</v>
      </c>
      <c r="AA2572" s="39">
        <v>0</v>
      </c>
      <c r="AB2572" s="39">
        <v>9.2858701249021603E-4</v>
      </c>
      <c r="AC2572" s="39">
        <v>7.3513138488808796E-4</v>
      </c>
      <c r="AD2572" s="39">
        <v>4.79559687346785E-2</v>
      </c>
    </row>
    <row r="2573" spans="1:30">
      <c r="A2573" s="40" t="s">
        <v>480</v>
      </c>
    </row>
    <row r="2574" spans="1:30">
      <c r="A2574" s="43" t="s">
        <v>481</v>
      </c>
    </row>
    <row r="2575" spans="1:30">
      <c r="A2575" s="40" t="s">
        <v>482</v>
      </c>
      <c r="B2575" s="39">
        <v>0</v>
      </c>
      <c r="C2575" s="39">
        <v>0</v>
      </c>
      <c r="D2575" s="39">
        <v>0</v>
      </c>
      <c r="E2575" s="39">
        <v>0</v>
      </c>
      <c r="F2575" s="39">
        <v>0</v>
      </c>
      <c r="G2575" s="39">
        <v>0</v>
      </c>
      <c r="H2575" s="39">
        <v>0</v>
      </c>
      <c r="I2575" s="39">
        <v>0</v>
      </c>
      <c r="J2575" s="39">
        <v>0</v>
      </c>
      <c r="K2575" s="39">
        <v>0</v>
      </c>
      <c r="L2575" s="39">
        <v>0</v>
      </c>
      <c r="M2575" s="39">
        <v>0</v>
      </c>
      <c r="N2575" s="39">
        <v>0</v>
      </c>
      <c r="O2575" s="39">
        <v>0</v>
      </c>
      <c r="P2575" s="39">
        <v>0</v>
      </c>
      <c r="Q2575" s="39">
        <v>0</v>
      </c>
      <c r="R2575" s="39">
        <v>0</v>
      </c>
      <c r="S2575" s="39">
        <v>-1</v>
      </c>
      <c r="T2575" s="39">
        <v>-1</v>
      </c>
      <c r="U2575" s="39">
        <v>-1</v>
      </c>
      <c r="V2575" s="39">
        <v>-1</v>
      </c>
      <c r="W2575" s="39">
        <v>-1</v>
      </c>
      <c r="X2575" s="39">
        <v>-1</v>
      </c>
      <c r="Y2575" s="39">
        <v>-1</v>
      </c>
      <c r="Z2575" s="39">
        <v>-1</v>
      </c>
      <c r="AA2575" s="39">
        <v>-1</v>
      </c>
      <c r="AB2575" s="39">
        <v>-1</v>
      </c>
      <c r="AC2575" s="39">
        <v>-1</v>
      </c>
      <c r="AD2575" s="39">
        <v>-1</v>
      </c>
    </row>
    <row r="2576" spans="1:30">
      <c r="A2576" s="40" t="s">
        <v>483</v>
      </c>
    </row>
    <row r="2577" spans="1:30">
      <c r="A2577" s="40" t="s">
        <v>484</v>
      </c>
      <c r="B2577" s="39">
        <v>2692047.07799999</v>
      </c>
      <c r="C2577" s="39">
        <v>101711.405</v>
      </c>
      <c r="D2577" s="39">
        <v>1532764.787</v>
      </c>
      <c r="E2577" s="39">
        <v>6017304.017</v>
      </c>
      <c r="F2577" s="39">
        <v>71082.173999999999</v>
      </c>
      <c r="G2577" s="39">
        <v>26017376.182999998</v>
      </c>
      <c r="H2577" s="39">
        <v>10588644.419</v>
      </c>
      <c r="I2577" s="39">
        <v>2517488.5919999899</v>
      </c>
      <c r="J2577" s="39">
        <v>175810.04199999999</v>
      </c>
      <c r="K2577" s="39">
        <v>91241.144</v>
      </c>
      <c r="L2577" s="39">
        <v>97314.767999999996</v>
      </c>
      <c r="M2577" s="39">
        <v>10819.4659999999</v>
      </c>
      <c r="N2577" s="39">
        <v>57507710.079999998</v>
      </c>
      <c r="O2577" s="39">
        <v>571242.28599999996</v>
      </c>
      <c r="P2577" s="39">
        <v>33455.311999999998</v>
      </c>
      <c r="Q2577" s="39">
        <v>11856.925999999999</v>
      </c>
      <c r="R2577" s="39">
        <v>89667.754000000001</v>
      </c>
      <c r="S2577" s="39">
        <v>0</v>
      </c>
      <c r="T2577" s="39">
        <v>824183.57663926005</v>
      </c>
      <c r="U2577" s="39">
        <v>0</v>
      </c>
      <c r="V2577" s="39">
        <v>0</v>
      </c>
      <c r="W2577" s="39">
        <v>1102340</v>
      </c>
      <c r="X2577" s="39">
        <v>4085578.6129999999</v>
      </c>
      <c r="Y2577" s="39">
        <v>0</v>
      </c>
      <c r="Z2577" s="39">
        <v>480</v>
      </c>
      <c r="AA2577" s="39">
        <v>0</v>
      </c>
      <c r="AB2577" s="39">
        <v>192</v>
      </c>
      <c r="AC2577" s="39">
        <v>152</v>
      </c>
      <c r="AD2577" s="39">
        <v>0</v>
      </c>
    </row>
    <row r="2578" spans="1:30">
      <c r="A2578" s="40" t="s">
        <v>485</v>
      </c>
      <c r="B2578" s="39">
        <v>0</v>
      </c>
      <c r="C2578" s="39">
        <v>0</v>
      </c>
      <c r="D2578" s="39">
        <v>0</v>
      </c>
      <c r="E2578" s="39">
        <v>0</v>
      </c>
      <c r="F2578" s="39">
        <v>0</v>
      </c>
      <c r="G2578" s="39">
        <v>0</v>
      </c>
      <c r="H2578" s="39">
        <v>0</v>
      </c>
      <c r="I2578" s="39">
        <v>0</v>
      </c>
      <c r="J2578" s="39">
        <v>0</v>
      </c>
      <c r="K2578" s="39">
        <v>0</v>
      </c>
      <c r="L2578" s="39">
        <v>0</v>
      </c>
      <c r="M2578" s="39">
        <v>0</v>
      </c>
      <c r="N2578" s="39">
        <v>0</v>
      </c>
      <c r="O2578" s="39">
        <v>0</v>
      </c>
      <c r="P2578" s="39">
        <v>0</v>
      </c>
      <c r="Q2578" s="39">
        <v>0</v>
      </c>
      <c r="R2578" s="39">
        <v>0</v>
      </c>
      <c r="S2578" s="39">
        <v>0</v>
      </c>
      <c r="T2578" s="39">
        <v>0</v>
      </c>
      <c r="U2578" s="39">
        <v>0</v>
      </c>
      <c r="V2578" s="39">
        <v>0</v>
      </c>
      <c r="W2578" s="39">
        <v>0</v>
      </c>
      <c r="X2578" s="39">
        <v>0</v>
      </c>
      <c r="Y2578" s="39">
        <v>0</v>
      </c>
      <c r="Z2578" s="39">
        <v>0</v>
      </c>
      <c r="AA2578" s="39">
        <v>0</v>
      </c>
      <c r="AB2578" s="39">
        <v>0</v>
      </c>
      <c r="AC2578" s="39">
        <v>0</v>
      </c>
      <c r="AD2578" s="39">
        <v>0</v>
      </c>
    </row>
    <row r="2579" spans="1:30">
      <c r="A2579" s="40" t="s">
        <v>486</v>
      </c>
      <c r="B2579" s="39">
        <v>2692047.07799999</v>
      </c>
      <c r="C2579" s="39">
        <v>101711.405</v>
      </c>
      <c r="D2579" s="39">
        <v>1532764.787</v>
      </c>
      <c r="E2579" s="39">
        <v>6017304.017</v>
      </c>
      <c r="F2579" s="39">
        <v>71082.173999999999</v>
      </c>
      <c r="G2579" s="39">
        <v>26017376.182999998</v>
      </c>
      <c r="H2579" s="39">
        <v>10588644.419</v>
      </c>
      <c r="I2579" s="39">
        <v>2517488.5919999899</v>
      </c>
      <c r="J2579" s="39">
        <v>175810.04199999999</v>
      </c>
      <c r="K2579" s="39">
        <v>91241.144</v>
      </c>
      <c r="L2579" s="39">
        <v>97314.767999999996</v>
      </c>
      <c r="M2579" s="39">
        <v>10819.4659999999</v>
      </c>
      <c r="N2579" s="39">
        <v>57507710.079999998</v>
      </c>
      <c r="O2579" s="39">
        <v>571242.28599999996</v>
      </c>
      <c r="P2579" s="39">
        <v>33455.311999999998</v>
      </c>
      <c r="Q2579" s="39">
        <v>11856.925999999999</v>
      </c>
      <c r="R2579" s="39">
        <v>89667.754000000001</v>
      </c>
      <c r="S2579" s="39">
        <v>0</v>
      </c>
      <c r="T2579" s="39">
        <v>824183.57663926005</v>
      </c>
      <c r="U2579" s="39">
        <v>0</v>
      </c>
      <c r="V2579" s="39">
        <v>0</v>
      </c>
      <c r="W2579" s="39">
        <v>1102340</v>
      </c>
      <c r="X2579" s="39">
        <v>4085578.6129999999</v>
      </c>
      <c r="Y2579" s="39">
        <v>0</v>
      </c>
      <c r="Z2579" s="39">
        <v>480</v>
      </c>
      <c r="AA2579" s="39">
        <v>0</v>
      </c>
      <c r="AB2579" s="39">
        <v>192</v>
      </c>
      <c r="AC2579" s="39">
        <v>152</v>
      </c>
      <c r="AD2579" s="39">
        <v>0</v>
      </c>
    </row>
    <row r="2580" spans="1:30" s="45" customFormat="1">
      <c r="A2580" s="44" t="s">
        <v>487</v>
      </c>
      <c r="B2580" s="45">
        <v>0</v>
      </c>
      <c r="C2580" s="45">
        <v>0</v>
      </c>
      <c r="D2580" s="45">
        <v>1</v>
      </c>
      <c r="E2580" s="45">
        <v>0</v>
      </c>
      <c r="F2580" s="45">
        <v>0</v>
      </c>
      <c r="G2580" s="45">
        <v>0</v>
      </c>
      <c r="H2580" s="45">
        <v>0</v>
      </c>
      <c r="I2580" s="45">
        <v>0</v>
      </c>
      <c r="J2580" s="45">
        <v>1</v>
      </c>
      <c r="K2580" s="45">
        <v>0</v>
      </c>
      <c r="L2580" s="45">
        <v>0</v>
      </c>
      <c r="M2580" s="45">
        <v>0</v>
      </c>
      <c r="N2580" s="45">
        <v>0</v>
      </c>
      <c r="O2580" s="45">
        <v>0</v>
      </c>
      <c r="P2580" s="45">
        <v>0</v>
      </c>
      <c r="Q2580" s="45">
        <v>0</v>
      </c>
      <c r="R2580" s="45">
        <v>1</v>
      </c>
      <c r="S2580" s="45">
        <v>1</v>
      </c>
      <c r="T2580" s="45">
        <v>1</v>
      </c>
      <c r="U2580" s="45">
        <v>1</v>
      </c>
      <c r="V2580" s="45">
        <v>1</v>
      </c>
      <c r="W2580" s="45">
        <v>1</v>
      </c>
      <c r="X2580" s="45">
        <v>1</v>
      </c>
      <c r="Y2580" s="45">
        <v>1</v>
      </c>
      <c r="Z2580" s="45">
        <v>1</v>
      </c>
      <c r="AA2580" s="45">
        <v>1</v>
      </c>
      <c r="AB2580" s="45">
        <v>1</v>
      </c>
      <c r="AC2580" s="45">
        <v>1</v>
      </c>
      <c r="AD2580" s="45">
        <v>1</v>
      </c>
    </row>
    <row r="2581" spans="1:30" s="45" customFormat="1">
      <c r="A2581" s="44" t="s">
        <v>488</v>
      </c>
      <c r="B2581" s="45">
        <v>1.0170150255703101</v>
      </c>
      <c r="C2581" s="45">
        <v>1.0170150255703101</v>
      </c>
      <c r="D2581" s="45">
        <v>1.0170150255703101</v>
      </c>
      <c r="E2581" s="45">
        <v>1.0170150255703101</v>
      </c>
      <c r="F2581" s="45">
        <v>1.0170150255703101</v>
      </c>
      <c r="G2581" s="45">
        <v>1.0170150255703101</v>
      </c>
      <c r="H2581" s="45">
        <v>1.0170150255703101</v>
      </c>
      <c r="I2581" s="45">
        <v>1.0170150255703101</v>
      </c>
      <c r="J2581" s="45">
        <v>1.0170150255703101</v>
      </c>
      <c r="K2581" s="45">
        <v>1.0170150255703101</v>
      </c>
      <c r="L2581" s="45">
        <v>1.0170150255703101</v>
      </c>
      <c r="M2581" s="45">
        <v>1.0170150255703101</v>
      </c>
      <c r="N2581" s="45">
        <v>1.0170150255703101</v>
      </c>
      <c r="O2581" s="45">
        <v>1.0170150255703101</v>
      </c>
      <c r="P2581" s="45">
        <v>1.0170150255703101</v>
      </c>
      <c r="Q2581" s="45">
        <v>1.0170150255703101</v>
      </c>
      <c r="R2581" s="45">
        <v>1.0170150255703101</v>
      </c>
      <c r="S2581" s="45">
        <v>1.0170150255703101</v>
      </c>
      <c r="T2581" s="45">
        <v>1.0170150255703101</v>
      </c>
      <c r="U2581" s="45">
        <v>1.0170150255703101</v>
      </c>
      <c r="V2581" s="45">
        <v>1.0170150255703101</v>
      </c>
      <c r="W2581" s="45">
        <v>1.0170150255703101</v>
      </c>
      <c r="X2581" s="45">
        <v>1.0170150255703101</v>
      </c>
      <c r="Y2581" s="45">
        <v>1.0170150255703101</v>
      </c>
      <c r="Z2581" s="45">
        <v>1.0170150255703101</v>
      </c>
      <c r="AA2581" s="45">
        <v>1.0170150255703101</v>
      </c>
      <c r="AB2581" s="45">
        <v>1.0170150255703101</v>
      </c>
      <c r="AC2581" s="45">
        <v>1.0170150255703101</v>
      </c>
      <c r="AD2581" s="45">
        <v>1.0170150255703101</v>
      </c>
    </row>
    <row r="2582" spans="1:30">
      <c r="A2582" s="40" t="s">
        <v>489</v>
      </c>
      <c r="B2582" s="39">
        <v>0</v>
      </c>
      <c r="C2582" s="39">
        <v>0</v>
      </c>
      <c r="D2582" s="39">
        <v>1558844.8190440801</v>
      </c>
      <c r="E2582" s="39">
        <v>0</v>
      </c>
      <c r="F2582" s="39">
        <v>0</v>
      </c>
      <c r="G2582" s="39">
        <v>0</v>
      </c>
      <c r="H2582" s="39">
        <v>0</v>
      </c>
      <c r="I2582" s="39">
        <v>0</v>
      </c>
      <c r="J2582" s="39">
        <v>178801.454360148</v>
      </c>
      <c r="K2582" s="39">
        <v>0</v>
      </c>
      <c r="L2582" s="39">
        <v>0</v>
      </c>
      <c r="M2582" s="39">
        <v>0</v>
      </c>
      <c r="N2582" s="39">
        <v>0</v>
      </c>
      <c r="O2582" s="39">
        <v>0</v>
      </c>
      <c r="P2582" s="39">
        <v>0</v>
      </c>
      <c r="Q2582" s="39">
        <v>0</v>
      </c>
      <c r="R2582" s="39">
        <v>91193.4531271429</v>
      </c>
      <c r="S2582" s="39">
        <v>0</v>
      </c>
      <c r="T2582" s="39">
        <v>838207.08127041196</v>
      </c>
      <c r="U2582" s="39">
        <v>0</v>
      </c>
      <c r="V2582" s="39">
        <v>0</v>
      </c>
      <c r="W2582" s="39">
        <v>1121096.3432871799</v>
      </c>
      <c r="X2582" s="39">
        <v>4155094.8375697299</v>
      </c>
      <c r="Y2582" s="39">
        <v>0</v>
      </c>
      <c r="Z2582" s="39">
        <v>488.167212273752</v>
      </c>
      <c r="AA2582" s="39">
        <v>0</v>
      </c>
      <c r="AB2582" s="39">
        <v>195.26688490949999</v>
      </c>
      <c r="AC2582" s="39">
        <v>154.58628388668799</v>
      </c>
      <c r="AD2582" s="39">
        <v>0</v>
      </c>
    </row>
    <row r="2583" spans="1:30">
      <c r="A2583" s="40" t="s">
        <v>490</v>
      </c>
    </row>
    <row r="2584" spans="1:30">
      <c r="A2584" s="40" t="s">
        <v>491</v>
      </c>
      <c r="B2584" s="39">
        <v>2692047.07799999</v>
      </c>
      <c r="C2584" s="39">
        <v>101711.405</v>
      </c>
      <c r="D2584" s="39">
        <v>1532764.787</v>
      </c>
      <c r="E2584" s="39">
        <v>6017304.017</v>
      </c>
      <c r="F2584" s="39">
        <v>71082.173999999999</v>
      </c>
      <c r="G2584" s="39">
        <v>26017376.182999998</v>
      </c>
      <c r="H2584" s="39">
        <v>10588644.419</v>
      </c>
      <c r="I2584" s="39">
        <v>2517488.5919999899</v>
      </c>
      <c r="J2584" s="39">
        <v>175810.04199999999</v>
      </c>
      <c r="K2584" s="39">
        <v>91241.144</v>
      </c>
      <c r="L2584" s="39">
        <v>97314.767999999996</v>
      </c>
      <c r="M2584" s="39">
        <v>10819.4659999999</v>
      </c>
      <c r="N2584" s="39">
        <v>57507710.079999998</v>
      </c>
      <c r="O2584" s="39">
        <v>571242.28599999996</v>
      </c>
      <c r="P2584" s="39">
        <v>33455.311999999998</v>
      </c>
      <c r="Q2584" s="39">
        <v>11856.925999999999</v>
      </c>
      <c r="R2584" s="39">
        <v>89667.754000000001</v>
      </c>
      <c r="S2584" s="39">
        <v>0</v>
      </c>
      <c r="T2584" s="39">
        <v>824183.57663926005</v>
      </c>
      <c r="U2584" s="39">
        <v>0</v>
      </c>
      <c r="V2584" s="39">
        <v>0</v>
      </c>
      <c r="W2584" s="39">
        <v>1102340</v>
      </c>
      <c r="X2584" s="39">
        <v>4085578.6129999999</v>
      </c>
      <c r="Y2584" s="39">
        <v>0</v>
      </c>
      <c r="Z2584" s="39">
        <v>480</v>
      </c>
      <c r="AA2584" s="39">
        <v>0</v>
      </c>
      <c r="AB2584" s="39">
        <v>192</v>
      </c>
      <c r="AC2584" s="39">
        <v>152</v>
      </c>
      <c r="AD2584" s="39">
        <v>0</v>
      </c>
    </row>
    <row r="2585" spans="1:30">
      <c r="A2585" s="40" t="s">
        <v>492</v>
      </c>
      <c r="B2585" s="39">
        <v>0</v>
      </c>
      <c r="C2585" s="39">
        <v>0</v>
      </c>
      <c r="D2585" s="39">
        <v>0</v>
      </c>
      <c r="E2585" s="39">
        <v>0</v>
      </c>
      <c r="F2585" s="39">
        <v>0</v>
      </c>
      <c r="G2585" s="39">
        <v>0</v>
      </c>
      <c r="H2585" s="39">
        <v>0</v>
      </c>
      <c r="I2585" s="39">
        <v>0</v>
      </c>
      <c r="J2585" s="39">
        <v>0</v>
      </c>
      <c r="K2585" s="39">
        <v>0</v>
      </c>
      <c r="L2585" s="39">
        <v>0</v>
      </c>
      <c r="M2585" s="39">
        <v>0</v>
      </c>
      <c r="N2585" s="39">
        <v>0</v>
      </c>
      <c r="O2585" s="39">
        <v>0</v>
      </c>
      <c r="P2585" s="39">
        <v>0</v>
      </c>
      <c r="Q2585" s="39">
        <v>0</v>
      </c>
      <c r="R2585" s="39">
        <v>0</v>
      </c>
      <c r="S2585" s="39">
        <v>0</v>
      </c>
      <c r="T2585" s="39">
        <v>0</v>
      </c>
      <c r="U2585" s="39">
        <v>0</v>
      </c>
      <c r="V2585" s="39">
        <v>0</v>
      </c>
      <c r="W2585" s="39">
        <v>0</v>
      </c>
      <c r="X2585" s="39">
        <v>0</v>
      </c>
      <c r="Y2585" s="39">
        <v>0</v>
      </c>
      <c r="Z2585" s="39">
        <v>0</v>
      </c>
      <c r="AA2585" s="39">
        <v>0</v>
      </c>
      <c r="AB2585" s="39">
        <v>0</v>
      </c>
      <c r="AC2585" s="39">
        <v>0</v>
      </c>
      <c r="AD2585" s="39">
        <v>0</v>
      </c>
    </row>
    <row r="2586" spans="1:30">
      <c r="A2586" s="40" t="s">
        <v>493</v>
      </c>
      <c r="B2586" s="39">
        <v>2692047.07799999</v>
      </c>
      <c r="C2586" s="39">
        <v>101711.405</v>
      </c>
      <c r="D2586" s="39">
        <v>1532764.787</v>
      </c>
      <c r="E2586" s="39">
        <v>6017304.017</v>
      </c>
      <c r="F2586" s="39">
        <v>71082.173999999999</v>
      </c>
      <c r="G2586" s="39">
        <v>26017376.182999998</v>
      </c>
      <c r="H2586" s="39">
        <v>10588644.419</v>
      </c>
      <c r="I2586" s="39">
        <v>2517488.5919999899</v>
      </c>
      <c r="J2586" s="39">
        <v>175810.04199999999</v>
      </c>
      <c r="K2586" s="39">
        <v>91241.144</v>
      </c>
      <c r="L2586" s="39">
        <v>97314.767999999996</v>
      </c>
      <c r="M2586" s="39">
        <v>10819.4659999999</v>
      </c>
      <c r="N2586" s="39">
        <v>57507710.079999998</v>
      </c>
      <c r="O2586" s="39">
        <v>571242.28599999996</v>
      </c>
      <c r="P2586" s="39">
        <v>33455.311999999998</v>
      </c>
      <c r="Q2586" s="39">
        <v>11856.925999999999</v>
      </c>
      <c r="R2586" s="39">
        <v>89667.754000000001</v>
      </c>
      <c r="S2586" s="39">
        <v>0</v>
      </c>
      <c r="T2586" s="39">
        <v>824183.57663926005</v>
      </c>
      <c r="U2586" s="39">
        <v>0</v>
      </c>
      <c r="V2586" s="39">
        <v>0</v>
      </c>
      <c r="W2586" s="39">
        <v>1102340</v>
      </c>
      <c r="X2586" s="39">
        <v>4085578.6129999999</v>
      </c>
      <c r="Y2586" s="39">
        <v>0</v>
      </c>
      <c r="Z2586" s="39">
        <v>480</v>
      </c>
      <c r="AA2586" s="39">
        <v>0</v>
      </c>
      <c r="AB2586" s="39">
        <v>192</v>
      </c>
      <c r="AC2586" s="39">
        <v>152</v>
      </c>
      <c r="AD2586" s="39">
        <v>0</v>
      </c>
    </row>
    <row r="2587" spans="1:30" s="45" customFormat="1">
      <c r="A2587" s="44" t="s">
        <v>494</v>
      </c>
      <c r="B2587" s="45">
        <v>0.38241000000000003</v>
      </c>
      <c r="C2587" s="45">
        <v>1.3429999999999999E-2</v>
      </c>
      <c r="D2587" s="45">
        <v>0</v>
      </c>
      <c r="E2587" s="45">
        <v>0</v>
      </c>
      <c r="F2587" s="45">
        <v>0</v>
      </c>
      <c r="G2587" s="45">
        <v>2.8999999999999998E-3</v>
      </c>
      <c r="H2587" s="45">
        <v>3.8420000000000003E-2</v>
      </c>
      <c r="I2587" s="45">
        <v>0.34175</v>
      </c>
      <c r="J2587" s="45">
        <v>0</v>
      </c>
      <c r="K2587" s="45">
        <v>1</v>
      </c>
      <c r="L2587" s="45">
        <v>0</v>
      </c>
      <c r="M2587" s="45">
        <v>1</v>
      </c>
      <c r="N2587" s="45">
        <v>0</v>
      </c>
      <c r="O2587" s="45">
        <v>0</v>
      </c>
      <c r="P2587" s="45">
        <v>0</v>
      </c>
      <c r="Q2587" s="45">
        <v>1</v>
      </c>
      <c r="R2587" s="45">
        <v>0</v>
      </c>
      <c r="S2587" s="45">
        <v>0</v>
      </c>
      <c r="T2587" s="45">
        <v>0</v>
      </c>
      <c r="U2587" s="45">
        <v>0</v>
      </c>
      <c r="V2587" s="45">
        <v>0</v>
      </c>
      <c r="W2587" s="45">
        <v>0</v>
      </c>
      <c r="X2587" s="45">
        <v>0</v>
      </c>
      <c r="Y2587" s="45">
        <v>0</v>
      </c>
      <c r="Z2587" s="45">
        <v>0</v>
      </c>
      <c r="AA2587" s="45">
        <v>0</v>
      </c>
      <c r="AB2587" s="45">
        <v>0</v>
      </c>
      <c r="AC2587" s="45">
        <v>0</v>
      </c>
      <c r="AD2587" s="45">
        <v>0</v>
      </c>
    </row>
    <row r="2588" spans="1:30" s="45" customFormat="1">
      <c r="A2588" s="44" t="s">
        <v>495</v>
      </c>
      <c r="B2588" s="45">
        <v>1.02664667082877</v>
      </c>
      <c r="C2588" s="45">
        <v>1.02664667082877</v>
      </c>
      <c r="D2588" s="45">
        <v>1.02664667082877</v>
      </c>
      <c r="E2588" s="45">
        <v>1.02664667082877</v>
      </c>
      <c r="F2588" s="45">
        <v>1.02664667082877</v>
      </c>
      <c r="G2588" s="45">
        <v>1.02664667082877</v>
      </c>
      <c r="H2588" s="45">
        <v>1.02664667082877</v>
      </c>
      <c r="I2588" s="45">
        <v>1.02664667082877</v>
      </c>
      <c r="J2588" s="45">
        <v>1.02664667082877</v>
      </c>
      <c r="K2588" s="45">
        <v>1.02664667082877</v>
      </c>
      <c r="L2588" s="45">
        <v>1.02664667082877</v>
      </c>
      <c r="M2588" s="45">
        <v>1.02664667082877</v>
      </c>
      <c r="N2588" s="45">
        <v>1.02664667082877</v>
      </c>
      <c r="O2588" s="45">
        <v>1.02664667082877</v>
      </c>
      <c r="P2588" s="45">
        <v>1.02664667082877</v>
      </c>
      <c r="Q2588" s="45">
        <v>1.02664667082877</v>
      </c>
      <c r="R2588" s="45">
        <v>1.02664667082877</v>
      </c>
      <c r="S2588" s="45">
        <v>1.02664667082877</v>
      </c>
      <c r="T2588" s="45">
        <v>1.02664667082877</v>
      </c>
      <c r="U2588" s="45">
        <v>1.02664667082877</v>
      </c>
      <c r="V2588" s="45">
        <v>1.02664667082877</v>
      </c>
      <c r="W2588" s="45">
        <v>1.02664667082877</v>
      </c>
      <c r="X2588" s="45">
        <v>1.02664667082877</v>
      </c>
      <c r="Y2588" s="45">
        <v>1.02664667082877</v>
      </c>
      <c r="Z2588" s="45">
        <v>1.02664667082877</v>
      </c>
      <c r="AA2588" s="45">
        <v>1.02664667082877</v>
      </c>
      <c r="AB2588" s="45">
        <v>1.02664667082877</v>
      </c>
      <c r="AC2588" s="45">
        <v>1.02664667082877</v>
      </c>
      <c r="AD2588" s="45">
        <v>1.02664667082877</v>
      </c>
    </row>
    <row r="2589" spans="1:30">
      <c r="A2589" s="40" t="s">
        <v>496</v>
      </c>
      <c r="B2589" s="39">
        <v>1056897.55735087</v>
      </c>
      <c r="C2589" s="39">
        <v>1402.38309966265</v>
      </c>
      <c r="D2589" s="39">
        <v>0</v>
      </c>
      <c r="E2589" s="39">
        <v>0</v>
      </c>
      <c r="F2589" s="39">
        <v>0</v>
      </c>
      <c r="G2589" s="39">
        <v>77460.892661732403</v>
      </c>
      <c r="H2589" s="39">
        <v>417656.00311889697</v>
      </c>
      <c r="I2589" s="39">
        <v>883277.23556410696</v>
      </c>
      <c r="J2589" s="39">
        <v>0</v>
      </c>
      <c r="K2589" s="39">
        <v>93672.416730208395</v>
      </c>
      <c r="L2589" s="39">
        <v>0</v>
      </c>
      <c r="M2589" s="39">
        <v>11107.768749045001</v>
      </c>
      <c r="N2589" s="39">
        <v>0</v>
      </c>
      <c r="O2589" s="39">
        <v>0</v>
      </c>
      <c r="P2589" s="39">
        <v>0</v>
      </c>
      <c r="Q2589" s="39">
        <v>12172.873604163</v>
      </c>
      <c r="R2589" s="39">
        <v>0</v>
      </c>
      <c r="S2589" s="39">
        <v>0</v>
      </c>
      <c r="T2589" s="39">
        <v>0</v>
      </c>
      <c r="U2589" s="39">
        <v>0</v>
      </c>
      <c r="V2589" s="39">
        <v>0</v>
      </c>
      <c r="W2589" s="39">
        <v>0</v>
      </c>
      <c r="X2589" s="39">
        <v>0</v>
      </c>
      <c r="Y2589" s="39">
        <v>0</v>
      </c>
      <c r="Z2589" s="39">
        <v>0</v>
      </c>
      <c r="AA2589" s="39">
        <v>0</v>
      </c>
      <c r="AB2589" s="39">
        <v>0</v>
      </c>
      <c r="AC2589" s="39">
        <v>0</v>
      </c>
      <c r="AD2589" s="39">
        <v>0</v>
      </c>
    </row>
    <row r="2590" spans="1:30">
      <c r="A2590" s="40" t="s">
        <v>497</v>
      </c>
    </row>
    <row r="2591" spans="1:30">
      <c r="A2591" s="40" t="s">
        <v>498</v>
      </c>
      <c r="B2591" s="39">
        <v>2692047.07799999</v>
      </c>
      <c r="C2591" s="39">
        <v>101711.405</v>
      </c>
      <c r="D2591" s="39">
        <v>1532764.787</v>
      </c>
      <c r="E2591" s="39">
        <v>6017304.017</v>
      </c>
      <c r="F2591" s="39">
        <v>71082.173999999999</v>
      </c>
      <c r="G2591" s="39">
        <v>26017376.182999998</v>
      </c>
      <c r="H2591" s="39">
        <v>10588644.419</v>
      </c>
      <c r="I2591" s="39">
        <v>2517488.5919999899</v>
      </c>
      <c r="J2591" s="39">
        <v>175810.04199999999</v>
      </c>
      <c r="K2591" s="39">
        <v>91241.144</v>
      </c>
      <c r="L2591" s="39">
        <v>97314.767999999996</v>
      </c>
      <c r="M2591" s="39">
        <v>10819.4659999999</v>
      </c>
      <c r="N2591" s="39">
        <v>57507710.079999998</v>
      </c>
      <c r="O2591" s="39">
        <v>571242.28599999996</v>
      </c>
      <c r="P2591" s="39">
        <v>33455.311999999998</v>
      </c>
      <c r="Q2591" s="39">
        <v>11856.925999999999</v>
      </c>
      <c r="R2591" s="39">
        <v>89667.754000000001</v>
      </c>
      <c r="S2591" s="39">
        <v>0</v>
      </c>
      <c r="T2591" s="39">
        <v>824183.57663926005</v>
      </c>
      <c r="U2591" s="39">
        <v>0</v>
      </c>
      <c r="V2591" s="39">
        <v>0</v>
      </c>
      <c r="W2591" s="39">
        <v>1102340</v>
      </c>
      <c r="X2591" s="39">
        <v>4085578.6129999999</v>
      </c>
      <c r="Y2591" s="39">
        <v>0</v>
      </c>
      <c r="Z2591" s="39">
        <v>480</v>
      </c>
      <c r="AA2591" s="39">
        <v>0</v>
      </c>
      <c r="AB2591" s="39">
        <v>192</v>
      </c>
      <c r="AC2591" s="39">
        <v>152</v>
      </c>
      <c r="AD2591" s="39">
        <v>0</v>
      </c>
    </row>
    <row r="2592" spans="1:30">
      <c r="A2592" s="40" t="s">
        <v>499</v>
      </c>
      <c r="B2592" s="39">
        <v>0</v>
      </c>
      <c r="C2592" s="39">
        <v>0</v>
      </c>
      <c r="D2592" s="39">
        <v>0</v>
      </c>
      <c r="E2592" s="39">
        <v>0</v>
      </c>
      <c r="F2592" s="39">
        <v>0</v>
      </c>
      <c r="G2592" s="39">
        <v>0</v>
      </c>
      <c r="H2592" s="39">
        <v>0</v>
      </c>
      <c r="I2592" s="39">
        <v>0</v>
      </c>
      <c r="J2592" s="39">
        <v>0</v>
      </c>
      <c r="K2592" s="39">
        <v>0</v>
      </c>
      <c r="L2592" s="39">
        <v>0</v>
      </c>
      <c r="M2592" s="39">
        <v>0</v>
      </c>
      <c r="N2592" s="39">
        <v>0</v>
      </c>
      <c r="O2592" s="39">
        <v>0</v>
      </c>
      <c r="P2592" s="39">
        <v>0</v>
      </c>
      <c r="Q2592" s="39">
        <v>0</v>
      </c>
      <c r="R2592" s="39">
        <v>0</v>
      </c>
      <c r="S2592" s="39">
        <v>0</v>
      </c>
      <c r="T2592" s="39">
        <v>0</v>
      </c>
      <c r="U2592" s="39">
        <v>0</v>
      </c>
      <c r="V2592" s="39">
        <v>0</v>
      </c>
      <c r="W2592" s="39">
        <v>0</v>
      </c>
      <c r="X2592" s="39">
        <v>0</v>
      </c>
      <c r="Y2592" s="39">
        <v>0</v>
      </c>
      <c r="Z2592" s="39">
        <v>0</v>
      </c>
      <c r="AA2592" s="39">
        <v>0</v>
      </c>
      <c r="AB2592" s="39">
        <v>0</v>
      </c>
      <c r="AC2592" s="39">
        <v>0</v>
      </c>
      <c r="AD2592" s="39">
        <v>0</v>
      </c>
    </row>
    <row r="2593" spans="1:30">
      <c r="A2593" s="40" t="s">
        <v>500</v>
      </c>
      <c r="B2593" s="39">
        <v>2692047.07799999</v>
      </c>
      <c r="C2593" s="39">
        <v>101711.405</v>
      </c>
      <c r="D2593" s="39">
        <v>1532764.787</v>
      </c>
      <c r="E2593" s="39">
        <v>6017304.017</v>
      </c>
      <c r="F2593" s="39">
        <v>71082.173999999999</v>
      </c>
      <c r="G2593" s="39">
        <v>26017376.182999998</v>
      </c>
      <c r="H2593" s="39">
        <v>10588644.419</v>
      </c>
      <c r="I2593" s="39">
        <v>2517488.5919999899</v>
      </c>
      <c r="J2593" s="39">
        <v>175810.04199999999</v>
      </c>
      <c r="K2593" s="39">
        <v>91241.144</v>
      </c>
      <c r="L2593" s="39">
        <v>97314.767999999996</v>
      </c>
      <c r="M2593" s="39">
        <v>10819.4659999999</v>
      </c>
      <c r="N2593" s="39">
        <v>57507710.079999998</v>
      </c>
      <c r="O2593" s="39">
        <v>571242.28599999996</v>
      </c>
      <c r="P2593" s="39">
        <v>33455.311999999998</v>
      </c>
      <c r="Q2593" s="39">
        <v>11856.925999999999</v>
      </c>
      <c r="R2593" s="39">
        <v>89667.754000000001</v>
      </c>
      <c r="S2593" s="39">
        <v>0</v>
      </c>
      <c r="T2593" s="39">
        <v>824183.57663926005</v>
      </c>
      <c r="U2593" s="39">
        <v>0</v>
      </c>
      <c r="V2593" s="39">
        <v>0</v>
      </c>
      <c r="W2593" s="39">
        <v>1102340</v>
      </c>
      <c r="X2593" s="39">
        <v>4085578.6129999999</v>
      </c>
      <c r="Y2593" s="39">
        <v>0</v>
      </c>
      <c r="Z2593" s="39">
        <v>480</v>
      </c>
      <c r="AA2593" s="39">
        <v>0</v>
      </c>
      <c r="AB2593" s="39">
        <v>192</v>
      </c>
      <c r="AC2593" s="39">
        <v>152</v>
      </c>
      <c r="AD2593" s="39">
        <v>0</v>
      </c>
    </row>
    <row r="2594" spans="1:30" s="45" customFormat="1">
      <c r="A2594" s="44" t="s">
        <v>501</v>
      </c>
      <c r="B2594" s="45">
        <v>0.61758999999999997</v>
      </c>
      <c r="C2594" s="45">
        <v>0.98656999999999995</v>
      </c>
      <c r="D2594" s="45">
        <v>0</v>
      </c>
      <c r="E2594" s="45">
        <v>1</v>
      </c>
      <c r="F2594" s="45">
        <v>1</v>
      </c>
      <c r="G2594" s="45">
        <v>0.99709999999999999</v>
      </c>
      <c r="H2594" s="45">
        <v>0.96157999999999999</v>
      </c>
      <c r="I2594" s="45">
        <v>0.65825</v>
      </c>
      <c r="J2594" s="45">
        <v>0</v>
      </c>
      <c r="K2594" s="45">
        <v>0</v>
      </c>
      <c r="L2594" s="45">
        <v>1</v>
      </c>
      <c r="M2594" s="45">
        <v>0</v>
      </c>
      <c r="N2594" s="45">
        <v>1</v>
      </c>
      <c r="O2594" s="45">
        <v>1</v>
      </c>
      <c r="P2594" s="45">
        <v>1</v>
      </c>
      <c r="Q2594" s="45">
        <v>0</v>
      </c>
      <c r="R2594" s="45">
        <v>0</v>
      </c>
      <c r="S2594" s="45">
        <v>0</v>
      </c>
      <c r="T2594" s="45">
        <v>0</v>
      </c>
      <c r="U2594" s="45">
        <v>0</v>
      </c>
      <c r="V2594" s="45">
        <v>0</v>
      </c>
      <c r="W2594" s="45">
        <v>0</v>
      </c>
      <c r="X2594" s="45">
        <v>0</v>
      </c>
      <c r="Y2594" s="45">
        <v>0</v>
      </c>
      <c r="Z2594" s="45">
        <v>0</v>
      </c>
      <c r="AA2594" s="45">
        <v>0</v>
      </c>
      <c r="AB2594" s="45">
        <v>0</v>
      </c>
      <c r="AC2594" s="45">
        <v>0</v>
      </c>
      <c r="AD2594" s="45">
        <v>0</v>
      </c>
    </row>
    <row r="2595" spans="1:30" s="45" customFormat="1">
      <c r="A2595" s="44" t="s">
        <v>502</v>
      </c>
      <c r="B2595" s="45">
        <v>1.0486557969583801</v>
      </c>
      <c r="C2595" s="45">
        <v>1.0486557969583801</v>
      </c>
      <c r="D2595" s="45">
        <v>1.0486557969583801</v>
      </c>
      <c r="E2595" s="45">
        <v>1.0486557969583801</v>
      </c>
      <c r="F2595" s="45">
        <v>1.0486557969583801</v>
      </c>
      <c r="G2595" s="45">
        <v>1.0486557969583801</v>
      </c>
      <c r="H2595" s="45">
        <v>1.0486557969583801</v>
      </c>
      <c r="I2595" s="45">
        <v>1.0486557969583801</v>
      </c>
      <c r="J2595" s="45">
        <v>1.0486557969583801</v>
      </c>
      <c r="K2595" s="45">
        <v>1.0486557969583801</v>
      </c>
      <c r="L2595" s="45">
        <v>1.0486557969583801</v>
      </c>
      <c r="M2595" s="45">
        <v>1.0486557969583801</v>
      </c>
      <c r="N2595" s="45">
        <v>1.0486557969583801</v>
      </c>
      <c r="O2595" s="45">
        <v>1.0486557969583801</v>
      </c>
      <c r="P2595" s="45">
        <v>1.0486557969583801</v>
      </c>
      <c r="Q2595" s="45">
        <v>1.0486557969583801</v>
      </c>
      <c r="R2595" s="45">
        <v>1.0486557969583801</v>
      </c>
      <c r="S2595" s="45">
        <v>1.0486557969583801</v>
      </c>
      <c r="T2595" s="45">
        <v>1.0486557969583801</v>
      </c>
      <c r="U2595" s="45">
        <v>1.0486557969583801</v>
      </c>
      <c r="V2595" s="45">
        <v>1.0486557969583801</v>
      </c>
      <c r="W2595" s="45">
        <v>1.0486557969583801</v>
      </c>
      <c r="X2595" s="45">
        <v>1.0486557969583801</v>
      </c>
      <c r="Y2595" s="45">
        <v>1.0486557969583801</v>
      </c>
      <c r="Z2595" s="45">
        <v>1.0486557969583801</v>
      </c>
      <c r="AA2595" s="45">
        <v>1.0486557969583801</v>
      </c>
      <c r="AB2595" s="45">
        <v>1.0486557969583801</v>
      </c>
      <c r="AC2595" s="45">
        <v>1.0486557969583801</v>
      </c>
      <c r="AD2595" s="45">
        <v>1.0486557969583801</v>
      </c>
    </row>
    <row r="2596" spans="1:30">
      <c r="A2596" s="40" t="s">
        <v>503</v>
      </c>
      <c r="B2596" s="39">
        <v>1743475.5757329201</v>
      </c>
      <c r="C2596" s="39">
        <v>105227.807252499</v>
      </c>
      <c r="D2596" s="39">
        <v>0</v>
      </c>
      <c r="E2596" s="39">
        <v>6310080.7394880196</v>
      </c>
      <c r="F2596" s="39">
        <v>74540.733825504503</v>
      </c>
      <c r="G2596" s="39">
        <v>27204150.8661176</v>
      </c>
      <c r="H2596" s="39">
        <v>10677233.690334801</v>
      </c>
      <c r="I2596" s="39">
        <v>1737766.1805529699</v>
      </c>
      <c r="J2596" s="39">
        <v>0</v>
      </c>
      <c r="K2596" s="39">
        <v>0</v>
      </c>
      <c r="L2596" s="39">
        <v>102049.69559285999</v>
      </c>
      <c r="M2596" s="39">
        <v>0</v>
      </c>
      <c r="N2596" s="39">
        <v>60305793.545194097</v>
      </c>
      <c r="O2596" s="39">
        <v>599036.53468165896</v>
      </c>
      <c r="P2596" s="39">
        <v>35083.106867851297</v>
      </c>
      <c r="Q2596" s="39">
        <v>0</v>
      </c>
      <c r="R2596" s="39">
        <v>0</v>
      </c>
      <c r="S2596" s="39">
        <v>0</v>
      </c>
      <c r="T2596" s="39">
        <v>0</v>
      </c>
      <c r="U2596" s="39">
        <v>0</v>
      </c>
      <c r="V2596" s="39">
        <v>0</v>
      </c>
      <c r="W2596" s="39">
        <v>0</v>
      </c>
      <c r="X2596" s="39">
        <v>0</v>
      </c>
      <c r="Y2596" s="39">
        <v>0</v>
      </c>
      <c r="Z2596" s="39">
        <v>0</v>
      </c>
      <c r="AA2596" s="39">
        <v>0</v>
      </c>
      <c r="AB2596" s="39">
        <v>0</v>
      </c>
      <c r="AC2596" s="39">
        <v>0</v>
      </c>
      <c r="AD2596" s="39">
        <v>0</v>
      </c>
    </row>
    <row r="2597" spans="1:30">
      <c r="A2597" s="40" t="s">
        <v>504</v>
      </c>
    </row>
    <row r="2598" spans="1:30">
      <c r="A2598" s="40" t="s">
        <v>505</v>
      </c>
      <c r="B2598" s="39">
        <v>0</v>
      </c>
      <c r="C2598" s="39">
        <v>0</v>
      </c>
      <c r="D2598" s="39">
        <v>1558844.8190440801</v>
      </c>
      <c r="E2598" s="39">
        <v>0</v>
      </c>
      <c r="F2598" s="39">
        <v>0</v>
      </c>
      <c r="G2598" s="39">
        <v>0</v>
      </c>
      <c r="H2598" s="39">
        <v>0</v>
      </c>
      <c r="I2598" s="39">
        <v>0</v>
      </c>
      <c r="J2598" s="39">
        <v>178801.454360148</v>
      </c>
      <c r="K2598" s="39">
        <v>0</v>
      </c>
      <c r="L2598" s="39">
        <v>0</v>
      </c>
      <c r="M2598" s="39">
        <v>0</v>
      </c>
      <c r="N2598" s="39">
        <v>0</v>
      </c>
      <c r="O2598" s="39">
        <v>0</v>
      </c>
      <c r="P2598" s="39">
        <v>0</v>
      </c>
      <c r="Q2598" s="39">
        <v>0</v>
      </c>
      <c r="R2598" s="39">
        <v>91193.4531271429</v>
      </c>
      <c r="S2598" s="39">
        <v>0</v>
      </c>
      <c r="T2598" s="39">
        <v>838207.08127041196</v>
      </c>
      <c r="U2598" s="39">
        <v>0</v>
      </c>
      <c r="V2598" s="39">
        <v>0</v>
      </c>
      <c r="W2598" s="39">
        <v>1121096.3432871799</v>
      </c>
      <c r="X2598" s="39">
        <v>4155094.8375697299</v>
      </c>
      <c r="Y2598" s="39">
        <v>0</v>
      </c>
      <c r="Z2598" s="39">
        <v>488.167212273752</v>
      </c>
      <c r="AA2598" s="39">
        <v>0</v>
      </c>
      <c r="AB2598" s="39">
        <v>195.26688490949999</v>
      </c>
      <c r="AC2598" s="39">
        <v>154.58628388668799</v>
      </c>
      <c r="AD2598" s="39">
        <v>0</v>
      </c>
    </row>
    <row r="2599" spans="1:30">
      <c r="A2599" s="40" t="s">
        <v>506</v>
      </c>
      <c r="B2599" s="39">
        <v>1056897.55735087</v>
      </c>
      <c r="C2599" s="39">
        <v>1402.38309966265</v>
      </c>
      <c r="D2599" s="39">
        <v>0</v>
      </c>
      <c r="E2599" s="39">
        <v>0</v>
      </c>
      <c r="F2599" s="39">
        <v>0</v>
      </c>
      <c r="G2599" s="39">
        <v>77460.892661732403</v>
      </c>
      <c r="H2599" s="39">
        <v>417656.00311889697</v>
      </c>
      <c r="I2599" s="39">
        <v>883277.23556410696</v>
      </c>
      <c r="J2599" s="39">
        <v>0</v>
      </c>
      <c r="K2599" s="39">
        <v>93672.416730208395</v>
      </c>
      <c r="L2599" s="39">
        <v>0</v>
      </c>
      <c r="M2599" s="39">
        <v>11107.768749045001</v>
      </c>
      <c r="N2599" s="39">
        <v>0</v>
      </c>
      <c r="O2599" s="39">
        <v>0</v>
      </c>
      <c r="P2599" s="39">
        <v>0</v>
      </c>
      <c r="Q2599" s="39">
        <v>12172.873604163</v>
      </c>
      <c r="R2599" s="39">
        <v>0</v>
      </c>
      <c r="S2599" s="39">
        <v>0</v>
      </c>
      <c r="T2599" s="39">
        <v>0</v>
      </c>
      <c r="U2599" s="39">
        <v>0</v>
      </c>
      <c r="V2599" s="39">
        <v>0</v>
      </c>
      <c r="W2599" s="39">
        <v>0</v>
      </c>
      <c r="X2599" s="39">
        <v>0</v>
      </c>
      <c r="Y2599" s="39">
        <v>0</v>
      </c>
      <c r="Z2599" s="39">
        <v>0</v>
      </c>
      <c r="AA2599" s="39">
        <v>0</v>
      </c>
      <c r="AB2599" s="39">
        <v>0</v>
      </c>
      <c r="AC2599" s="39">
        <v>0</v>
      </c>
      <c r="AD2599" s="39">
        <v>0</v>
      </c>
    </row>
    <row r="2600" spans="1:30">
      <c r="A2600" s="40" t="s">
        <v>507</v>
      </c>
      <c r="B2600" s="39">
        <v>1743475.5757329201</v>
      </c>
      <c r="C2600" s="39">
        <v>105227.807252499</v>
      </c>
      <c r="D2600" s="39">
        <v>0</v>
      </c>
      <c r="E2600" s="39">
        <v>6310080.7394880196</v>
      </c>
      <c r="F2600" s="39">
        <v>74540.733825504503</v>
      </c>
      <c r="G2600" s="39">
        <v>27204150.8661176</v>
      </c>
      <c r="H2600" s="39">
        <v>10677233.690334801</v>
      </c>
      <c r="I2600" s="39">
        <v>1737766.1805529699</v>
      </c>
      <c r="J2600" s="39">
        <v>0</v>
      </c>
      <c r="K2600" s="39">
        <v>0</v>
      </c>
      <c r="L2600" s="39">
        <v>102049.69559285999</v>
      </c>
      <c r="M2600" s="39">
        <v>0</v>
      </c>
      <c r="N2600" s="39">
        <v>60305793.545194097</v>
      </c>
      <c r="O2600" s="39">
        <v>599036.53468165896</v>
      </c>
      <c r="P2600" s="39">
        <v>35083.106867851297</v>
      </c>
      <c r="Q2600" s="39">
        <v>0</v>
      </c>
      <c r="R2600" s="39">
        <v>0</v>
      </c>
      <c r="S2600" s="39">
        <v>0</v>
      </c>
      <c r="T2600" s="39">
        <v>0</v>
      </c>
      <c r="U2600" s="39">
        <v>0</v>
      </c>
      <c r="V2600" s="39">
        <v>0</v>
      </c>
      <c r="W2600" s="39">
        <v>0</v>
      </c>
      <c r="X2600" s="39">
        <v>0</v>
      </c>
      <c r="Y2600" s="39">
        <v>0</v>
      </c>
      <c r="Z2600" s="39">
        <v>0</v>
      </c>
      <c r="AA2600" s="39">
        <v>0</v>
      </c>
      <c r="AB2600" s="39">
        <v>0</v>
      </c>
      <c r="AC2600" s="39">
        <v>0</v>
      </c>
      <c r="AD2600" s="39">
        <v>0</v>
      </c>
    </row>
    <row r="2601" spans="1:30">
      <c r="A2601" s="43" t="s">
        <v>508</v>
      </c>
      <c r="B2601" s="46">
        <v>2800373.1330837999</v>
      </c>
      <c r="C2601" s="46">
        <v>106630.190352162</v>
      </c>
      <c r="D2601" s="46">
        <v>1558844.8190440801</v>
      </c>
      <c r="E2601" s="46">
        <v>6310080.7394880196</v>
      </c>
      <c r="F2601" s="46">
        <v>74540.733825504503</v>
      </c>
      <c r="G2601" s="46">
        <v>27281611.758779399</v>
      </c>
      <c r="H2601" s="46">
        <v>11094889.693453601</v>
      </c>
      <c r="I2601" s="46">
        <v>2621043.41611708</v>
      </c>
      <c r="J2601" s="46">
        <v>178801.454360148</v>
      </c>
      <c r="K2601" s="46">
        <v>93672.416730208395</v>
      </c>
      <c r="L2601" s="46">
        <v>102049.69559285999</v>
      </c>
      <c r="M2601" s="46">
        <v>11107.768749045001</v>
      </c>
      <c r="N2601" s="46">
        <v>60305793.545194097</v>
      </c>
      <c r="O2601" s="46">
        <v>599036.53468165896</v>
      </c>
      <c r="P2601" s="46">
        <v>35083.106867851297</v>
      </c>
      <c r="Q2601" s="46">
        <v>12172.873604163</v>
      </c>
      <c r="R2601" s="46">
        <v>91193.4531271429</v>
      </c>
      <c r="S2601" s="46">
        <v>0</v>
      </c>
      <c r="T2601" s="46">
        <v>838207.08127041196</v>
      </c>
      <c r="U2601" s="46">
        <v>0</v>
      </c>
      <c r="V2601" s="46">
        <v>0</v>
      </c>
      <c r="W2601" s="46">
        <v>1121096.3432871799</v>
      </c>
      <c r="X2601" s="46">
        <v>4155094.8375697299</v>
      </c>
      <c r="Y2601" s="46">
        <v>0</v>
      </c>
      <c r="Z2601" s="46">
        <v>488.167212273752</v>
      </c>
      <c r="AA2601" s="46">
        <v>0</v>
      </c>
      <c r="AB2601" s="46">
        <v>195.26688490949999</v>
      </c>
      <c r="AC2601" s="46">
        <v>154.58628388668799</v>
      </c>
      <c r="AD2601" s="46">
        <v>0</v>
      </c>
    </row>
    <row r="2602" spans="1:30" hidden="1" outlineLevel="1">
      <c r="A2602" s="40" t="s">
        <v>213</v>
      </c>
      <c r="B2602" s="39">
        <v>2800373.1330837999</v>
      </c>
      <c r="C2602" s="39">
        <v>2800373.1330837999</v>
      </c>
      <c r="D2602" s="39">
        <v>2800373.1330837999</v>
      </c>
      <c r="E2602" s="39">
        <v>2800373.1330837999</v>
      </c>
      <c r="F2602" s="39">
        <v>2800373.1330837999</v>
      </c>
      <c r="G2602" s="39">
        <v>2800373.1330837999</v>
      </c>
      <c r="H2602" s="39">
        <v>2800373.1330837999</v>
      </c>
      <c r="I2602" s="39">
        <v>2800373.1330837999</v>
      </c>
      <c r="J2602" s="39">
        <v>2800373.1330837999</v>
      </c>
      <c r="K2602" s="39">
        <v>2800373.1330837999</v>
      </c>
      <c r="L2602" s="39">
        <v>2800373.1330837999</v>
      </c>
      <c r="M2602" s="39">
        <v>2800373.1330837999</v>
      </c>
      <c r="N2602" s="39">
        <v>2800373.1330837999</v>
      </c>
      <c r="O2602" s="39">
        <v>2800373.1330837999</v>
      </c>
      <c r="P2602" s="39">
        <v>2800373.1330837999</v>
      </c>
      <c r="Q2602" s="39">
        <v>2800373.1330837999</v>
      </c>
      <c r="R2602" s="39">
        <v>2800373.1330837999</v>
      </c>
    </row>
    <row r="2603" spans="1:30" hidden="1" outlineLevel="1">
      <c r="A2603" s="40" t="s">
        <v>214</v>
      </c>
      <c r="B2603" s="39">
        <v>106630.190352162</v>
      </c>
      <c r="C2603" s="39">
        <v>106630.190352162</v>
      </c>
      <c r="D2603" s="39">
        <v>106630.190352162</v>
      </c>
      <c r="E2603" s="39">
        <v>106630.190352162</v>
      </c>
      <c r="F2603" s="39">
        <v>106630.190352162</v>
      </c>
      <c r="G2603" s="39">
        <v>106630.190352162</v>
      </c>
      <c r="H2603" s="39">
        <v>106630.190352162</v>
      </c>
      <c r="I2603" s="39">
        <v>106630.190352162</v>
      </c>
      <c r="J2603" s="39">
        <v>106630.190352162</v>
      </c>
      <c r="K2603" s="39">
        <v>106630.190352162</v>
      </c>
      <c r="L2603" s="39">
        <v>106630.190352162</v>
      </c>
      <c r="M2603" s="39">
        <v>106630.190352162</v>
      </c>
      <c r="N2603" s="39">
        <v>106630.190352162</v>
      </c>
      <c r="O2603" s="39">
        <v>106630.190352162</v>
      </c>
      <c r="P2603" s="39">
        <v>106630.190352162</v>
      </c>
      <c r="Q2603" s="39">
        <v>106630.190352162</v>
      </c>
      <c r="R2603" s="39">
        <v>106630.190352162</v>
      </c>
    </row>
    <row r="2604" spans="1:30" hidden="1" outlineLevel="1">
      <c r="A2604" s="40" t="s">
        <v>215</v>
      </c>
      <c r="B2604" s="39">
        <v>1558844.8190440801</v>
      </c>
      <c r="C2604" s="39">
        <v>1558844.8190440801</v>
      </c>
      <c r="D2604" s="39">
        <v>1558844.8190440801</v>
      </c>
      <c r="E2604" s="39">
        <v>1558844.8190440801</v>
      </c>
      <c r="F2604" s="39">
        <v>1558844.8190440801</v>
      </c>
      <c r="G2604" s="39">
        <v>1558844.8190440801</v>
      </c>
      <c r="H2604" s="39">
        <v>1558844.8190440801</v>
      </c>
      <c r="I2604" s="39">
        <v>1558844.8190440801</v>
      </c>
      <c r="J2604" s="39">
        <v>1558844.8190440801</v>
      </c>
      <c r="K2604" s="39">
        <v>1558844.8190440801</v>
      </c>
      <c r="L2604" s="39">
        <v>1558844.8190440801</v>
      </c>
      <c r="M2604" s="39">
        <v>1558844.8190440801</v>
      </c>
      <c r="N2604" s="39">
        <v>1558844.8190440801</v>
      </c>
      <c r="O2604" s="39">
        <v>1558844.8190440801</v>
      </c>
      <c r="P2604" s="39">
        <v>1558844.8190440801</v>
      </c>
      <c r="Q2604" s="39">
        <v>1558844.8190440801</v>
      </c>
      <c r="R2604" s="39">
        <v>1558844.8190440801</v>
      </c>
    </row>
    <row r="2605" spans="1:30" hidden="1" outlineLevel="1">
      <c r="A2605" s="40" t="s">
        <v>216</v>
      </c>
      <c r="B2605" s="39">
        <v>6310080.7394880196</v>
      </c>
      <c r="C2605" s="39">
        <v>6310080.7394880196</v>
      </c>
      <c r="D2605" s="39">
        <v>6310080.7394880196</v>
      </c>
      <c r="E2605" s="39">
        <v>6310080.7394880196</v>
      </c>
      <c r="F2605" s="39">
        <v>6310080.7394880196</v>
      </c>
      <c r="G2605" s="39">
        <v>6310080.7394880196</v>
      </c>
      <c r="H2605" s="39">
        <v>6310080.7394880196</v>
      </c>
      <c r="I2605" s="39">
        <v>6310080.7394880196</v>
      </c>
      <c r="J2605" s="39">
        <v>6310080.7394880196</v>
      </c>
      <c r="K2605" s="39">
        <v>6310080.7394880196</v>
      </c>
      <c r="L2605" s="39">
        <v>6310080.7394880196</v>
      </c>
      <c r="M2605" s="39">
        <v>6310080.7394880196</v>
      </c>
      <c r="N2605" s="39">
        <v>6310080.7394880196</v>
      </c>
      <c r="O2605" s="39">
        <v>6310080.7394880196</v>
      </c>
      <c r="P2605" s="39">
        <v>6310080.7394880196</v>
      </c>
      <c r="Q2605" s="39">
        <v>6310080.7394880196</v>
      </c>
      <c r="R2605" s="39">
        <v>6310080.7394880196</v>
      </c>
    </row>
    <row r="2606" spans="1:30" hidden="1" outlineLevel="1">
      <c r="A2606" s="40" t="s">
        <v>217</v>
      </c>
      <c r="B2606" s="39">
        <v>74540.733825504503</v>
      </c>
      <c r="C2606" s="39">
        <v>74540.733825504503</v>
      </c>
      <c r="D2606" s="39">
        <v>74540.733825504503</v>
      </c>
      <c r="E2606" s="39">
        <v>74540.733825504503</v>
      </c>
      <c r="F2606" s="39">
        <v>74540.733825504503</v>
      </c>
      <c r="G2606" s="39">
        <v>74540.733825504503</v>
      </c>
      <c r="H2606" s="39">
        <v>74540.733825504503</v>
      </c>
      <c r="I2606" s="39">
        <v>74540.733825504503</v>
      </c>
      <c r="J2606" s="39">
        <v>74540.733825504503</v>
      </c>
      <c r="K2606" s="39">
        <v>74540.733825504503</v>
      </c>
      <c r="L2606" s="39">
        <v>74540.733825504503</v>
      </c>
      <c r="M2606" s="39">
        <v>74540.733825504503</v>
      </c>
      <c r="N2606" s="39">
        <v>74540.733825504503</v>
      </c>
      <c r="O2606" s="39">
        <v>74540.733825504503</v>
      </c>
      <c r="P2606" s="39">
        <v>74540.733825504503</v>
      </c>
      <c r="Q2606" s="39">
        <v>74540.733825504503</v>
      </c>
      <c r="R2606" s="39">
        <v>74540.733825504503</v>
      </c>
    </row>
    <row r="2607" spans="1:30" hidden="1" outlineLevel="1">
      <c r="A2607" s="40" t="s">
        <v>218</v>
      </c>
      <c r="B2607" s="39">
        <v>27281611.758779399</v>
      </c>
      <c r="C2607" s="39">
        <v>27281611.758779399</v>
      </c>
      <c r="D2607" s="39">
        <v>27281611.758779399</v>
      </c>
      <c r="E2607" s="39">
        <v>27281611.758779399</v>
      </c>
      <c r="F2607" s="39">
        <v>27281611.758779399</v>
      </c>
      <c r="G2607" s="39">
        <v>27281611.758779399</v>
      </c>
      <c r="H2607" s="39">
        <v>27281611.758779399</v>
      </c>
      <c r="I2607" s="39">
        <v>27281611.758779399</v>
      </c>
      <c r="J2607" s="39">
        <v>27281611.758779399</v>
      </c>
      <c r="K2607" s="39">
        <v>27281611.758779399</v>
      </c>
      <c r="L2607" s="39">
        <v>27281611.758779399</v>
      </c>
      <c r="M2607" s="39">
        <v>27281611.758779399</v>
      </c>
      <c r="N2607" s="39">
        <v>27281611.758779399</v>
      </c>
      <c r="O2607" s="39">
        <v>27281611.758779399</v>
      </c>
      <c r="P2607" s="39">
        <v>27281611.758779399</v>
      </c>
      <c r="Q2607" s="39">
        <v>27281611.758779399</v>
      </c>
      <c r="R2607" s="39">
        <v>27281611.758779399</v>
      </c>
    </row>
    <row r="2608" spans="1:30" hidden="1" outlineLevel="1">
      <c r="A2608" s="40" t="s">
        <v>219</v>
      </c>
      <c r="B2608" s="39">
        <v>11094889.693453601</v>
      </c>
      <c r="C2608" s="39">
        <v>11094889.693453601</v>
      </c>
      <c r="D2608" s="39">
        <v>11094889.693453601</v>
      </c>
      <c r="E2608" s="39">
        <v>11094889.693453601</v>
      </c>
      <c r="F2608" s="39">
        <v>11094889.693453601</v>
      </c>
      <c r="G2608" s="39">
        <v>11094889.693453601</v>
      </c>
      <c r="H2608" s="39">
        <v>11094889.693453601</v>
      </c>
      <c r="I2608" s="39">
        <v>11094889.693453601</v>
      </c>
      <c r="J2608" s="39">
        <v>11094889.693453601</v>
      </c>
      <c r="K2608" s="39">
        <v>11094889.693453601</v>
      </c>
      <c r="L2608" s="39">
        <v>11094889.693453601</v>
      </c>
      <c r="M2608" s="39">
        <v>11094889.693453601</v>
      </c>
      <c r="N2608" s="39">
        <v>11094889.693453601</v>
      </c>
      <c r="O2608" s="39">
        <v>11094889.693453601</v>
      </c>
      <c r="P2608" s="39">
        <v>11094889.693453601</v>
      </c>
      <c r="Q2608" s="39">
        <v>11094889.693453601</v>
      </c>
      <c r="R2608" s="39">
        <v>11094889.693453601</v>
      </c>
    </row>
    <row r="2609" spans="1:30" hidden="1" outlineLevel="1">
      <c r="A2609" s="40" t="s">
        <v>220</v>
      </c>
      <c r="B2609" s="39">
        <v>2621043.41611708</v>
      </c>
      <c r="C2609" s="39">
        <v>2621043.41611708</v>
      </c>
      <c r="D2609" s="39">
        <v>2621043.41611708</v>
      </c>
      <c r="E2609" s="39">
        <v>2621043.41611708</v>
      </c>
      <c r="F2609" s="39">
        <v>2621043.41611708</v>
      </c>
      <c r="G2609" s="39">
        <v>2621043.41611708</v>
      </c>
      <c r="H2609" s="39">
        <v>2621043.41611708</v>
      </c>
      <c r="I2609" s="39">
        <v>2621043.41611708</v>
      </c>
      <c r="J2609" s="39">
        <v>2621043.41611708</v>
      </c>
      <c r="K2609" s="39">
        <v>2621043.41611708</v>
      </c>
      <c r="L2609" s="39">
        <v>2621043.41611708</v>
      </c>
      <c r="M2609" s="39">
        <v>2621043.41611708</v>
      </c>
      <c r="N2609" s="39">
        <v>2621043.41611708</v>
      </c>
      <c r="O2609" s="39">
        <v>2621043.41611708</v>
      </c>
      <c r="P2609" s="39">
        <v>2621043.41611708</v>
      </c>
      <c r="Q2609" s="39">
        <v>2621043.41611708</v>
      </c>
      <c r="R2609" s="39">
        <v>2621043.41611708</v>
      </c>
    </row>
    <row r="2610" spans="1:30" hidden="1" outlineLevel="1">
      <c r="A2610" s="40" t="s">
        <v>221</v>
      </c>
      <c r="B2610" s="39">
        <v>178801.454360148</v>
      </c>
      <c r="C2610" s="39">
        <v>178801.454360148</v>
      </c>
      <c r="D2610" s="39">
        <v>178801.454360148</v>
      </c>
      <c r="E2610" s="39">
        <v>178801.454360148</v>
      </c>
      <c r="F2610" s="39">
        <v>178801.454360148</v>
      </c>
      <c r="G2610" s="39">
        <v>178801.454360148</v>
      </c>
      <c r="H2610" s="39">
        <v>178801.454360148</v>
      </c>
      <c r="I2610" s="39">
        <v>178801.454360148</v>
      </c>
      <c r="J2610" s="39">
        <v>178801.454360148</v>
      </c>
      <c r="K2610" s="39">
        <v>178801.454360148</v>
      </c>
      <c r="L2610" s="39">
        <v>178801.454360148</v>
      </c>
      <c r="M2610" s="39">
        <v>178801.454360148</v>
      </c>
      <c r="N2610" s="39">
        <v>178801.454360148</v>
      </c>
      <c r="O2610" s="39">
        <v>178801.454360148</v>
      </c>
      <c r="P2610" s="39">
        <v>178801.454360148</v>
      </c>
      <c r="Q2610" s="39">
        <v>178801.454360148</v>
      </c>
      <c r="R2610" s="39">
        <v>178801.454360148</v>
      </c>
    </row>
    <row r="2611" spans="1:30" hidden="1" outlineLevel="1">
      <c r="A2611" s="40" t="s">
        <v>222</v>
      </c>
      <c r="B2611" s="39">
        <v>93672.416730208395</v>
      </c>
      <c r="C2611" s="39">
        <v>93672.416730208395</v>
      </c>
      <c r="D2611" s="39">
        <v>93672.416730208395</v>
      </c>
      <c r="E2611" s="39">
        <v>93672.416730208395</v>
      </c>
      <c r="F2611" s="39">
        <v>93672.416730208395</v>
      </c>
      <c r="G2611" s="39">
        <v>93672.416730208395</v>
      </c>
      <c r="H2611" s="39">
        <v>93672.416730208395</v>
      </c>
      <c r="I2611" s="39">
        <v>93672.416730208395</v>
      </c>
      <c r="J2611" s="39">
        <v>93672.416730208395</v>
      </c>
      <c r="K2611" s="39">
        <v>93672.416730208395</v>
      </c>
      <c r="L2611" s="39">
        <v>93672.416730208395</v>
      </c>
      <c r="M2611" s="39">
        <v>93672.416730208395</v>
      </c>
      <c r="N2611" s="39">
        <v>93672.416730208395</v>
      </c>
      <c r="O2611" s="39">
        <v>93672.416730208395</v>
      </c>
      <c r="P2611" s="39">
        <v>93672.416730208395</v>
      </c>
      <c r="Q2611" s="39">
        <v>93672.416730208395</v>
      </c>
      <c r="R2611" s="39">
        <v>93672.416730208395</v>
      </c>
    </row>
    <row r="2612" spans="1:30" hidden="1" outlineLevel="1">
      <c r="A2612" s="40" t="s">
        <v>223</v>
      </c>
      <c r="B2612" s="39">
        <v>102049.69559285999</v>
      </c>
      <c r="C2612" s="39">
        <v>102049.69559285999</v>
      </c>
      <c r="D2612" s="39">
        <v>102049.69559285999</v>
      </c>
      <c r="E2612" s="39">
        <v>102049.69559285999</v>
      </c>
      <c r="F2612" s="39">
        <v>102049.69559285999</v>
      </c>
      <c r="G2612" s="39">
        <v>102049.69559285999</v>
      </c>
      <c r="H2612" s="39">
        <v>102049.69559285999</v>
      </c>
      <c r="I2612" s="39">
        <v>102049.69559285999</v>
      </c>
      <c r="J2612" s="39">
        <v>102049.69559285999</v>
      </c>
      <c r="K2612" s="39">
        <v>102049.69559285999</v>
      </c>
      <c r="L2612" s="39">
        <v>102049.69559285999</v>
      </c>
      <c r="M2612" s="39">
        <v>102049.69559285999</v>
      </c>
      <c r="N2612" s="39">
        <v>102049.69559285999</v>
      </c>
      <c r="O2612" s="39">
        <v>102049.69559285999</v>
      </c>
      <c r="P2612" s="39">
        <v>102049.69559285999</v>
      </c>
      <c r="Q2612" s="39">
        <v>102049.69559285999</v>
      </c>
      <c r="R2612" s="39">
        <v>102049.69559285999</v>
      </c>
    </row>
    <row r="2613" spans="1:30" hidden="1" outlineLevel="1">
      <c r="A2613" s="40" t="s">
        <v>224</v>
      </c>
      <c r="B2613" s="39">
        <v>11107.768749045001</v>
      </c>
      <c r="C2613" s="39">
        <v>11107.768749045001</v>
      </c>
      <c r="D2613" s="39">
        <v>11107.768749045001</v>
      </c>
      <c r="E2613" s="39">
        <v>11107.768749045001</v>
      </c>
      <c r="F2613" s="39">
        <v>11107.768749045001</v>
      </c>
      <c r="G2613" s="39">
        <v>11107.768749045001</v>
      </c>
      <c r="H2613" s="39">
        <v>11107.768749045001</v>
      </c>
      <c r="I2613" s="39">
        <v>11107.768749045001</v>
      </c>
      <c r="J2613" s="39">
        <v>11107.768749045001</v>
      </c>
      <c r="K2613" s="39">
        <v>11107.768749045001</v>
      </c>
      <c r="L2613" s="39">
        <v>11107.768749045001</v>
      </c>
      <c r="M2613" s="39">
        <v>11107.768749045001</v>
      </c>
      <c r="N2613" s="39">
        <v>11107.768749045001</v>
      </c>
      <c r="O2613" s="39">
        <v>11107.768749045001</v>
      </c>
      <c r="P2613" s="39">
        <v>11107.768749045001</v>
      </c>
      <c r="Q2613" s="39">
        <v>11107.768749045001</v>
      </c>
      <c r="R2613" s="39">
        <v>11107.768749045001</v>
      </c>
    </row>
    <row r="2614" spans="1:30" hidden="1" outlineLevel="1">
      <c r="A2614" s="40" t="s">
        <v>225</v>
      </c>
      <c r="B2614" s="39">
        <v>60305793.545194097</v>
      </c>
      <c r="C2614" s="39">
        <v>60305793.545194097</v>
      </c>
      <c r="D2614" s="39">
        <v>60305793.545194097</v>
      </c>
      <c r="E2614" s="39">
        <v>60305793.545194097</v>
      </c>
      <c r="F2614" s="39">
        <v>60305793.545194097</v>
      </c>
      <c r="G2614" s="39">
        <v>60305793.545194097</v>
      </c>
      <c r="H2614" s="39">
        <v>60305793.545194097</v>
      </c>
      <c r="I2614" s="39">
        <v>60305793.545194097</v>
      </c>
      <c r="J2614" s="39">
        <v>60305793.545194097</v>
      </c>
      <c r="K2614" s="39">
        <v>60305793.545194097</v>
      </c>
      <c r="L2614" s="39">
        <v>60305793.545194097</v>
      </c>
      <c r="M2614" s="39">
        <v>60305793.545194097</v>
      </c>
      <c r="N2614" s="39">
        <v>60305793.545194097</v>
      </c>
      <c r="O2614" s="39">
        <v>60305793.545194097</v>
      </c>
      <c r="P2614" s="39">
        <v>60305793.545194097</v>
      </c>
      <c r="Q2614" s="39">
        <v>60305793.545194097</v>
      </c>
      <c r="R2614" s="39">
        <v>60305793.545194097</v>
      </c>
    </row>
    <row r="2615" spans="1:30" hidden="1" outlineLevel="1">
      <c r="A2615" s="40" t="s">
        <v>226</v>
      </c>
      <c r="B2615" s="39">
        <v>599036.53468165896</v>
      </c>
      <c r="C2615" s="39">
        <v>599036.53468165896</v>
      </c>
      <c r="D2615" s="39">
        <v>599036.53468165896</v>
      </c>
      <c r="E2615" s="39">
        <v>599036.53468165896</v>
      </c>
      <c r="F2615" s="39">
        <v>599036.53468165896</v>
      </c>
      <c r="G2615" s="39">
        <v>599036.53468165896</v>
      </c>
      <c r="H2615" s="39">
        <v>599036.53468165896</v>
      </c>
      <c r="I2615" s="39">
        <v>599036.53468165896</v>
      </c>
      <c r="J2615" s="39">
        <v>599036.53468165896</v>
      </c>
      <c r="K2615" s="39">
        <v>599036.53468165896</v>
      </c>
      <c r="L2615" s="39">
        <v>599036.53468165896</v>
      </c>
      <c r="M2615" s="39">
        <v>599036.53468165896</v>
      </c>
      <c r="N2615" s="39">
        <v>599036.53468165896</v>
      </c>
      <c r="O2615" s="39">
        <v>599036.53468165896</v>
      </c>
      <c r="P2615" s="39">
        <v>599036.53468165896</v>
      </c>
      <c r="Q2615" s="39">
        <v>599036.53468165896</v>
      </c>
      <c r="R2615" s="39">
        <v>599036.53468165896</v>
      </c>
    </row>
    <row r="2616" spans="1:30" hidden="1" outlineLevel="1">
      <c r="A2616" s="40" t="s">
        <v>227</v>
      </c>
      <c r="B2616" s="39">
        <v>35083.106867851297</v>
      </c>
      <c r="C2616" s="39">
        <v>35083.106867851297</v>
      </c>
      <c r="D2616" s="39">
        <v>35083.106867851297</v>
      </c>
      <c r="E2616" s="39">
        <v>35083.106867851297</v>
      </c>
      <c r="F2616" s="39">
        <v>35083.106867851297</v>
      </c>
      <c r="G2616" s="39">
        <v>35083.106867851297</v>
      </c>
      <c r="H2616" s="39">
        <v>35083.106867851297</v>
      </c>
      <c r="I2616" s="39">
        <v>35083.106867851297</v>
      </c>
      <c r="J2616" s="39">
        <v>35083.106867851297</v>
      </c>
      <c r="K2616" s="39">
        <v>35083.106867851297</v>
      </c>
      <c r="L2616" s="39">
        <v>35083.106867851297</v>
      </c>
      <c r="M2616" s="39">
        <v>35083.106867851297</v>
      </c>
      <c r="N2616" s="39">
        <v>35083.106867851297</v>
      </c>
      <c r="O2616" s="39">
        <v>35083.106867851297</v>
      </c>
      <c r="P2616" s="39">
        <v>35083.106867851297</v>
      </c>
      <c r="Q2616" s="39">
        <v>35083.106867851297</v>
      </c>
      <c r="R2616" s="39">
        <v>35083.106867851297</v>
      </c>
    </row>
    <row r="2617" spans="1:30" hidden="1" outlineLevel="1">
      <c r="A2617" s="40" t="s">
        <v>228</v>
      </c>
      <c r="B2617" s="39">
        <v>12172.873604163</v>
      </c>
      <c r="C2617" s="39">
        <v>12172.873604163</v>
      </c>
      <c r="D2617" s="39">
        <v>12172.873604163</v>
      </c>
      <c r="E2617" s="39">
        <v>12172.873604163</v>
      </c>
      <c r="F2617" s="39">
        <v>12172.873604163</v>
      </c>
      <c r="G2617" s="39">
        <v>12172.873604163</v>
      </c>
      <c r="H2617" s="39">
        <v>12172.873604163</v>
      </c>
      <c r="I2617" s="39">
        <v>12172.873604163</v>
      </c>
      <c r="J2617" s="39">
        <v>12172.873604163</v>
      </c>
      <c r="K2617" s="39">
        <v>12172.873604163</v>
      </c>
      <c r="L2617" s="39">
        <v>12172.873604163</v>
      </c>
      <c r="M2617" s="39">
        <v>12172.873604163</v>
      </c>
      <c r="N2617" s="39">
        <v>12172.873604163</v>
      </c>
      <c r="O2617" s="39">
        <v>12172.873604163</v>
      </c>
      <c r="P2617" s="39">
        <v>12172.873604163</v>
      </c>
      <c r="Q2617" s="39">
        <v>12172.873604163</v>
      </c>
      <c r="R2617" s="39">
        <v>12172.873604163</v>
      </c>
    </row>
    <row r="2618" spans="1:30" hidden="1" outlineLevel="1">
      <c r="A2618" s="40" t="s">
        <v>229</v>
      </c>
      <c r="B2618" s="39">
        <v>91193.4531271429</v>
      </c>
      <c r="C2618" s="39">
        <v>91193.4531271429</v>
      </c>
      <c r="D2618" s="39">
        <v>91193.4531271429</v>
      </c>
      <c r="E2618" s="39">
        <v>91193.4531271429</v>
      </c>
      <c r="F2618" s="39">
        <v>91193.4531271429</v>
      </c>
      <c r="G2618" s="39">
        <v>91193.4531271429</v>
      </c>
      <c r="H2618" s="39">
        <v>91193.4531271429</v>
      </c>
      <c r="I2618" s="39">
        <v>91193.4531271429</v>
      </c>
      <c r="J2618" s="39">
        <v>91193.4531271429</v>
      </c>
      <c r="K2618" s="39">
        <v>91193.4531271429</v>
      </c>
      <c r="L2618" s="39">
        <v>91193.4531271429</v>
      </c>
      <c r="M2618" s="39">
        <v>91193.4531271429</v>
      </c>
      <c r="N2618" s="39">
        <v>91193.4531271429</v>
      </c>
      <c r="O2618" s="39">
        <v>91193.4531271429</v>
      </c>
      <c r="P2618" s="39">
        <v>91193.4531271429</v>
      </c>
      <c r="Q2618" s="39">
        <v>91193.4531271429</v>
      </c>
      <c r="R2618" s="39">
        <v>91193.4531271429</v>
      </c>
    </row>
    <row r="2619" spans="1:30" hidden="1" outlineLevel="1">
      <c r="A2619" s="40" t="s">
        <v>230</v>
      </c>
      <c r="S2619" s="39">
        <v>838207.08127041196</v>
      </c>
      <c r="T2619" s="39">
        <v>838207.08127041196</v>
      </c>
      <c r="U2619" s="39">
        <v>838207.08127041196</v>
      </c>
      <c r="V2619" s="39">
        <v>838207.08127041196</v>
      </c>
      <c r="W2619" s="39">
        <v>838207.08127041196</v>
      </c>
      <c r="X2619" s="39">
        <v>838207.08127041196</v>
      </c>
      <c r="Y2619" s="39">
        <v>838207.08127041196</v>
      </c>
      <c r="Z2619" s="39">
        <v>838207.08127041196</v>
      </c>
      <c r="AA2619" s="39">
        <v>838207.08127041196</v>
      </c>
      <c r="AB2619" s="39">
        <v>838207.08127041196</v>
      </c>
      <c r="AC2619" s="39">
        <v>838207.08127041196</v>
      </c>
      <c r="AD2619" s="39">
        <v>838207.08127041196</v>
      </c>
    </row>
    <row r="2620" spans="1:30" hidden="1" outlineLevel="1">
      <c r="A2620" s="40" t="s">
        <v>231</v>
      </c>
      <c r="S2620" s="39">
        <v>1121096.3432871799</v>
      </c>
      <c r="T2620" s="39">
        <v>1121096.3432871799</v>
      </c>
      <c r="U2620" s="39">
        <v>1121096.3432871799</v>
      </c>
      <c r="V2620" s="39">
        <v>1121096.3432871799</v>
      </c>
      <c r="W2620" s="39">
        <v>1121096.3432871799</v>
      </c>
      <c r="X2620" s="39">
        <v>1121096.3432871799</v>
      </c>
      <c r="Y2620" s="39">
        <v>1121096.3432871799</v>
      </c>
      <c r="Z2620" s="39">
        <v>1121096.3432871799</v>
      </c>
      <c r="AA2620" s="39">
        <v>1121096.3432871799</v>
      </c>
      <c r="AB2620" s="39">
        <v>1121096.3432871799</v>
      </c>
      <c r="AC2620" s="39">
        <v>1121096.3432871799</v>
      </c>
      <c r="AD2620" s="39">
        <v>1121096.3432871799</v>
      </c>
    </row>
    <row r="2621" spans="1:30" hidden="1" outlineLevel="1">
      <c r="A2621" s="40" t="s">
        <v>232</v>
      </c>
      <c r="S2621" s="39">
        <v>4155094.8375697299</v>
      </c>
      <c r="T2621" s="39">
        <v>4155094.8375697299</v>
      </c>
      <c r="U2621" s="39">
        <v>4155094.8375697299</v>
      </c>
      <c r="V2621" s="39">
        <v>4155094.8375697299</v>
      </c>
      <c r="W2621" s="39">
        <v>4155094.8375697299</v>
      </c>
      <c r="X2621" s="39">
        <v>4155094.8375697299</v>
      </c>
      <c r="Y2621" s="39">
        <v>4155094.8375697299</v>
      </c>
      <c r="Z2621" s="39">
        <v>4155094.8375697299</v>
      </c>
      <c r="AA2621" s="39">
        <v>4155094.8375697299</v>
      </c>
      <c r="AB2621" s="39">
        <v>4155094.8375697299</v>
      </c>
      <c r="AC2621" s="39">
        <v>4155094.8375697299</v>
      </c>
      <c r="AD2621" s="39">
        <v>4155094.8375697299</v>
      </c>
    </row>
    <row r="2622" spans="1:30" hidden="1" outlineLevel="1">
      <c r="A2622" s="40" t="s">
        <v>233</v>
      </c>
      <c r="S2622" s="39">
        <v>488.167212273752</v>
      </c>
      <c r="T2622" s="39">
        <v>488.167212273752</v>
      </c>
      <c r="U2622" s="39">
        <v>488.167212273752</v>
      </c>
      <c r="V2622" s="39">
        <v>488.167212273752</v>
      </c>
      <c r="W2622" s="39">
        <v>488.167212273752</v>
      </c>
      <c r="X2622" s="39">
        <v>488.167212273752</v>
      </c>
      <c r="Y2622" s="39">
        <v>488.167212273752</v>
      </c>
      <c r="Z2622" s="39">
        <v>488.167212273752</v>
      </c>
      <c r="AA2622" s="39">
        <v>488.167212273752</v>
      </c>
      <c r="AB2622" s="39">
        <v>488.167212273752</v>
      </c>
      <c r="AC2622" s="39">
        <v>488.167212273752</v>
      </c>
      <c r="AD2622" s="39">
        <v>488.167212273752</v>
      </c>
    </row>
    <row r="2623" spans="1:30" hidden="1" outlineLevel="1">
      <c r="A2623" s="40" t="s">
        <v>235</v>
      </c>
      <c r="S2623" s="39">
        <v>195.26688490949999</v>
      </c>
      <c r="T2623" s="39">
        <v>195.26688490949999</v>
      </c>
      <c r="U2623" s="39">
        <v>195.26688490949999</v>
      </c>
      <c r="V2623" s="39">
        <v>195.26688490949999</v>
      </c>
      <c r="W2623" s="39">
        <v>195.26688490949999</v>
      </c>
      <c r="X2623" s="39">
        <v>195.26688490949999</v>
      </c>
      <c r="Y2623" s="39">
        <v>195.26688490949999</v>
      </c>
      <c r="Z2623" s="39">
        <v>195.26688490949999</v>
      </c>
      <c r="AA2623" s="39">
        <v>195.26688490949999</v>
      </c>
      <c r="AB2623" s="39">
        <v>195.26688490949999</v>
      </c>
      <c r="AC2623" s="39">
        <v>195.26688490949999</v>
      </c>
      <c r="AD2623" s="39">
        <v>195.26688490949999</v>
      </c>
    </row>
    <row r="2624" spans="1:30" hidden="1" outlineLevel="1">
      <c r="A2624" s="40" t="s">
        <v>236</v>
      </c>
      <c r="S2624" s="39">
        <v>154.58628388668799</v>
      </c>
      <c r="T2624" s="39">
        <v>154.58628388668799</v>
      </c>
      <c r="U2624" s="39">
        <v>154.58628388668799</v>
      </c>
      <c r="V2624" s="39">
        <v>154.58628388668799</v>
      </c>
      <c r="W2624" s="39">
        <v>154.58628388668799</v>
      </c>
      <c r="X2624" s="39">
        <v>154.58628388668799</v>
      </c>
      <c r="Y2624" s="39">
        <v>154.58628388668799</v>
      </c>
      <c r="Z2624" s="39">
        <v>154.58628388668799</v>
      </c>
      <c r="AA2624" s="39">
        <v>154.58628388668799</v>
      </c>
      <c r="AB2624" s="39">
        <v>154.58628388668799</v>
      </c>
      <c r="AC2624" s="39">
        <v>154.58628388668799</v>
      </c>
      <c r="AD2624" s="39">
        <v>154.58628388668799</v>
      </c>
    </row>
    <row r="2625" spans="1:30" collapsed="1">
      <c r="A2625" s="40" t="s">
        <v>511</v>
      </c>
      <c r="B2625" s="39">
        <v>113276925.33305</v>
      </c>
      <c r="C2625" s="39">
        <v>113276925.33305</v>
      </c>
      <c r="D2625" s="39">
        <v>113276925.33305</v>
      </c>
      <c r="E2625" s="39">
        <v>113276925.33305</v>
      </c>
      <c r="F2625" s="39">
        <v>113276925.33305</v>
      </c>
      <c r="G2625" s="39">
        <v>113276925.33305</v>
      </c>
      <c r="H2625" s="39">
        <v>113276925.33305</v>
      </c>
      <c r="I2625" s="39">
        <v>113276925.33305</v>
      </c>
      <c r="J2625" s="39">
        <v>113276925.33305</v>
      </c>
      <c r="K2625" s="39">
        <v>113276925.33305</v>
      </c>
      <c r="L2625" s="39">
        <v>113276925.33305</v>
      </c>
      <c r="M2625" s="39">
        <v>113276925.33305</v>
      </c>
      <c r="N2625" s="39">
        <v>113276925.33305</v>
      </c>
      <c r="O2625" s="39">
        <v>113276925.33305</v>
      </c>
      <c r="P2625" s="39">
        <v>113276925.33305</v>
      </c>
      <c r="Q2625" s="39">
        <v>113276925.33305</v>
      </c>
      <c r="R2625" s="39">
        <v>113276925.33305</v>
      </c>
      <c r="S2625" s="39">
        <v>6115236.2825084003</v>
      </c>
      <c r="T2625" s="39">
        <v>6115236.2825084003</v>
      </c>
      <c r="U2625" s="39">
        <v>6115236.2825084003</v>
      </c>
      <c r="V2625" s="39">
        <v>6115236.2825084003</v>
      </c>
      <c r="W2625" s="39">
        <v>6115236.2825084003</v>
      </c>
      <c r="X2625" s="39">
        <v>6115236.2825084003</v>
      </c>
      <c r="Y2625" s="39">
        <v>6115236.2825084003</v>
      </c>
      <c r="Z2625" s="39">
        <v>6115236.2825084003</v>
      </c>
      <c r="AA2625" s="39">
        <v>6115236.2825084003</v>
      </c>
      <c r="AB2625" s="39">
        <v>6115236.2825084003</v>
      </c>
      <c r="AC2625" s="39">
        <v>6115236.2825084003</v>
      </c>
      <c r="AD2625" s="39">
        <v>6115236.2825084003</v>
      </c>
    </row>
    <row r="2626" spans="1:30" hidden="1" outlineLevel="1">
      <c r="A2626" s="40" t="s">
        <v>213</v>
      </c>
      <c r="B2626" s="39">
        <v>2800373.1330837999</v>
      </c>
      <c r="C2626" s="39">
        <v>2800373.1330837999</v>
      </c>
      <c r="D2626" s="39">
        <v>2800373.1330837999</v>
      </c>
      <c r="E2626" s="39">
        <v>2800373.1330837999</v>
      </c>
      <c r="F2626" s="39">
        <v>2800373.1330837999</v>
      </c>
      <c r="G2626" s="39">
        <v>2800373.1330837999</v>
      </c>
      <c r="H2626" s="39">
        <v>2800373.1330837999</v>
      </c>
      <c r="I2626" s="39">
        <v>2800373.1330837999</v>
      </c>
      <c r="J2626" s="39">
        <v>2800373.1330837999</v>
      </c>
      <c r="K2626" s="39">
        <v>2800373.1330837999</v>
      </c>
      <c r="L2626" s="39">
        <v>2800373.1330837999</v>
      </c>
      <c r="M2626" s="39">
        <v>2800373.1330837999</v>
      </c>
      <c r="N2626" s="39">
        <v>2800373.1330837999</v>
      </c>
      <c r="O2626" s="39">
        <v>2800373.1330837999</v>
      </c>
      <c r="P2626" s="39">
        <v>2800373.1330837999</v>
      </c>
      <c r="Q2626" s="39">
        <v>2800373.1330837999</v>
      </c>
      <c r="R2626" s="39">
        <v>2800373.1330837999</v>
      </c>
      <c r="S2626" s="39">
        <v>2800373.1330837999</v>
      </c>
      <c r="T2626" s="39">
        <v>2800373.1330837999</v>
      </c>
      <c r="U2626" s="39">
        <v>2800373.1330837999</v>
      </c>
      <c r="V2626" s="39">
        <v>2800373.1330837999</v>
      </c>
      <c r="W2626" s="39">
        <v>2800373.1330837999</v>
      </c>
      <c r="X2626" s="39">
        <v>2800373.1330837999</v>
      </c>
      <c r="Y2626" s="39">
        <v>2800373.1330837999</v>
      </c>
      <c r="Z2626" s="39">
        <v>2800373.1330837999</v>
      </c>
      <c r="AA2626" s="39">
        <v>2800373.1330837999</v>
      </c>
      <c r="AB2626" s="39">
        <v>2800373.1330837999</v>
      </c>
      <c r="AC2626" s="39">
        <v>2800373.1330837999</v>
      </c>
      <c r="AD2626" s="39">
        <v>2800373.1330837999</v>
      </c>
    </row>
    <row r="2627" spans="1:30" hidden="1" outlineLevel="1">
      <c r="A2627" s="40" t="s">
        <v>214</v>
      </c>
      <c r="B2627" s="39">
        <v>106630.190352162</v>
      </c>
      <c r="C2627" s="39">
        <v>106630.190352162</v>
      </c>
      <c r="D2627" s="39">
        <v>106630.190352162</v>
      </c>
      <c r="E2627" s="39">
        <v>106630.190352162</v>
      </c>
      <c r="F2627" s="39">
        <v>106630.190352162</v>
      </c>
      <c r="G2627" s="39">
        <v>106630.190352162</v>
      </c>
      <c r="H2627" s="39">
        <v>106630.190352162</v>
      </c>
      <c r="I2627" s="39">
        <v>106630.190352162</v>
      </c>
      <c r="J2627" s="39">
        <v>106630.190352162</v>
      </c>
      <c r="K2627" s="39">
        <v>106630.190352162</v>
      </c>
      <c r="L2627" s="39">
        <v>106630.190352162</v>
      </c>
      <c r="M2627" s="39">
        <v>106630.190352162</v>
      </c>
      <c r="N2627" s="39">
        <v>106630.190352162</v>
      </c>
      <c r="O2627" s="39">
        <v>106630.190352162</v>
      </c>
      <c r="P2627" s="39">
        <v>106630.190352162</v>
      </c>
      <c r="Q2627" s="39">
        <v>106630.190352162</v>
      </c>
      <c r="R2627" s="39">
        <v>106630.190352162</v>
      </c>
      <c r="S2627" s="39">
        <v>106630.190352162</v>
      </c>
      <c r="T2627" s="39">
        <v>106630.190352162</v>
      </c>
      <c r="U2627" s="39">
        <v>106630.190352162</v>
      </c>
      <c r="V2627" s="39">
        <v>106630.190352162</v>
      </c>
      <c r="W2627" s="39">
        <v>106630.190352162</v>
      </c>
      <c r="X2627" s="39">
        <v>106630.190352162</v>
      </c>
      <c r="Y2627" s="39">
        <v>106630.190352162</v>
      </c>
      <c r="Z2627" s="39">
        <v>106630.190352162</v>
      </c>
      <c r="AA2627" s="39">
        <v>106630.190352162</v>
      </c>
      <c r="AB2627" s="39">
        <v>106630.190352162</v>
      </c>
      <c r="AC2627" s="39">
        <v>106630.190352162</v>
      </c>
      <c r="AD2627" s="39">
        <v>106630.190352162</v>
      </c>
    </row>
    <row r="2628" spans="1:30" hidden="1" outlineLevel="1">
      <c r="A2628" s="40" t="s">
        <v>215</v>
      </c>
      <c r="B2628" s="39">
        <v>1558844.8190440801</v>
      </c>
      <c r="C2628" s="39">
        <v>1558844.8190440801</v>
      </c>
      <c r="D2628" s="39">
        <v>1558844.8190440801</v>
      </c>
      <c r="E2628" s="39">
        <v>1558844.8190440801</v>
      </c>
      <c r="F2628" s="39">
        <v>1558844.8190440801</v>
      </c>
      <c r="G2628" s="39">
        <v>1558844.8190440801</v>
      </c>
      <c r="H2628" s="39">
        <v>1558844.8190440801</v>
      </c>
      <c r="I2628" s="39">
        <v>1558844.8190440801</v>
      </c>
      <c r="J2628" s="39">
        <v>1558844.8190440801</v>
      </c>
      <c r="K2628" s="39">
        <v>1558844.8190440801</v>
      </c>
      <c r="L2628" s="39">
        <v>1558844.8190440801</v>
      </c>
      <c r="M2628" s="39">
        <v>1558844.8190440801</v>
      </c>
      <c r="N2628" s="39">
        <v>1558844.8190440801</v>
      </c>
      <c r="O2628" s="39">
        <v>1558844.8190440801</v>
      </c>
      <c r="P2628" s="39">
        <v>1558844.8190440801</v>
      </c>
      <c r="Q2628" s="39">
        <v>1558844.8190440801</v>
      </c>
      <c r="R2628" s="39">
        <v>1558844.8190440801</v>
      </c>
      <c r="S2628" s="39">
        <v>1558844.8190440801</v>
      </c>
      <c r="T2628" s="39">
        <v>1558844.8190440801</v>
      </c>
      <c r="U2628" s="39">
        <v>1558844.8190440801</v>
      </c>
      <c r="V2628" s="39">
        <v>1558844.8190440801</v>
      </c>
      <c r="W2628" s="39">
        <v>1558844.8190440801</v>
      </c>
      <c r="X2628" s="39">
        <v>1558844.8190440801</v>
      </c>
      <c r="Y2628" s="39">
        <v>1558844.8190440801</v>
      </c>
      <c r="Z2628" s="39">
        <v>1558844.8190440801</v>
      </c>
      <c r="AA2628" s="39">
        <v>1558844.8190440801</v>
      </c>
      <c r="AB2628" s="39">
        <v>1558844.8190440801</v>
      </c>
      <c r="AC2628" s="39">
        <v>1558844.8190440801</v>
      </c>
      <c r="AD2628" s="39">
        <v>1558844.8190440801</v>
      </c>
    </row>
    <row r="2629" spans="1:30" hidden="1" outlineLevel="1">
      <c r="A2629" s="40" t="s">
        <v>216</v>
      </c>
      <c r="B2629" s="39">
        <v>6310080.7394880196</v>
      </c>
      <c r="C2629" s="39">
        <v>6310080.7394880196</v>
      </c>
      <c r="D2629" s="39">
        <v>6310080.7394880196</v>
      </c>
      <c r="E2629" s="39">
        <v>6310080.7394880196</v>
      </c>
      <c r="F2629" s="39">
        <v>6310080.7394880196</v>
      </c>
      <c r="G2629" s="39">
        <v>6310080.7394880196</v>
      </c>
      <c r="H2629" s="39">
        <v>6310080.7394880196</v>
      </c>
      <c r="I2629" s="39">
        <v>6310080.7394880196</v>
      </c>
      <c r="J2629" s="39">
        <v>6310080.7394880196</v>
      </c>
      <c r="K2629" s="39">
        <v>6310080.7394880196</v>
      </c>
      <c r="L2629" s="39">
        <v>6310080.7394880196</v>
      </c>
      <c r="M2629" s="39">
        <v>6310080.7394880196</v>
      </c>
      <c r="N2629" s="39">
        <v>6310080.7394880196</v>
      </c>
      <c r="O2629" s="39">
        <v>6310080.7394880196</v>
      </c>
      <c r="P2629" s="39">
        <v>6310080.7394880196</v>
      </c>
      <c r="Q2629" s="39">
        <v>6310080.7394880196</v>
      </c>
      <c r="R2629" s="39">
        <v>6310080.7394880196</v>
      </c>
      <c r="S2629" s="39">
        <v>6310080.7394880196</v>
      </c>
      <c r="T2629" s="39">
        <v>6310080.7394880196</v>
      </c>
      <c r="U2629" s="39">
        <v>6310080.7394880196</v>
      </c>
      <c r="V2629" s="39">
        <v>6310080.7394880196</v>
      </c>
      <c r="W2629" s="39">
        <v>6310080.7394880196</v>
      </c>
      <c r="X2629" s="39">
        <v>6310080.7394880196</v>
      </c>
      <c r="Y2629" s="39">
        <v>6310080.7394880196</v>
      </c>
      <c r="Z2629" s="39">
        <v>6310080.7394880196</v>
      </c>
      <c r="AA2629" s="39">
        <v>6310080.7394880196</v>
      </c>
      <c r="AB2629" s="39">
        <v>6310080.7394880196</v>
      </c>
      <c r="AC2629" s="39">
        <v>6310080.7394880196</v>
      </c>
      <c r="AD2629" s="39">
        <v>6310080.7394880196</v>
      </c>
    </row>
    <row r="2630" spans="1:30" hidden="1" outlineLevel="1">
      <c r="A2630" s="40" t="s">
        <v>217</v>
      </c>
      <c r="B2630" s="39">
        <v>74540.733825504503</v>
      </c>
      <c r="C2630" s="39">
        <v>74540.733825504503</v>
      </c>
      <c r="D2630" s="39">
        <v>74540.733825504503</v>
      </c>
      <c r="E2630" s="39">
        <v>74540.733825504503</v>
      </c>
      <c r="F2630" s="39">
        <v>74540.733825504503</v>
      </c>
      <c r="G2630" s="39">
        <v>74540.733825504503</v>
      </c>
      <c r="H2630" s="39">
        <v>74540.733825504503</v>
      </c>
      <c r="I2630" s="39">
        <v>74540.733825504503</v>
      </c>
      <c r="J2630" s="39">
        <v>74540.733825504503</v>
      </c>
      <c r="K2630" s="39">
        <v>74540.733825504503</v>
      </c>
      <c r="L2630" s="39">
        <v>74540.733825504503</v>
      </c>
      <c r="M2630" s="39">
        <v>74540.733825504503</v>
      </c>
      <c r="N2630" s="39">
        <v>74540.733825504503</v>
      </c>
      <c r="O2630" s="39">
        <v>74540.733825504503</v>
      </c>
      <c r="P2630" s="39">
        <v>74540.733825504503</v>
      </c>
      <c r="Q2630" s="39">
        <v>74540.733825504503</v>
      </c>
      <c r="R2630" s="39">
        <v>74540.733825504503</v>
      </c>
      <c r="S2630" s="39">
        <v>74540.733825504503</v>
      </c>
      <c r="T2630" s="39">
        <v>74540.733825504503</v>
      </c>
      <c r="U2630" s="39">
        <v>74540.733825504503</v>
      </c>
      <c r="V2630" s="39">
        <v>74540.733825504503</v>
      </c>
      <c r="W2630" s="39">
        <v>74540.733825504503</v>
      </c>
      <c r="X2630" s="39">
        <v>74540.733825504503</v>
      </c>
      <c r="Y2630" s="39">
        <v>74540.733825504503</v>
      </c>
      <c r="Z2630" s="39">
        <v>74540.733825504503</v>
      </c>
      <c r="AA2630" s="39">
        <v>74540.733825504503</v>
      </c>
      <c r="AB2630" s="39">
        <v>74540.733825504503</v>
      </c>
      <c r="AC2630" s="39">
        <v>74540.733825504503</v>
      </c>
      <c r="AD2630" s="39">
        <v>74540.733825504503</v>
      </c>
    </row>
    <row r="2631" spans="1:30" hidden="1" outlineLevel="1">
      <c r="A2631" s="40" t="s">
        <v>218</v>
      </c>
      <c r="B2631" s="39">
        <v>27281611.758779399</v>
      </c>
      <c r="C2631" s="39">
        <v>27281611.758779399</v>
      </c>
      <c r="D2631" s="39">
        <v>27281611.758779399</v>
      </c>
      <c r="E2631" s="39">
        <v>27281611.758779399</v>
      </c>
      <c r="F2631" s="39">
        <v>27281611.758779399</v>
      </c>
      <c r="G2631" s="39">
        <v>27281611.758779399</v>
      </c>
      <c r="H2631" s="39">
        <v>27281611.758779399</v>
      </c>
      <c r="I2631" s="39">
        <v>27281611.758779399</v>
      </c>
      <c r="J2631" s="39">
        <v>27281611.758779399</v>
      </c>
      <c r="K2631" s="39">
        <v>27281611.758779399</v>
      </c>
      <c r="L2631" s="39">
        <v>27281611.758779399</v>
      </c>
      <c r="M2631" s="39">
        <v>27281611.758779399</v>
      </c>
      <c r="N2631" s="39">
        <v>27281611.758779399</v>
      </c>
      <c r="O2631" s="39">
        <v>27281611.758779399</v>
      </c>
      <c r="P2631" s="39">
        <v>27281611.758779399</v>
      </c>
      <c r="Q2631" s="39">
        <v>27281611.758779399</v>
      </c>
      <c r="R2631" s="39">
        <v>27281611.758779399</v>
      </c>
      <c r="S2631" s="39">
        <v>27281611.758779399</v>
      </c>
      <c r="T2631" s="39">
        <v>27281611.758779399</v>
      </c>
      <c r="U2631" s="39">
        <v>27281611.758779399</v>
      </c>
      <c r="V2631" s="39">
        <v>27281611.758779399</v>
      </c>
      <c r="W2631" s="39">
        <v>27281611.758779399</v>
      </c>
      <c r="X2631" s="39">
        <v>27281611.758779399</v>
      </c>
      <c r="Y2631" s="39">
        <v>27281611.758779399</v>
      </c>
      <c r="Z2631" s="39">
        <v>27281611.758779399</v>
      </c>
      <c r="AA2631" s="39">
        <v>27281611.758779399</v>
      </c>
      <c r="AB2631" s="39">
        <v>27281611.758779399</v>
      </c>
      <c r="AC2631" s="39">
        <v>27281611.758779399</v>
      </c>
      <c r="AD2631" s="39">
        <v>27281611.758779399</v>
      </c>
    </row>
    <row r="2632" spans="1:30" hidden="1" outlineLevel="1">
      <c r="A2632" s="40" t="s">
        <v>219</v>
      </c>
      <c r="B2632" s="39">
        <v>11094889.693453601</v>
      </c>
      <c r="C2632" s="39">
        <v>11094889.693453601</v>
      </c>
      <c r="D2632" s="39">
        <v>11094889.693453601</v>
      </c>
      <c r="E2632" s="39">
        <v>11094889.693453601</v>
      </c>
      <c r="F2632" s="39">
        <v>11094889.693453601</v>
      </c>
      <c r="G2632" s="39">
        <v>11094889.693453601</v>
      </c>
      <c r="H2632" s="39">
        <v>11094889.693453601</v>
      </c>
      <c r="I2632" s="39">
        <v>11094889.693453601</v>
      </c>
      <c r="J2632" s="39">
        <v>11094889.693453601</v>
      </c>
      <c r="K2632" s="39">
        <v>11094889.693453601</v>
      </c>
      <c r="L2632" s="39">
        <v>11094889.693453601</v>
      </c>
      <c r="M2632" s="39">
        <v>11094889.693453601</v>
      </c>
      <c r="N2632" s="39">
        <v>11094889.693453601</v>
      </c>
      <c r="O2632" s="39">
        <v>11094889.693453601</v>
      </c>
      <c r="P2632" s="39">
        <v>11094889.693453601</v>
      </c>
      <c r="Q2632" s="39">
        <v>11094889.693453601</v>
      </c>
      <c r="R2632" s="39">
        <v>11094889.693453601</v>
      </c>
      <c r="S2632" s="39">
        <v>11094889.693453601</v>
      </c>
      <c r="T2632" s="39">
        <v>11094889.693453601</v>
      </c>
      <c r="U2632" s="39">
        <v>11094889.693453601</v>
      </c>
      <c r="V2632" s="39">
        <v>11094889.693453601</v>
      </c>
      <c r="W2632" s="39">
        <v>11094889.693453601</v>
      </c>
      <c r="X2632" s="39">
        <v>11094889.693453601</v>
      </c>
      <c r="Y2632" s="39">
        <v>11094889.693453601</v>
      </c>
      <c r="Z2632" s="39">
        <v>11094889.693453601</v>
      </c>
      <c r="AA2632" s="39">
        <v>11094889.693453601</v>
      </c>
      <c r="AB2632" s="39">
        <v>11094889.693453601</v>
      </c>
      <c r="AC2632" s="39">
        <v>11094889.693453601</v>
      </c>
      <c r="AD2632" s="39">
        <v>11094889.693453601</v>
      </c>
    </row>
    <row r="2633" spans="1:30" hidden="1" outlineLevel="1">
      <c r="A2633" s="40" t="s">
        <v>220</v>
      </c>
      <c r="B2633" s="39">
        <v>2621043.41611708</v>
      </c>
      <c r="C2633" s="39">
        <v>2621043.41611708</v>
      </c>
      <c r="D2633" s="39">
        <v>2621043.41611708</v>
      </c>
      <c r="E2633" s="39">
        <v>2621043.41611708</v>
      </c>
      <c r="F2633" s="39">
        <v>2621043.41611708</v>
      </c>
      <c r="G2633" s="39">
        <v>2621043.41611708</v>
      </c>
      <c r="H2633" s="39">
        <v>2621043.41611708</v>
      </c>
      <c r="I2633" s="39">
        <v>2621043.41611708</v>
      </c>
      <c r="J2633" s="39">
        <v>2621043.41611708</v>
      </c>
      <c r="K2633" s="39">
        <v>2621043.41611708</v>
      </c>
      <c r="L2633" s="39">
        <v>2621043.41611708</v>
      </c>
      <c r="M2633" s="39">
        <v>2621043.41611708</v>
      </c>
      <c r="N2633" s="39">
        <v>2621043.41611708</v>
      </c>
      <c r="O2633" s="39">
        <v>2621043.41611708</v>
      </c>
      <c r="P2633" s="39">
        <v>2621043.41611708</v>
      </c>
      <c r="Q2633" s="39">
        <v>2621043.41611708</v>
      </c>
      <c r="R2633" s="39">
        <v>2621043.41611708</v>
      </c>
      <c r="S2633" s="39">
        <v>2621043.41611708</v>
      </c>
      <c r="T2633" s="39">
        <v>2621043.41611708</v>
      </c>
      <c r="U2633" s="39">
        <v>2621043.41611708</v>
      </c>
      <c r="V2633" s="39">
        <v>2621043.41611708</v>
      </c>
      <c r="W2633" s="39">
        <v>2621043.41611708</v>
      </c>
      <c r="X2633" s="39">
        <v>2621043.41611708</v>
      </c>
      <c r="Y2633" s="39">
        <v>2621043.41611708</v>
      </c>
      <c r="Z2633" s="39">
        <v>2621043.41611708</v>
      </c>
      <c r="AA2633" s="39">
        <v>2621043.41611708</v>
      </c>
      <c r="AB2633" s="39">
        <v>2621043.41611708</v>
      </c>
      <c r="AC2633" s="39">
        <v>2621043.41611708</v>
      </c>
      <c r="AD2633" s="39">
        <v>2621043.41611708</v>
      </c>
    </row>
    <row r="2634" spans="1:30" hidden="1" outlineLevel="1">
      <c r="A2634" s="40" t="s">
        <v>221</v>
      </c>
      <c r="B2634" s="39">
        <v>178801.454360148</v>
      </c>
      <c r="C2634" s="39">
        <v>178801.454360148</v>
      </c>
      <c r="D2634" s="39">
        <v>178801.454360148</v>
      </c>
      <c r="E2634" s="39">
        <v>178801.454360148</v>
      </c>
      <c r="F2634" s="39">
        <v>178801.454360148</v>
      </c>
      <c r="G2634" s="39">
        <v>178801.454360148</v>
      </c>
      <c r="H2634" s="39">
        <v>178801.454360148</v>
      </c>
      <c r="I2634" s="39">
        <v>178801.454360148</v>
      </c>
      <c r="J2634" s="39">
        <v>178801.454360148</v>
      </c>
      <c r="K2634" s="39">
        <v>178801.454360148</v>
      </c>
      <c r="L2634" s="39">
        <v>178801.454360148</v>
      </c>
      <c r="M2634" s="39">
        <v>178801.454360148</v>
      </c>
      <c r="N2634" s="39">
        <v>178801.454360148</v>
      </c>
      <c r="O2634" s="39">
        <v>178801.454360148</v>
      </c>
      <c r="P2634" s="39">
        <v>178801.454360148</v>
      </c>
      <c r="Q2634" s="39">
        <v>178801.454360148</v>
      </c>
      <c r="R2634" s="39">
        <v>178801.454360148</v>
      </c>
      <c r="S2634" s="39">
        <v>178801.454360148</v>
      </c>
      <c r="T2634" s="39">
        <v>178801.454360148</v>
      </c>
      <c r="U2634" s="39">
        <v>178801.454360148</v>
      </c>
      <c r="V2634" s="39">
        <v>178801.454360148</v>
      </c>
      <c r="W2634" s="39">
        <v>178801.454360148</v>
      </c>
      <c r="X2634" s="39">
        <v>178801.454360148</v>
      </c>
      <c r="Y2634" s="39">
        <v>178801.454360148</v>
      </c>
      <c r="Z2634" s="39">
        <v>178801.454360148</v>
      </c>
      <c r="AA2634" s="39">
        <v>178801.454360148</v>
      </c>
      <c r="AB2634" s="39">
        <v>178801.454360148</v>
      </c>
      <c r="AC2634" s="39">
        <v>178801.454360148</v>
      </c>
      <c r="AD2634" s="39">
        <v>178801.454360148</v>
      </c>
    </row>
    <row r="2635" spans="1:30" hidden="1" outlineLevel="1">
      <c r="A2635" s="40" t="s">
        <v>222</v>
      </c>
      <c r="B2635" s="39">
        <v>93672.416730208395</v>
      </c>
      <c r="C2635" s="39">
        <v>93672.416730208395</v>
      </c>
      <c r="D2635" s="39">
        <v>93672.416730208395</v>
      </c>
      <c r="E2635" s="39">
        <v>93672.416730208395</v>
      </c>
      <c r="F2635" s="39">
        <v>93672.416730208395</v>
      </c>
      <c r="G2635" s="39">
        <v>93672.416730208395</v>
      </c>
      <c r="H2635" s="39">
        <v>93672.416730208395</v>
      </c>
      <c r="I2635" s="39">
        <v>93672.416730208395</v>
      </c>
      <c r="J2635" s="39">
        <v>93672.416730208395</v>
      </c>
      <c r="K2635" s="39">
        <v>93672.416730208395</v>
      </c>
      <c r="L2635" s="39">
        <v>93672.416730208395</v>
      </c>
      <c r="M2635" s="39">
        <v>93672.416730208395</v>
      </c>
      <c r="N2635" s="39">
        <v>93672.416730208395</v>
      </c>
      <c r="O2635" s="39">
        <v>93672.416730208395</v>
      </c>
      <c r="P2635" s="39">
        <v>93672.416730208395</v>
      </c>
      <c r="Q2635" s="39">
        <v>93672.416730208395</v>
      </c>
      <c r="R2635" s="39">
        <v>93672.416730208395</v>
      </c>
      <c r="S2635" s="39">
        <v>93672.416730208395</v>
      </c>
      <c r="T2635" s="39">
        <v>93672.416730208395</v>
      </c>
      <c r="U2635" s="39">
        <v>93672.416730208395</v>
      </c>
      <c r="V2635" s="39">
        <v>93672.416730208395</v>
      </c>
      <c r="W2635" s="39">
        <v>93672.416730208395</v>
      </c>
      <c r="X2635" s="39">
        <v>93672.416730208395</v>
      </c>
      <c r="Y2635" s="39">
        <v>93672.416730208395</v>
      </c>
      <c r="Z2635" s="39">
        <v>93672.416730208395</v>
      </c>
      <c r="AA2635" s="39">
        <v>93672.416730208395</v>
      </c>
      <c r="AB2635" s="39">
        <v>93672.416730208395</v>
      </c>
      <c r="AC2635" s="39">
        <v>93672.416730208395</v>
      </c>
      <c r="AD2635" s="39">
        <v>93672.416730208395</v>
      </c>
    </row>
    <row r="2636" spans="1:30" hidden="1" outlineLevel="1">
      <c r="A2636" s="40" t="s">
        <v>223</v>
      </c>
      <c r="B2636" s="39">
        <v>102049.69559285999</v>
      </c>
      <c r="C2636" s="39">
        <v>102049.69559285999</v>
      </c>
      <c r="D2636" s="39">
        <v>102049.69559285999</v>
      </c>
      <c r="E2636" s="39">
        <v>102049.69559285999</v>
      </c>
      <c r="F2636" s="39">
        <v>102049.69559285999</v>
      </c>
      <c r="G2636" s="39">
        <v>102049.69559285999</v>
      </c>
      <c r="H2636" s="39">
        <v>102049.69559285999</v>
      </c>
      <c r="I2636" s="39">
        <v>102049.69559285999</v>
      </c>
      <c r="J2636" s="39">
        <v>102049.69559285999</v>
      </c>
      <c r="K2636" s="39">
        <v>102049.69559285999</v>
      </c>
      <c r="L2636" s="39">
        <v>102049.69559285999</v>
      </c>
      <c r="M2636" s="39">
        <v>102049.69559285999</v>
      </c>
      <c r="N2636" s="39">
        <v>102049.69559285999</v>
      </c>
      <c r="O2636" s="39">
        <v>102049.69559285999</v>
      </c>
      <c r="P2636" s="39">
        <v>102049.69559285999</v>
      </c>
      <c r="Q2636" s="39">
        <v>102049.69559285999</v>
      </c>
      <c r="R2636" s="39">
        <v>102049.69559285999</v>
      </c>
      <c r="S2636" s="39">
        <v>102049.69559285999</v>
      </c>
      <c r="T2636" s="39">
        <v>102049.69559285999</v>
      </c>
      <c r="U2636" s="39">
        <v>102049.69559285999</v>
      </c>
      <c r="V2636" s="39">
        <v>102049.69559285999</v>
      </c>
      <c r="W2636" s="39">
        <v>102049.69559285999</v>
      </c>
      <c r="X2636" s="39">
        <v>102049.69559285999</v>
      </c>
      <c r="Y2636" s="39">
        <v>102049.69559285999</v>
      </c>
      <c r="Z2636" s="39">
        <v>102049.69559285999</v>
      </c>
      <c r="AA2636" s="39">
        <v>102049.69559285999</v>
      </c>
      <c r="AB2636" s="39">
        <v>102049.69559285999</v>
      </c>
      <c r="AC2636" s="39">
        <v>102049.69559285999</v>
      </c>
      <c r="AD2636" s="39">
        <v>102049.69559285999</v>
      </c>
    </row>
    <row r="2637" spans="1:30" hidden="1" outlineLevel="1">
      <c r="A2637" s="40" t="s">
        <v>224</v>
      </c>
      <c r="B2637" s="39">
        <v>11107.768749045001</v>
      </c>
      <c r="C2637" s="39">
        <v>11107.768749045001</v>
      </c>
      <c r="D2637" s="39">
        <v>11107.768749045001</v>
      </c>
      <c r="E2637" s="39">
        <v>11107.768749045001</v>
      </c>
      <c r="F2637" s="39">
        <v>11107.768749045001</v>
      </c>
      <c r="G2637" s="39">
        <v>11107.768749045001</v>
      </c>
      <c r="H2637" s="39">
        <v>11107.768749045001</v>
      </c>
      <c r="I2637" s="39">
        <v>11107.768749045001</v>
      </c>
      <c r="J2637" s="39">
        <v>11107.768749045001</v>
      </c>
      <c r="K2637" s="39">
        <v>11107.768749045001</v>
      </c>
      <c r="L2637" s="39">
        <v>11107.768749045001</v>
      </c>
      <c r="M2637" s="39">
        <v>11107.768749045001</v>
      </c>
      <c r="N2637" s="39">
        <v>11107.768749045001</v>
      </c>
      <c r="O2637" s="39">
        <v>11107.768749045001</v>
      </c>
      <c r="P2637" s="39">
        <v>11107.768749045001</v>
      </c>
      <c r="Q2637" s="39">
        <v>11107.768749045001</v>
      </c>
      <c r="R2637" s="39">
        <v>11107.768749045001</v>
      </c>
      <c r="S2637" s="39">
        <v>11107.768749045001</v>
      </c>
      <c r="T2637" s="39">
        <v>11107.768749045001</v>
      </c>
      <c r="U2637" s="39">
        <v>11107.768749045001</v>
      </c>
      <c r="V2637" s="39">
        <v>11107.768749045001</v>
      </c>
      <c r="W2637" s="39">
        <v>11107.768749045001</v>
      </c>
      <c r="X2637" s="39">
        <v>11107.768749045001</v>
      </c>
      <c r="Y2637" s="39">
        <v>11107.768749045001</v>
      </c>
      <c r="Z2637" s="39">
        <v>11107.768749045001</v>
      </c>
      <c r="AA2637" s="39">
        <v>11107.768749045001</v>
      </c>
      <c r="AB2637" s="39">
        <v>11107.768749045001</v>
      </c>
      <c r="AC2637" s="39">
        <v>11107.768749045001</v>
      </c>
      <c r="AD2637" s="39">
        <v>11107.768749045001</v>
      </c>
    </row>
    <row r="2638" spans="1:30" hidden="1" outlineLevel="1">
      <c r="A2638" s="40" t="s">
        <v>225</v>
      </c>
      <c r="B2638" s="39">
        <v>60305793.545194097</v>
      </c>
      <c r="C2638" s="39">
        <v>60305793.545194097</v>
      </c>
      <c r="D2638" s="39">
        <v>60305793.545194097</v>
      </c>
      <c r="E2638" s="39">
        <v>60305793.545194097</v>
      </c>
      <c r="F2638" s="39">
        <v>60305793.545194097</v>
      </c>
      <c r="G2638" s="39">
        <v>60305793.545194097</v>
      </c>
      <c r="H2638" s="39">
        <v>60305793.545194097</v>
      </c>
      <c r="I2638" s="39">
        <v>60305793.545194097</v>
      </c>
      <c r="J2638" s="39">
        <v>60305793.545194097</v>
      </c>
      <c r="K2638" s="39">
        <v>60305793.545194097</v>
      </c>
      <c r="L2638" s="39">
        <v>60305793.545194097</v>
      </c>
      <c r="M2638" s="39">
        <v>60305793.545194097</v>
      </c>
      <c r="N2638" s="39">
        <v>60305793.545194097</v>
      </c>
      <c r="O2638" s="39">
        <v>60305793.545194097</v>
      </c>
      <c r="P2638" s="39">
        <v>60305793.545194097</v>
      </c>
      <c r="Q2638" s="39">
        <v>60305793.545194097</v>
      </c>
      <c r="R2638" s="39">
        <v>60305793.545194097</v>
      </c>
      <c r="S2638" s="39">
        <v>60305793.545194097</v>
      </c>
      <c r="T2638" s="39">
        <v>60305793.545194097</v>
      </c>
      <c r="U2638" s="39">
        <v>60305793.545194097</v>
      </c>
      <c r="V2638" s="39">
        <v>60305793.545194097</v>
      </c>
      <c r="W2638" s="39">
        <v>60305793.545194097</v>
      </c>
      <c r="X2638" s="39">
        <v>60305793.545194097</v>
      </c>
      <c r="Y2638" s="39">
        <v>60305793.545194097</v>
      </c>
      <c r="Z2638" s="39">
        <v>60305793.545194097</v>
      </c>
      <c r="AA2638" s="39">
        <v>60305793.545194097</v>
      </c>
      <c r="AB2638" s="39">
        <v>60305793.545194097</v>
      </c>
      <c r="AC2638" s="39">
        <v>60305793.545194097</v>
      </c>
      <c r="AD2638" s="39">
        <v>60305793.545194097</v>
      </c>
    </row>
    <row r="2639" spans="1:30" hidden="1" outlineLevel="1">
      <c r="A2639" s="40" t="s">
        <v>226</v>
      </c>
      <c r="B2639" s="39">
        <v>599036.53468165896</v>
      </c>
      <c r="C2639" s="39">
        <v>599036.53468165896</v>
      </c>
      <c r="D2639" s="39">
        <v>599036.53468165896</v>
      </c>
      <c r="E2639" s="39">
        <v>599036.53468165896</v>
      </c>
      <c r="F2639" s="39">
        <v>599036.53468165896</v>
      </c>
      <c r="G2639" s="39">
        <v>599036.53468165896</v>
      </c>
      <c r="H2639" s="39">
        <v>599036.53468165896</v>
      </c>
      <c r="I2639" s="39">
        <v>599036.53468165896</v>
      </c>
      <c r="J2639" s="39">
        <v>599036.53468165896</v>
      </c>
      <c r="K2639" s="39">
        <v>599036.53468165896</v>
      </c>
      <c r="L2639" s="39">
        <v>599036.53468165896</v>
      </c>
      <c r="M2639" s="39">
        <v>599036.53468165896</v>
      </c>
      <c r="N2639" s="39">
        <v>599036.53468165896</v>
      </c>
      <c r="O2639" s="39">
        <v>599036.53468165896</v>
      </c>
      <c r="P2639" s="39">
        <v>599036.53468165896</v>
      </c>
      <c r="Q2639" s="39">
        <v>599036.53468165896</v>
      </c>
      <c r="R2639" s="39">
        <v>599036.53468165896</v>
      </c>
      <c r="S2639" s="39">
        <v>599036.53468165896</v>
      </c>
      <c r="T2639" s="39">
        <v>599036.53468165896</v>
      </c>
      <c r="U2639" s="39">
        <v>599036.53468165896</v>
      </c>
      <c r="V2639" s="39">
        <v>599036.53468165896</v>
      </c>
      <c r="W2639" s="39">
        <v>599036.53468165896</v>
      </c>
      <c r="X2639" s="39">
        <v>599036.53468165896</v>
      </c>
      <c r="Y2639" s="39">
        <v>599036.53468165896</v>
      </c>
      <c r="Z2639" s="39">
        <v>599036.53468165896</v>
      </c>
      <c r="AA2639" s="39">
        <v>599036.53468165896</v>
      </c>
      <c r="AB2639" s="39">
        <v>599036.53468165896</v>
      </c>
      <c r="AC2639" s="39">
        <v>599036.53468165896</v>
      </c>
      <c r="AD2639" s="39">
        <v>599036.53468165896</v>
      </c>
    </row>
    <row r="2640" spans="1:30" hidden="1" outlineLevel="1">
      <c r="A2640" s="40" t="s">
        <v>227</v>
      </c>
      <c r="B2640" s="39">
        <v>35083.106867851297</v>
      </c>
      <c r="C2640" s="39">
        <v>35083.106867851297</v>
      </c>
      <c r="D2640" s="39">
        <v>35083.106867851297</v>
      </c>
      <c r="E2640" s="39">
        <v>35083.106867851297</v>
      </c>
      <c r="F2640" s="39">
        <v>35083.106867851297</v>
      </c>
      <c r="G2640" s="39">
        <v>35083.106867851297</v>
      </c>
      <c r="H2640" s="39">
        <v>35083.106867851297</v>
      </c>
      <c r="I2640" s="39">
        <v>35083.106867851297</v>
      </c>
      <c r="J2640" s="39">
        <v>35083.106867851297</v>
      </c>
      <c r="K2640" s="39">
        <v>35083.106867851297</v>
      </c>
      <c r="L2640" s="39">
        <v>35083.106867851297</v>
      </c>
      <c r="M2640" s="39">
        <v>35083.106867851297</v>
      </c>
      <c r="N2640" s="39">
        <v>35083.106867851297</v>
      </c>
      <c r="O2640" s="39">
        <v>35083.106867851297</v>
      </c>
      <c r="P2640" s="39">
        <v>35083.106867851297</v>
      </c>
      <c r="Q2640" s="39">
        <v>35083.106867851297</v>
      </c>
      <c r="R2640" s="39">
        <v>35083.106867851297</v>
      </c>
      <c r="S2640" s="39">
        <v>35083.106867851297</v>
      </c>
      <c r="T2640" s="39">
        <v>35083.106867851297</v>
      </c>
      <c r="U2640" s="39">
        <v>35083.106867851297</v>
      </c>
      <c r="V2640" s="39">
        <v>35083.106867851297</v>
      </c>
      <c r="W2640" s="39">
        <v>35083.106867851297</v>
      </c>
      <c r="X2640" s="39">
        <v>35083.106867851297</v>
      </c>
      <c r="Y2640" s="39">
        <v>35083.106867851297</v>
      </c>
      <c r="Z2640" s="39">
        <v>35083.106867851297</v>
      </c>
      <c r="AA2640" s="39">
        <v>35083.106867851297</v>
      </c>
      <c r="AB2640" s="39">
        <v>35083.106867851297</v>
      </c>
      <c r="AC2640" s="39">
        <v>35083.106867851297</v>
      </c>
      <c r="AD2640" s="39">
        <v>35083.106867851297</v>
      </c>
    </row>
    <row r="2641" spans="1:30" hidden="1" outlineLevel="1">
      <c r="A2641" s="40" t="s">
        <v>228</v>
      </c>
      <c r="B2641" s="39">
        <v>12172.873604163</v>
      </c>
      <c r="C2641" s="39">
        <v>12172.873604163</v>
      </c>
      <c r="D2641" s="39">
        <v>12172.873604163</v>
      </c>
      <c r="E2641" s="39">
        <v>12172.873604163</v>
      </c>
      <c r="F2641" s="39">
        <v>12172.873604163</v>
      </c>
      <c r="G2641" s="39">
        <v>12172.873604163</v>
      </c>
      <c r="H2641" s="39">
        <v>12172.873604163</v>
      </c>
      <c r="I2641" s="39">
        <v>12172.873604163</v>
      </c>
      <c r="J2641" s="39">
        <v>12172.873604163</v>
      </c>
      <c r="K2641" s="39">
        <v>12172.873604163</v>
      </c>
      <c r="L2641" s="39">
        <v>12172.873604163</v>
      </c>
      <c r="M2641" s="39">
        <v>12172.873604163</v>
      </c>
      <c r="N2641" s="39">
        <v>12172.873604163</v>
      </c>
      <c r="O2641" s="39">
        <v>12172.873604163</v>
      </c>
      <c r="P2641" s="39">
        <v>12172.873604163</v>
      </c>
      <c r="Q2641" s="39">
        <v>12172.873604163</v>
      </c>
      <c r="R2641" s="39">
        <v>12172.873604163</v>
      </c>
      <c r="S2641" s="39">
        <v>12172.873604163</v>
      </c>
      <c r="T2641" s="39">
        <v>12172.873604163</v>
      </c>
      <c r="U2641" s="39">
        <v>12172.873604163</v>
      </c>
      <c r="V2641" s="39">
        <v>12172.873604163</v>
      </c>
      <c r="W2641" s="39">
        <v>12172.873604163</v>
      </c>
      <c r="X2641" s="39">
        <v>12172.873604163</v>
      </c>
      <c r="Y2641" s="39">
        <v>12172.873604163</v>
      </c>
      <c r="Z2641" s="39">
        <v>12172.873604163</v>
      </c>
      <c r="AA2641" s="39">
        <v>12172.873604163</v>
      </c>
      <c r="AB2641" s="39">
        <v>12172.873604163</v>
      </c>
      <c r="AC2641" s="39">
        <v>12172.873604163</v>
      </c>
      <c r="AD2641" s="39">
        <v>12172.873604163</v>
      </c>
    </row>
    <row r="2642" spans="1:30" hidden="1" outlineLevel="1">
      <c r="A2642" s="40" t="s">
        <v>229</v>
      </c>
      <c r="B2642" s="39">
        <v>91193.4531271429</v>
      </c>
      <c r="C2642" s="39">
        <v>91193.4531271429</v>
      </c>
      <c r="D2642" s="39">
        <v>91193.4531271429</v>
      </c>
      <c r="E2642" s="39">
        <v>91193.4531271429</v>
      </c>
      <c r="F2642" s="39">
        <v>91193.4531271429</v>
      </c>
      <c r="G2642" s="39">
        <v>91193.4531271429</v>
      </c>
      <c r="H2642" s="39">
        <v>91193.4531271429</v>
      </c>
      <c r="I2642" s="39">
        <v>91193.4531271429</v>
      </c>
      <c r="J2642" s="39">
        <v>91193.4531271429</v>
      </c>
      <c r="K2642" s="39">
        <v>91193.4531271429</v>
      </c>
      <c r="L2642" s="39">
        <v>91193.4531271429</v>
      </c>
      <c r="M2642" s="39">
        <v>91193.4531271429</v>
      </c>
      <c r="N2642" s="39">
        <v>91193.4531271429</v>
      </c>
      <c r="O2642" s="39">
        <v>91193.4531271429</v>
      </c>
      <c r="P2642" s="39">
        <v>91193.4531271429</v>
      </c>
      <c r="Q2642" s="39">
        <v>91193.4531271429</v>
      </c>
      <c r="R2642" s="39">
        <v>91193.4531271429</v>
      </c>
      <c r="S2642" s="39">
        <v>91193.4531271429</v>
      </c>
      <c r="T2642" s="39">
        <v>91193.4531271429</v>
      </c>
      <c r="U2642" s="39">
        <v>91193.4531271429</v>
      </c>
      <c r="V2642" s="39">
        <v>91193.4531271429</v>
      </c>
      <c r="W2642" s="39">
        <v>91193.4531271429</v>
      </c>
      <c r="X2642" s="39">
        <v>91193.4531271429</v>
      </c>
      <c r="Y2642" s="39">
        <v>91193.4531271429</v>
      </c>
      <c r="Z2642" s="39">
        <v>91193.4531271429</v>
      </c>
      <c r="AA2642" s="39">
        <v>91193.4531271429</v>
      </c>
      <c r="AB2642" s="39">
        <v>91193.4531271429</v>
      </c>
      <c r="AC2642" s="39">
        <v>91193.4531271429</v>
      </c>
      <c r="AD2642" s="39">
        <v>91193.4531271429</v>
      </c>
    </row>
    <row r="2643" spans="1:30" hidden="1" outlineLevel="1">
      <c r="A2643" s="40" t="s">
        <v>230</v>
      </c>
      <c r="B2643" s="39">
        <v>838207.08127041196</v>
      </c>
      <c r="C2643" s="39">
        <v>838207.08127041196</v>
      </c>
      <c r="D2643" s="39">
        <v>838207.08127041196</v>
      </c>
      <c r="E2643" s="39">
        <v>838207.08127041196</v>
      </c>
      <c r="F2643" s="39">
        <v>838207.08127041196</v>
      </c>
      <c r="G2643" s="39">
        <v>838207.08127041196</v>
      </c>
      <c r="H2643" s="39">
        <v>838207.08127041196</v>
      </c>
      <c r="I2643" s="39">
        <v>838207.08127041196</v>
      </c>
      <c r="J2643" s="39">
        <v>838207.08127041196</v>
      </c>
      <c r="K2643" s="39">
        <v>838207.08127041196</v>
      </c>
      <c r="L2643" s="39">
        <v>838207.08127041196</v>
      </c>
      <c r="M2643" s="39">
        <v>838207.08127041196</v>
      </c>
      <c r="N2643" s="39">
        <v>838207.08127041196</v>
      </c>
      <c r="O2643" s="39">
        <v>838207.08127041196</v>
      </c>
      <c r="P2643" s="39">
        <v>838207.08127041196</v>
      </c>
      <c r="Q2643" s="39">
        <v>838207.08127041196</v>
      </c>
      <c r="R2643" s="39">
        <v>838207.08127041196</v>
      </c>
      <c r="S2643" s="39">
        <v>838207.08127041196</v>
      </c>
      <c r="T2643" s="39">
        <v>838207.08127041196</v>
      </c>
      <c r="U2643" s="39">
        <v>838207.08127041196</v>
      </c>
      <c r="V2643" s="39">
        <v>838207.08127041196</v>
      </c>
      <c r="W2643" s="39">
        <v>838207.08127041196</v>
      </c>
      <c r="X2643" s="39">
        <v>838207.08127041196</v>
      </c>
      <c r="Y2643" s="39">
        <v>838207.08127041196</v>
      </c>
      <c r="Z2643" s="39">
        <v>838207.08127041196</v>
      </c>
      <c r="AA2643" s="39">
        <v>838207.08127041196</v>
      </c>
      <c r="AB2643" s="39">
        <v>838207.08127041196</v>
      </c>
      <c r="AC2643" s="39">
        <v>838207.08127041196</v>
      </c>
      <c r="AD2643" s="39">
        <v>838207.08127041196</v>
      </c>
    </row>
    <row r="2644" spans="1:30" hidden="1" outlineLevel="1">
      <c r="A2644" s="40" t="s">
        <v>231</v>
      </c>
      <c r="B2644" s="39">
        <v>1121096.3432871799</v>
      </c>
      <c r="C2644" s="39">
        <v>1121096.3432871799</v>
      </c>
      <c r="D2644" s="39">
        <v>1121096.3432871799</v>
      </c>
      <c r="E2644" s="39">
        <v>1121096.3432871799</v>
      </c>
      <c r="F2644" s="39">
        <v>1121096.3432871799</v>
      </c>
      <c r="G2644" s="39">
        <v>1121096.3432871799</v>
      </c>
      <c r="H2644" s="39">
        <v>1121096.3432871799</v>
      </c>
      <c r="I2644" s="39">
        <v>1121096.3432871799</v>
      </c>
      <c r="J2644" s="39">
        <v>1121096.3432871799</v>
      </c>
      <c r="K2644" s="39">
        <v>1121096.3432871799</v>
      </c>
      <c r="L2644" s="39">
        <v>1121096.3432871799</v>
      </c>
      <c r="M2644" s="39">
        <v>1121096.3432871799</v>
      </c>
      <c r="N2644" s="39">
        <v>1121096.3432871799</v>
      </c>
      <c r="O2644" s="39">
        <v>1121096.3432871799</v>
      </c>
      <c r="P2644" s="39">
        <v>1121096.3432871799</v>
      </c>
      <c r="Q2644" s="39">
        <v>1121096.3432871799</v>
      </c>
      <c r="R2644" s="39">
        <v>1121096.3432871799</v>
      </c>
      <c r="S2644" s="39">
        <v>1121096.3432871799</v>
      </c>
      <c r="T2644" s="39">
        <v>1121096.3432871799</v>
      </c>
      <c r="U2644" s="39">
        <v>1121096.3432871799</v>
      </c>
      <c r="V2644" s="39">
        <v>1121096.3432871799</v>
      </c>
      <c r="W2644" s="39">
        <v>1121096.3432871799</v>
      </c>
      <c r="X2644" s="39">
        <v>1121096.3432871799</v>
      </c>
      <c r="Y2644" s="39">
        <v>1121096.3432871799</v>
      </c>
      <c r="Z2644" s="39">
        <v>1121096.3432871799</v>
      </c>
      <c r="AA2644" s="39">
        <v>1121096.3432871799</v>
      </c>
      <c r="AB2644" s="39">
        <v>1121096.3432871799</v>
      </c>
      <c r="AC2644" s="39">
        <v>1121096.3432871799</v>
      </c>
      <c r="AD2644" s="39">
        <v>1121096.3432871799</v>
      </c>
    </row>
    <row r="2645" spans="1:30" hidden="1" outlineLevel="1">
      <c r="A2645" s="40" t="s">
        <v>232</v>
      </c>
      <c r="B2645" s="39">
        <v>4155094.8375697299</v>
      </c>
      <c r="C2645" s="39">
        <v>4155094.8375697299</v>
      </c>
      <c r="D2645" s="39">
        <v>4155094.8375697299</v>
      </c>
      <c r="E2645" s="39">
        <v>4155094.8375697299</v>
      </c>
      <c r="F2645" s="39">
        <v>4155094.8375697299</v>
      </c>
      <c r="G2645" s="39">
        <v>4155094.8375697299</v>
      </c>
      <c r="H2645" s="39">
        <v>4155094.8375697299</v>
      </c>
      <c r="I2645" s="39">
        <v>4155094.8375697299</v>
      </c>
      <c r="J2645" s="39">
        <v>4155094.8375697299</v>
      </c>
      <c r="K2645" s="39">
        <v>4155094.8375697299</v>
      </c>
      <c r="L2645" s="39">
        <v>4155094.8375697299</v>
      </c>
      <c r="M2645" s="39">
        <v>4155094.8375697299</v>
      </c>
      <c r="N2645" s="39">
        <v>4155094.8375697299</v>
      </c>
      <c r="O2645" s="39">
        <v>4155094.8375697299</v>
      </c>
      <c r="P2645" s="39">
        <v>4155094.8375697299</v>
      </c>
      <c r="Q2645" s="39">
        <v>4155094.8375697299</v>
      </c>
      <c r="R2645" s="39">
        <v>4155094.8375697299</v>
      </c>
      <c r="S2645" s="39">
        <v>4155094.8375697299</v>
      </c>
      <c r="T2645" s="39">
        <v>4155094.8375697299</v>
      </c>
      <c r="U2645" s="39">
        <v>4155094.8375697299</v>
      </c>
      <c r="V2645" s="39">
        <v>4155094.8375697299</v>
      </c>
      <c r="W2645" s="39">
        <v>4155094.8375697299</v>
      </c>
      <c r="X2645" s="39">
        <v>4155094.8375697299</v>
      </c>
      <c r="Y2645" s="39">
        <v>4155094.8375697299</v>
      </c>
      <c r="Z2645" s="39">
        <v>4155094.8375697299</v>
      </c>
      <c r="AA2645" s="39">
        <v>4155094.8375697299</v>
      </c>
      <c r="AB2645" s="39">
        <v>4155094.8375697299</v>
      </c>
      <c r="AC2645" s="39">
        <v>4155094.8375697299</v>
      </c>
      <c r="AD2645" s="39">
        <v>4155094.8375697299</v>
      </c>
    </row>
    <row r="2646" spans="1:30" hidden="1" outlineLevel="1">
      <c r="A2646" s="40" t="s">
        <v>233</v>
      </c>
      <c r="B2646" s="39">
        <v>488.167212273752</v>
      </c>
      <c r="C2646" s="39">
        <v>488.167212273752</v>
      </c>
      <c r="D2646" s="39">
        <v>488.167212273752</v>
      </c>
      <c r="E2646" s="39">
        <v>488.167212273752</v>
      </c>
      <c r="F2646" s="39">
        <v>488.167212273752</v>
      </c>
      <c r="G2646" s="39">
        <v>488.167212273752</v>
      </c>
      <c r="H2646" s="39">
        <v>488.167212273752</v>
      </c>
      <c r="I2646" s="39">
        <v>488.167212273752</v>
      </c>
      <c r="J2646" s="39">
        <v>488.167212273752</v>
      </c>
      <c r="K2646" s="39">
        <v>488.167212273752</v>
      </c>
      <c r="L2646" s="39">
        <v>488.167212273752</v>
      </c>
      <c r="M2646" s="39">
        <v>488.167212273752</v>
      </c>
      <c r="N2646" s="39">
        <v>488.167212273752</v>
      </c>
      <c r="O2646" s="39">
        <v>488.167212273752</v>
      </c>
      <c r="P2646" s="39">
        <v>488.167212273752</v>
      </c>
      <c r="Q2646" s="39">
        <v>488.167212273752</v>
      </c>
      <c r="R2646" s="39">
        <v>488.167212273752</v>
      </c>
      <c r="S2646" s="39">
        <v>488.167212273752</v>
      </c>
      <c r="T2646" s="39">
        <v>488.167212273752</v>
      </c>
      <c r="U2646" s="39">
        <v>488.167212273752</v>
      </c>
      <c r="V2646" s="39">
        <v>488.167212273752</v>
      </c>
      <c r="W2646" s="39">
        <v>488.167212273752</v>
      </c>
      <c r="X2646" s="39">
        <v>488.167212273752</v>
      </c>
      <c r="Y2646" s="39">
        <v>488.167212273752</v>
      </c>
      <c r="Z2646" s="39">
        <v>488.167212273752</v>
      </c>
      <c r="AA2646" s="39">
        <v>488.167212273752</v>
      </c>
      <c r="AB2646" s="39">
        <v>488.167212273752</v>
      </c>
      <c r="AC2646" s="39">
        <v>488.167212273752</v>
      </c>
      <c r="AD2646" s="39">
        <v>488.167212273752</v>
      </c>
    </row>
    <row r="2647" spans="1:30" hidden="1" outlineLevel="1">
      <c r="A2647" s="40" t="s">
        <v>235</v>
      </c>
      <c r="B2647" s="39">
        <v>195.26688490949999</v>
      </c>
      <c r="C2647" s="39">
        <v>195.26688490949999</v>
      </c>
      <c r="D2647" s="39">
        <v>195.26688490949999</v>
      </c>
      <c r="E2647" s="39">
        <v>195.26688490949999</v>
      </c>
      <c r="F2647" s="39">
        <v>195.26688490949999</v>
      </c>
      <c r="G2647" s="39">
        <v>195.26688490949999</v>
      </c>
      <c r="H2647" s="39">
        <v>195.26688490949999</v>
      </c>
      <c r="I2647" s="39">
        <v>195.26688490949999</v>
      </c>
      <c r="J2647" s="39">
        <v>195.26688490949999</v>
      </c>
      <c r="K2647" s="39">
        <v>195.26688490949999</v>
      </c>
      <c r="L2647" s="39">
        <v>195.26688490949999</v>
      </c>
      <c r="M2647" s="39">
        <v>195.26688490949999</v>
      </c>
      <c r="N2647" s="39">
        <v>195.26688490949999</v>
      </c>
      <c r="O2647" s="39">
        <v>195.26688490949999</v>
      </c>
      <c r="P2647" s="39">
        <v>195.26688490949999</v>
      </c>
      <c r="Q2647" s="39">
        <v>195.26688490949999</v>
      </c>
      <c r="R2647" s="39">
        <v>195.26688490949999</v>
      </c>
      <c r="S2647" s="39">
        <v>195.26688490949999</v>
      </c>
      <c r="T2647" s="39">
        <v>195.26688490949999</v>
      </c>
      <c r="U2647" s="39">
        <v>195.26688490949999</v>
      </c>
      <c r="V2647" s="39">
        <v>195.26688490949999</v>
      </c>
      <c r="W2647" s="39">
        <v>195.26688490949999</v>
      </c>
      <c r="X2647" s="39">
        <v>195.26688490949999</v>
      </c>
      <c r="Y2647" s="39">
        <v>195.26688490949999</v>
      </c>
      <c r="Z2647" s="39">
        <v>195.26688490949999</v>
      </c>
      <c r="AA2647" s="39">
        <v>195.26688490949999</v>
      </c>
      <c r="AB2647" s="39">
        <v>195.26688490949999</v>
      </c>
      <c r="AC2647" s="39">
        <v>195.26688490949999</v>
      </c>
      <c r="AD2647" s="39">
        <v>195.26688490949999</v>
      </c>
    </row>
    <row r="2648" spans="1:30" hidden="1" outlineLevel="1">
      <c r="A2648" s="40" t="s">
        <v>236</v>
      </c>
      <c r="B2648" s="39">
        <v>154.58628388668799</v>
      </c>
      <c r="C2648" s="39">
        <v>154.58628388668799</v>
      </c>
      <c r="D2648" s="39">
        <v>154.58628388668799</v>
      </c>
      <c r="E2648" s="39">
        <v>154.58628388668799</v>
      </c>
      <c r="F2648" s="39">
        <v>154.58628388668799</v>
      </c>
      <c r="G2648" s="39">
        <v>154.58628388668799</v>
      </c>
      <c r="H2648" s="39">
        <v>154.58628388668799</v>
      </c>
      <c r="I2648" s="39">
        <v>154.58628388668799</v>
      </c>
      <c r="J2648" s="39">
        <v>154.58628388668799</v>
      </c>
      <c r="K2648" s="39">
        <v>154.58628388668799</v>
      </c>
      <c r="L2648" s="39">
        <v>154.58628388668799</v>
      </c>
      <c r="M2648" s="39">
        <v>154.58628388668799</v>
      </c>
      <c r="N2648" s="39">
        <v>154.58628388668799</v>
      </c>
      <c r="O2648" s="39">
        <v>154.58628388668799</v>
      </c>
      <c r="P2648" s="39">
        <v>154.58628388668799</v>
      </c>
      <c r="Q2648" s="39">
        <v>154.58628388668799</v>
      </c>
      <c r="R2648" s="39">
        <v>154.58628388668799</v>
      </c>
      <c r="S2648" s="39">
        <v>154.58628388668799</v>
      </c>
      <c r="T2648" s="39">
        <v>154.58628388668799</v>
      </c>
      <c r="U2648" s="39">
        <v>154.58628388668799</v>
      </c>
      <c r="V2648" s="39">
        <v>154.58628388668799</v>
      </c>
      <c r="W2648" s="39">
        <v>154.58628388668799</v>
      </c>
      <c r="X2648" s="39">
        <v>154.58628388668799</v>
      </c>
      <c r="Y2648" s="39">
        <v>154.58628388668799</v>
      </c>
      <c r="Z2648" s="39">
        <v>154.58628388668799</v>
      </c>
      <c r="AA2648" s="39">
        <v>154.58628388668799</v>
      </c>
      <c r="AB2648" s="39">
        <v>154.58628388668799</v>
      </c>
      <c r="AC2648" s="39">
        <v>154.58628388668799</v>
      </c>
      <c r="AD2648" s="39">
        <v>154.58628388668799</v>
      </c>
    </row>
    <row r="2649" spans="1:30" collapsed="1">
      <c r="A2649" s="40" t="s">
        <v>512</v>
      </c>
      <c r="B2649" s="39">
        <v>119392161.615559</v>
      </c>
      <c r="C2649" s="39">
        <v>119392161.615559</v>
      </c>
      <c r="D2649" s="39">
        <v>119392161.615559</v>
      </c>
      <c r="E2649" s="39">
        <v>119392161.615559</v>
      </c>
      <c r="F2649" s="39">
        <v>119392161.615559</v>
      </c>
      <c r="G2649" s="39">
        <v>119392161.615559</v>
      </c>
      <c r="H2649" s="39">
        <v>119392161.615559</v>
      </c>
      <c r="I2649" s="39">
        <v>119392161.615559</v>
      </c>
      <c r="J2649" s="39">
        <v>119392161.615559</v>
      </c>
      <c r="K2649" s="39">
        <v>119392161.615559</v>
      </c>
      <c r="L2649" s="39">
        <v>119392161.615559</v>
      </c>
      <c r="M2649" s="39">
        <v>119392161.615559</v>
      </c>
      <c r="N2649" s="39">
        <v>119392161.615559</v>
      </c>
      <c r="O2649" s="39">
        <v>119392161.615559</v>
      </c>
      <c r="P2649" s="39">
        <v>119392161.615559</v>
      </c>
      <c r="Q2649" s="39">
        <v>119392161.615559</v>
      </c>
      <c r="R2649" s="39">
        <v>119392161.615559</v>
      </c>
      <c r="S2649" s="39">
        <v>119392161.615559</v>
      </c>
      <c r="T2649" s="39">
        <v>119392161.615559</v>
      </c>
      <c r="U2649" s="39">
        <v>119392161.615559</v>
      </c>
      <c r="V2649" s="39">
        <v>119392161.615559</v>
      </c>
      <c r="W2649" s="39">
        <v>119392161.615559</v>
      </c>
      <c r="X2649" s="39">
        <v>119392161.615559</v>
      </c>
      <c r="Y2649" s="39">
        <v>119392161.615559</v>
      </c>
      <c r="Z2649" s="39">
        <v>119392161.615559</v>
      </c>
      <c r="AA2649" s="39">
        <v>119392161.615559</v>
      </c>
      <c r="AB2649" s="39">
        <v>119392161.615559</v>
      </c>
      <c r="AC2649" s="39">
        <v>119392161.615559</v>
      </c>
      <c r="AD2649" s="39">
        <v>119392161.615559</v>
      </c>
    </row>
    <row r="2650" spans="1:30">
      <c r="A2650" s="40" t="s">
        <v>513</v>
      </c>
    </row>
    <row r="2651" spans="1:30" s="45" customFormat="1">
      <c r="A2651" s="49" t="s">
        <v>514</v>
      </c>
      <c r="B2651" s="50">
        <v>2.4721479020111899E-2</v>
      </c>
      <c r="C2651" s="50">
        <v>9.4132313389203904E-4</v>
      </c>
      <c r="D2651" s="50">
        <v>1.37613623821519E-2</v>
      </c>
      <c r="E2651" s="50">
        <v>5.57049083115157E-2</v>
      </c>
      <c r="F2651" s="50">
        <v>6.5803987534392996E-4</v>
      </c>
      <c r="G2651" s="50">
        <v>0.240839974059742</v>
      </c>
      <c r="H2651" s="50">
        <v>9.7944834403238507E-2</v>
      </c>
      <c r="I2651" s="50">
        <v>2.3138370046775401E-2</v>
      </c>
      <c r="J2651" s="50">
        <v>1.57844551160305E-3</v>
      </c>
      <c r="K2651" s="50">
        <v>8.2693290319098603E-4</v>
      </c>
      <c r="L2651" s="50">
        <v>9.0088687782457902E-4</v>
      </c>
      <c r="M2651" s="50">
        <v>9.8058529717209199E-5</v>
      </c>
      <c r="N2651" s="50">
        <v>0.53237491543742099</v>
      </c>
      <c r="O2651" s="50">
        <v>5.2882485371173503E-3</v>
      </c>
      <c r="P2651" s="50">
        <v>3.0971097392255099E-4</v>
      </c>
      <c r="Q2651" s="50">
        <v>1.0746119360472599E-4</v>
      </c>
      <c r="R2651" s="50">
        <v>8.0504880282564705E-4</v>
      </c>
      <c r="S2651" s="50">
        <v>0</v>
      </c>
      <c r="T2651" s="50">
        <v>0.13706863358133201</v>
      </c>
      <c r="U2651" s="50">
        <v>0</v>
      </c>
      <c r="V2651" s="50">
        <v>0</v>
      </c>
      <c r="W2651" s="50">
        <v>0.18332837710521299</v>
      </c>
      <c r="X2651" s="50">
        <v>0.67946595121020603</v>
      </c>
      <c r="Y2651" s="50">
        <v>0</v>
      </c>
      <c r="Z2651" s="50">
        <v>7.9828021309670698E-5</v>
      </c>
      <c r="AA2651" s="50">
        <v>0</v>
      </c>
      <c r="AB2651" s="50">
        <v>3.1931208523868199E-5</v>
      </c>
      <c r="AC2651" s="50">
        <v>2.5278873414729E-5</v>
      </c>
      <c r="AD2651" s="50">
        <v>0</v>
      </c>
    </row>
    <row r="2652" spans="1:30">
      <c r="A2652" s="40" t="s">
        <v>515</v>
      </c>
      <c r="B2652" s="39">
        <v>2.3455251125286999E-2</v>
      </c>
      <c r="C2652" s="39">
        <v>8.9310880135925E-4</v>
      </c>
      <c r="D2652" s="39">
        <v>1.30565088859312E-2</v>
      </c>
      <c r="E2652" s="39">
        <v>5.2851717014776603E-2</v>
      </c>
      <c r="F2652" s="39">
        <v>6.2433523957397096E-4</v>
      </c>
      <c r="G2652" s="39">
        <v>0.228504211579866</v>
      </c>
      <c r="H2652" s="39">
        <v>9.2928124789121699E-2</v>
      </c>
      <c r="I2652" s="39">
        <v>2.1953228592650701E-2</v>
      </c>
      <c r="J2652" s="39">
        <v>1.49759793223181E-3</v>
      </c>
      <c r="K2652" s="39">
        <v>7.8457760930597704E-4</v>
      </c>
      <c r="L2652" s="39">
        <v>8.5474368008729403E-4</v>
      </c>
      <c r="M2652" s="39">
        <v>9.3035996657903606E-5</v>
      </c>
      <c r="N2652" s="39">
        <v>0.50510680708987898</v>
      </c>
      <c r="O2652" s="39">
        <v>5.0173857862674904E-3</v>
      </c>
      <c r="P2652" s="39">
        <v>2.9384765627092299E-4</v>
      </c>
      <c r="Q2652" s="39">
        <v>1.01957058482277E-4</v>
      </c>
      <c r="R2652" s="39">
        <v>7.6381440701931596E-4</v>
      </c>
      <c r="S2652" s="39">
        <v>0</v>
      </c>
      <c r="T2652" s="39">
        <v>7.0206207001211997E-3</v>
      </c>
      <c r="U2652" s="39">
        <v>0</v>
      </c>
      <c r="V2652" s="39">
        <v>0</v>
      </c>
      <c r="W2652" s="39">
        <v>9.3900330483762603E-3</v>
      </c>
      <c r="X2652" s="39">
        <v>3.4802073949787897E-2</v>
      </c>
      <c r="Y2652" s="39">
        <v>0</v>
      </c>
      <c r="Z2652" s="39">
        <v>4.0887710354524102E-6</v>
      </c>
      <c r="AA2652" s="39">
        <v>0</v>
      </c>
      <c r="AB2652" s="39">
        <v>1.63550841418096E-6</v>
      </c>
      <c r="AC2652" s="39">
        <v>1.2947774945599201E-6</v>
      </c>
      <c r="AD2652" s="39">
        <v>0</v>
      </c>
    </row>
    <row r="2653" spans="1:30">
      <c r="A2653" s="40" t="s">
        <v>516</v>
      </c>
    </row>
    <row r="2654" spans="1:30">
      <c r="A2654" s="43" t="s">
        <v>517</v>
      </c>
    </row>
    <row r="2655" spans="1:30">
      <c r="A2655" s="40" t="s">
        <v>518</v>
      </c>
      <c r="B2655" s="39">
        <v>0</v>
      </c>
      <c r="C2655" s="39">
        <v>0</v>
      </c>
      <c r="D2655" s="39">
        <v>0</v>
      </c>
      <c r="E2655" s="39">
        <v>0</v>
      </c>
      <c r="F2655" s="39">
        <v>0</v>
      </c>
      <c r="G2655" s="39">
        <v>0</v>
      </c>
      <c r="H2655" s="39">
        <v>0</v>
      </c>
      <c r="I2655" s="39">
        <v>0</v>
      </c>
      <c r="J2655" s="39">
        <v>0</v>
      </c>
      <c r="K2655" s="39">
        <v>0</v>
      </c>
      <c r="L2655" s="39">
        <v>0</v>
      </c>
      <c r="M2655" s="39">
        <v>0</v>
      </c>
      <c r="N2655" s="39">
        <v>0</v>
      </c>
      <c r="O2655" s="39">
        <v>0</v>
      </c>
      <c r="P2655" s="39">
        <v>0</v>
      </c>
      <c r="Q2655" s="39">
        <v>0</v>
      </c>
      <c r="R2655" s="39">
        <v>0</v>
      </c>
      <c r="S2655" s="39">
        <v>-1</v>
      </c>
      <c r="T2655" s="39">
        <v>-1</v>
      </c>
      <c r="U2655" s="39">
        <v>-1</v>
      </c>
      <c r="V2655" s="39">
        <v>-1</v>
      </c>
      <c r="W2655" s="39">
        <v>-1</v>
      </c>
      <c r="X2655" s="39">
        <v>-1</v>
      </c>
      <c r="Y2655" s="39">
        <v>-1</v>
      </c>
      <c r="Z2655" s="39">
        <v>-1</v>
      </c>
      <c r="AA2655" s="39">
        <v>-1</v>
      </c>
      <c r="AB2655" s="39">
        <v>-1</v>
      </c>
      <c r="AC2655" s="39">
        <v>-1</v>
      </c>
      <c r="AD2655" s="39">
        <v>-1</v>
      </c>
    </row>
    <row r="2656" spans="1:30">
      <c r="A2656" s="40" t="s">
        <v>519</v>
      </c>
    </row>
    <row r="2657" spans="1:30">
      <c r="A2657" s="40" t="s">
        <v>520</v>
      </c>
      <c r="B2657" s="39">
        <v>2692047.07799999</v>
      </c>
      <c r="C2657" s="39">
        <v>101711.405</v>
      </c>
      <c r="D2657" s="39">
        <v>1532764.787</v>
      </c>
      <c r="E2657" s="39">
        <v>6017304.017</v>
      </c>
      <c r="F2657" s="39">
        <v>71082.173999999999</v>
      </c>
      <c r="G2657" s="39">
        <v>26017376.182999998</v>
      </c>
      <c r="H2657" s="39">
        <v>10588644.419</v>
      </c>
      <c r="I2657" s="39">
        <v>2517488.5919999899</v>
      </c>
      <c r="J2657" s="39">
        <v>175810.04199999999</v>
      </c>
      <c r="K2657" s="39">
        <v>91241.144</v>
      </c>
      <c r="L2657" s="39">
        <v>97314.767999999996</v>
      </c>
      <c r="M2657" s="39">
        <v>10819.4659999999</v>
      </c>
      <c r="N2657" s="39">
        <v>57507710.079999998</v>
      </c>
      <c r="O2657" s="39">
        <v>571242.28599999996</v>
      </c>
      <c r="P2657" s="39">
        <v>33455.311999999998</v>
      </c>
      <c r="Q2657" s="39">
        <v>11856.925999999999</v>
      </c>
      <c r="R2657" s="39">
        <v>89667.754000000001</v>
      </c>
      <c r="S2657" s="39">
        <v>0</v>
      </c>
      <c r="T2657" s="39">
        <v>824183.57663926005</v>
      </c>
      <c r="U2657" s="39">
        <v>0</v>
      </c>
      <c r="V2657" s="39">
        <v>0</v>
      </c>
      <c r="W2657" s="39">
        <v>1102340</v>
      </c>
      <c r="X2657" s="39">
        <v>4085578.6129999999</v>
      </c>
      <c r="Y2657" s="39">
        <v>0</v>
      </c>
      <c r="Z2657" s="39">
        <v>480</v>
      </c>
      <c r="AA2657" s="39">
        <v>0</v>
      </c>
      <c r="AB2657" s="39">
        <v>192</v>
      </c>
      <c r="AC2657" s="39">
        <v>152</v>
      </c>
      <c r="AD2657" s="39">
        <v>0</v>
      </c>
    </row>
    <row r="2658" spans="1:30">
      <c r="A2658" s="40" t="s">
        <v>521</v>
      </c>
      <c r="B2658" s="39">
        <v>0</v>
      </c>
      <c r="C2658" s="39">
        <v>0</v>
      </c>
      <c r="D2658" s="39">
        <v>0</v>
      </c>
      <c r="E2658" s="39">
        <v>0</v>
      </c>
      <c r="F2658" s="39">
        <v>0</v>
      </c>
      <c r="G2658" s="39">
        <v>0</v>
      </c>
      <c r="H2658" s="39">
        <v>0</v>
      </c>
      <c r="I2658" s="39">
        <v>0</v>
      </c>
      <c r="J2658" s="39">
        <v>0</v>
      </c>
      <c r="K2658" s="39">
        <v>0</v>
      </c>
      <c r="L2658" s="39">
        <v>0</v>
      </c>
      <c r="M2658" s="39">
        <v>0</v>
      </c>
      <c r="N2658" s="39">
        <v>0</v>
      </c>
      <c r="O2658" s="39">
        <v>0</v>
      </c>
      <c r="P2658" s="39">
        <v>0</v>
      </c>
      <c r="Q2658" s="39">
        <v>0</v>
      </c>
      <c r="R2658" s="39">
        <v>0</v>
      </c>
      <c r="S2658" s="39">
        <v>0</v>
      </c>
      <c r="T2658" s="39">
        <v>0</v>
      </c>
      <c r="U2658" s="39">
        <v>0</v>
      </c>
      <c r="V2658" s="39">
        <v>0</v>
      </c>
      <c r="W2658" s="39">
        <v>0</v>
      </c>
      <c r="X2658" s="39">
        <v>0</v>
      </c>
      <c r="Y2658" s="39">
        <v>0</v>
      </c>
      <c r="Z2658" s="39">
        <v>0</v>
      </c>
      <c r="AA2658" s="39">
        <v>0</v>
      </c>
      <c r="AB2658" s="39">
        <v>0</v>
      </c>
      <c r="AC2658" s="39">
        <v>0</v>
      </c>
      <c r="AD2658" s="39">
        <v>0</v>
      </c>
    </row>
    <row r="2659" spans="1:30">
      <c r="A2659" s="40" t="s">
        <v>522</v>
      </c>
      <c r="B2659" s="39">
        <v>2692047.07799999</v>
      </c>
      <c r="C2659" s="39">
        <v>101711.405</v>
      </c>
      <c r="D2659" s="39">
        <v>1532764.787</v>
      </c>
      <c r="E2659" s="39">
        <v>6017304.017</v>
      </c>
      <c r="F2659" s="39">
        <v>71082.173999999999</v>
      </c>
      <c r="G2659" s="39">
        <v>26017376.182999998</v>
      </c>
      <c r="H2659" s="39">
        <v>10588644.419</v>
      </c>
      <c r="I2659" s="39">
        <v>2517488.5919999899</v>
      </c>
      <c r="J2659" s="39">
        <v>175810.04199999999</v>
      </c>
      <c r="K2659" s="39">
        <v>91241.144</v>
      </c>
      <c r="L2659" s="39">
        <v>97314.767999999996</v>
      </c>
      <c r="M2659" s="39">
        <v>10819.4659999999</v>
      </c>
      <c r="N2659" s="39">
        <v>57507710.079999998</v>
      </c>
      <c r="O2659" s="39">
        <v>571242.28599999996</v>
      </c>
      <c r="P2659" s="39">
        <v>33455.311999999998</v>
      </c>
      <c r="Q2659" s="39">
        <v>11856.925999999999</v>
      </c>
      <c r="R2659" s="39">
        <v>89667.754000000001</v>
      </c>
      <c r="S2659" s="39">
        <v>0</v>
      </c>
      <c r="T2659" s="39">
        <v>824183.57663926005</v>
      </c>
      <c r="U2659" s="39">
        <v>0</v>
      </c>
      <c r="V2659" s="39">
        <v>0</v>
      </c>
      <c r="W2659" s="39">
        <v>1102340</v>
      </c>
      <c r="X2659" s="39">
        <v>4085578.6129999999</v>
      </c>
      <c r="Y2659" s="39">
        <v>0</v>
      </c>
      <c r="Z2659" s="39">
        <v>480</v>
      </c>
      <c r="AA2659" s="39">
        <v>0</v>
      </c>
      <c r="AB2659" s="39">
        <v>192</v>
      </c>
      <c r="AC2659" s="39">
        <v>152</v>
      </c>
      <c r="AD2659" s="39">
        <v>0</v>
      </c>
    </row>
    <row r="2660" spans="1:30">
      <c r="A2660" s="40" t="s">
        <v>523</v>
      </c>
      <c r="B2660" s="39">
        <v>0</v>
      </c>
      <c r="C2660" s="39">
        <v>0</v>
      </c>
      <c r="D2660" s="39">
        <v>0</v>
      </c>
      <c r="E2660" s="39">
        <v>0</v>
      </c>
      <c r="F2660" s="39">
        <v>0</v>
      </c>
      <c r="G2660" s="39">
        <v>0</v>
      </c>
      <c r="H2660" s="39">
        <v>0</v>
      </c>
      <c r="I2660" s="39">
        <v>0</v>
      </c>
      <c r="J2660" s="39">
        <v>0</v>
      </c>
      <c r="K2660" s="39">
        <v>0</v>
      </c>
      <c r="L2660" s="39">
        <v>0</v>
      </c>
      <c r="M2660" s="39">
        <v>0</v>
      </c>
      <c r="N2660" s="39">
        <v>0</v>
      </c>
      <c r="O2660" s="39">
        <v>0</v>
      </c>
      <c r="P2660" s="39">
        <v>0</v>
      </c>
      <c r="Q2660" s="39">
        <v>0</v>
      </c>
      <c r="R2660" s="39">
        <v>0</v>
      </c>
      <c r="S2660" s="39">
        <v>0</v>
      </c>
      <c r="T2660" s="39">
        <v>0</v>
      </c>
      <c r="U2660" s="39">
        <v>0</v>
      </c>
      <c r="V2660" s="39">
        <v>0</v>
      </c>
      <c r="W2660" s="39">
        <v>0</v>
      </c>
      <c r="X2660" s="39">
        <v>0</v>
      </c>
      <c r="Y2660" s="39">
        <v>0</v>
      </c>
      <c r="Z2660" s="39">
        <v>0</v>
      </c>
      <c r="AA2660" s="39">
        <v>0</v>
      </c>
      <c r="AB2660" s="39">
        <v>0</v>
      </c>
      <c r="AC2660" s="39">
        <v>0</v>
      </c>
      <c r="AD2660" s="39">
        <v>0</v>
      </c>
    </row>
    <row r="2661" spans="1:30" s="45" customFormat="1">
      <c r="A2661" s="44" t="s">
        <v>524</v>
      </c>
      <c r="B2661" s="45">
        <v>0</v>
      </c>
      <c r="C2661" s="45">
        <v>0</v>
      </c>
      <c r="D2661" s="45">
        <v>1</v>
      </c>
      <c r="E2661" s="45">
        <v>0</v>
      </c>
      <c r="F2661" s="45">
        <v>0</v>
      </c>
      <c r="G2661" s="45">
        <v>0</v>
      </c>
      <c r="H2661" s="45">
        <v>0</v>
      </c>
      <c r="I2661" s="45">
        <v>0</v>
      </c>
      <c r="J2661" s="45">
        <v>1</v>
      </c>
      <c r="K2661" s="45">
        <v>0</v>
      </c>
      <c r="L2661" s="45">
        <v>0</v>
      </c>
      <c r="M2661" s="45">
        <v>0</v>
      </c>
      <c r="N2661" s="45">
        <v>0</v>
      </c>
      <c r="O2661" s="45">
        <v>0</v>
      </c>
      <c r="P2661" s="45">
        <v>0</v>
      </c>
      <c r="Q2661" s="45">
        <v>0</v>
      </c>
      <c r="R2661" s="45">
        <v>1</v>
      </c>
      <c r="S2661" s="45">
        <v>1</v>
      </c>
      <c r="T2661" s="45">
        <v>1</v>
      </c>
      <c r="U2661" s="45">
        <v>1</v>
      </c>
      <c r="V2661" s="45">
        <v>1</v>
      </c>
      <c r="W2661" s="45">
        <v>1</v>
      </c>
      <c r="X2661" s="45">
        <v>1</v>
      </c>
      <c r="Y2661" s="45">
        <v>1</v>
      </c>
      <c r="Z2661" s="45">
        <v>1</v>
      </c>
      <c r="AA2661" s="45">
        <v>1</v>
      </c>
      <c r="AB2661" s="45">
        <v>1</v>
      </c>
      <c r="AC2661" s="45">
        <v>1</v>
      </c>
      <c r="AD2661" s="45">
        <v>1</v>
      </c>
    </row>
    <row r="2662" spans="1:30" s="45" customFormat="1">
      <c r="A2662" s="44" t="s">
        <v>525</v>
      </c>
      <c r="B2662" s="45">
        <v>1.0170150255703101</v>
      </c>
      <c r="C2662" s="45">
        <v>1.0170150255703101</v>
      </c>
      <c r="D2662" s="45">
        <v>1.0170150255703101</v>
      </c>
      <c r="E2662" s="45">
        <v>1.0170150255703101</v>
      </c>
      <c r="F2662" s="45">
        <v>1.0170150255703101</v>
      </c>
      <c r="G2662" s="45">
        <v>1.0170150255703101</v>
      </c>
      <c r="H2662" s="45">
        <v>1.0170150255703101</v>
      </c>
      <c r="I2662" s="45">
        <v>1.0170150255703101</v>
      </c>
      <c r="J2662" s="45">
        <v>1.0170150255703101</v>
      </c>
      <c r="K2662" s="45">
        <v>1.0170150255703101</v>
      </c>
      <c r="L2662" s="45">
        <v>1.0170150255703101</v>
      </c>
      <c r="M2662" s="45">
        <v>1.0170150255703101</v>
      </c>
      <c r="N2662" s="45">
        <v>1.0170150255703101</v>
      </c>
      <c r="O2662" s="45">
        <v>1.0170150255703101</v>
      </c>
      <c r="P2662" s="45">
        <v>1.0170150255703101</v>
      </c>
      <c r="Q2662" s="45">
        <v>1.0170150255703101</v>
      </c>
      <c r="R2662" s="45">
        <v>1.0170150255703101</v>
      </c>
      <c r="S2662" s="45">
        <v>1.0170150255703101</v>
      </c>
      <c r="T2662" s="45">
        <v>1.0170150255703101</v>
      </c>
      <c r="U2662" s="45">
        <v>1.0170150255703101</v>
      </c>
      <c r="V2662" s="45">
        <v>1.0170150255703101</v>
      </c>
      <c r="W2662" s="45">
        <v>1.0170150255703101</v>
      </c>
      <c r="X2662" s="45">
        <v>1.0170150255703101</v>
      </c>
      <c r="Y2662" s="45">
        <v>1.0170150255703101</v>
      </c>
      <c r="Z2662" s="45">
        <v>1.0170150255703101</v>
      </c>
      <c r="AA2662" s="45">
        <v>1.0170150255703101</v>
      </c>
      <c r="AB2662" s="45">
        <v>1.0170150255703101</v>
      </c>
      <c r="AC2662" s="45">
        <v>1.0170150255703101</v>
      </c>
      <c r="AD2662" s="45">
        <v>1.0170150255703101</v>
      </c>
    </row>
    <row r="2663" spans="1:30">
      <c r="A2663" s="40" t="s">
        <v>526</v>
      </c>
      <c r="B2663" s="39">
        <v>0</v>
      </c>
      <c r="C2663" s="39">
        <v>0</v>
      </c>
      <c r="D2663" s="39">
        <v>1558844.8190440801</v>
      </c>
      <c r="E2663" s="39">
        <v>0</v>
      </c>
      <c r="F2663" s="39">
        <v>0</v>
      </c>
      <c r="G2663" s="39">
        <v>0</v>
      </c>
      <c r="H2663" s="39">
        <v>0</v>
      </c>
      <c r="I2663" s="39">
        <v>0</v>
      </c>
      <c r="J2663" s="39">
        <v>178801.454360148</v>
      </c>
      <c r="K2663" s="39">
        <v>0</v>
      </c>
      <c r="L2663" s="39">
        <v>0</v>
      </c>
      <c r="M2663" s="39">
        <v>0</v>
      </c>
      <c r="N2663" s="39">
        <v>0</v>
      </c>
      <c r="O2663" s="39">
        <v>0</v>
      </c>
      <c r="P2663" s="39">
        <v>0</v>
      </c>
      <c r="Q2663" s="39">
        <v>0</v>
      </c>
      <c r="R2663" s="39">
        <v>91193.4531271429</v>
      </c>
      <c r="S2663" s="39">
        <v>0</v>
      </c>
      <c r="T2663" s="39">
        <v>838207.08127041196</v>
      </c>
      <c r="U2663" s="39">
        <v>0</v>
      </c>
      <c r="V2663" s="39">
        <v>0</v>
      </c>
      <c r="W2663" s="39">
        <v>1121096.3432871799</v>
      </c>
      <c r="X2663" s="39">
        <v>4155094.8375697299</v>
      </c>
      <c r="Y2663" s="39">
        <v>0</v>
      </c>
      <c r="Z2663" s="39">
        <v>488.167212273752</v>
      </c>
      <c r="AA2663" s="39">
        <v>0</v>
      </c>
      <c r="AB2663" s="39">
        <v>195.26688490949999</v>
      </c>
      <c r="AC2663" s="39">
        <v>154.58628388668799</v>
      </c>
      <c r="AD2663" s="39">
        <v>0</v>
      </c>
    </row>
    <row r="2664" spans="1:30">
      <c r="A2664" s="40" t="s">
        <v>527</v>
      </c>
    </row>
    <row r="2665" spans="1:30">
      <c r="A2665" s="40" t="s">
        <v>528</v>
      </c>
      <c r="B2665" s="39">
        <v>2692047.07799999</v>
      </c>
      <c r="C2665" s="39">
        <v>101711.405</v>
      </c>
      <c r="D2665" s="39">
        <v>1532764.787</v>
      </c>
      <c r="E2665" s="39">
        <v>6017304.017</v>
      </c>
      <c r="F2665" s="39">
        <v>71082.173999999999</v>
      </c>
      <c r="G2665" s="39">
        <v>26017376.182999998</v>
      </c>
      <c r="H2665" s="39">
        <v>10588644.419</v>
      </c>
      <c r="I2665" s="39">
        <v>2517488.5919999899</v>
      </c>
      <c r="J2665" s="39">
        <v>175810.04199999999</v>
      </c>
      <c r="K2665" s="39">
        <v>91241.144</v>
      </c>
      <c r="L2665" s="39">
        <v>97314.767999999996</v>
      </c>
      <c r="M2665" s="39">
        <v>10819.4659999999</v>
      </c>
      <c r="N2665" s="39">
        <v>57507710.079999998</v>
      </c>
      <c r="O2665" s="39">
        <v>571242.28599999996</v>
      </c>
      <c r="P2665" s="39">
        <v>33455.311999999998</v>
      </c>
      <c r="Q2665" s="39">
        <v>11856.925999999999</v>
      </c>
      <c r="R2665" s="39">
        <v>89667.754000000001</v>
      </c>
      <c r="S2665" s="39">
        <v>0</v>
      </c>
      <c r="T2665" s="39">
        <v>824183.57663926005</v>
      </c>
      <c r="U2665" s="39">
        <v>0</v>
      </c>
      <c r="V2665" s="39">
        <v>0</v>
      </c>
      <c r="W2665" s="39">
        <v>1102340</v>
      </c>
      <c r="X2665" s="39">
        <v>4085578.6129999999</v>
      </c>
      <c r="Y2665" s="39">
        <v>0</v>
      </c>
      <c r="Z2665" s="39">
        <v>480</v>
      </c>
      <c r="AA2665" s="39">
        <v>0</v>
      </c>
      <c r="AB2665" s="39">
        <v>192</v>
      </c>
      <c r="AC2665" s="39">
        <v>152</v>
      </c>
      <c r="AD2665" s="39">
        <v>0</v>
      </c>
    </row>
    <row r="2666" spans="1:30">
      <c r="A2666" s="40" t="s">
        <v>529</v>
      </c>
      <c r="B2666" s="39">
        <v>0</v>
      </c>
      <c r="C2666" s="39">
        <v>0</v>
      </c>
      <c r="D2666" s="39">
        <v>0</v>
      </c>
      <c r="E2666" s="39">
        <v>0</v>
      </c>
      <c r="F2666" s="39">
        <v>0</v>
      </c>
      <c r="G2666" s="39">
        <v>0</v>
      </c>
      <c r="H2666" s="39">
        <v>0</v>
      </c>
      <c r="I2666" s="39">
        <v>0</v>
      </c>
      <c r="J2666" s="39">
        <v>0</v>
      </c>
      <c r="K2666" s="39">
        <v>0</v>
      </c>
      <c r="L2666" s="39">
        <v>0</v>
      </c>
      <c r="M2666" s="39">
        <v>0</v>
      </c>
      <c r="N2666" s="39">
        <v>0</v>
      </c>
      <c r="O2666" s="39">
        <v>0</v>
      </c>
      <c r="P2666" s="39">
        <v>0</v>
      </c>
      <c r="Q2666" s="39">
        <v>0</v>
      </c>
      <c r="R2666" s="39">
        <v>0</v>
      </c>
      <c r="S2666" s="39">
        <v>0</v>
      </c>
      <c r="T2666" s="39">
        <v>0</v>
      </c>
      <c r="U2666" s="39">
        <v>0</v>
      </c>
      <c r="V2666" s="39">
        <v>0</v>
      </c>
      <c r="W2666" s="39">
        <v>0</v>
      </c>
      <c r="X2666" s="39">
        <v>0</v>
      </c>
      <c r="Y2666" s="39">
        <v>0</v>
      </c>
      <c r="Z2666" s="39">
        <v>0</v>
      </c>
      <c r="AA2666" s="39">
        <v>0</v>
      </c>
      <c r="AB2666" s="39">
        <v>0</v>
      </c>
      <c r="AC2666" s="39">
        <v>0</v>
      </c>
      <c r="AD2666" s="39">
        <v>0</v>
      </c>
    </row>
    <row r="2667" spans="1:30">
      <c r="A2667" s="40" t="s">
        <v>530</v>
      </c>
      <c r="B2667" s="39">
        <v>2692047.07799999</v>
      </c>
      <c r="C2667" s="39">
        <v>101711.405</v>
      </c>
      <c r="D2667" s="39">
        <v>1532764.787</v>
      </c>
      <c r="E2667" s="39">
        <v>6017304.017</v>
      </c>
      <c r="F2667" s="39">
        <v>71082.173999999999</v>
      </c>
      <c r="G2667" s="39">
        <v>26017376.182999998</v>
      </c>
      <c r="H2667" s="39">
        <v>10588644.419</v>
      </c>
      <c r="I2667" s="39">
        <v>2517488.5919999899</v>
      </c>
      <c r="J2667" s="39">
        <v>175810.04199999999</v>
      </c>
      <c r="K2667" s="39">
        <v>91241.144</v>
      </c>
      <c r="L2667" s="39">
        <v>97314.767999999996</v>
      </c>
      <c r="M2667" s="39">
        <v>10819.4659999999</v>
      </c>
      <c r="N2667" s="39">
        <v>57507710.079999998</v>
      </c>
      <c r="O2667" s="39">
        <v>571242.28599999996</v>
      </c>
      <c r="P2667" s="39">
        <v>33455.311999999998</v>
      </c>
      <c r="Q2667" s="39">
        <v>11856.925999999999</v>
      </c>
      <c r="R2667" s="39">
        <v>89667.754000000001</v>
      </c>
      <c r="S2667" s="39">
        <v>0</v>
      </c>
      <c r="T2667" s="39">
        <v>824183.57663926005</v>
      </c>
      <c r="U2667" s="39">
        <v>0</v>
      </c>
      <c r="V2667" s="39">
        <v>0</v>
      </c>
      <c r="W2667" s="39">
        <v>1102340</v>
      </c>
      <c r="X2667" s="39">
        <v>4085578.6129999999</v>
      </c>
      <c r="Y2667" s="39">
        <v>0</v>
      </c>
      <c r="Z2667" s="39">
        <v>480</v>
      </c>
      <c r="AA2667" s="39">
        <v>0</v>
      </c>
      <c r="AB2667" s="39">
        <v>192</v>
      </c>
      <c r="AC2667" s="39">
        <v>152</v>
      </c>
      <c r="AD2667" s="39">
        <v>0</v>
      </c>
    </row>
    <row r="2668" spans="1:30" s="45" customFormat="1">
      <c r="A2668" s="44" t="s">
        <v>531</v>
      </c>
      <c r="B2668" s="45">
        <v>0.38241000000000003</v>
      </c>
      <c r="C2668" s="45">
        <v>1.3429999999999999E-2</v>
      </c>
      <c r="D2668" s="45">
        <v>0</v>
      </c>
      <c r="E2668" s="45">
        <v>0</v>
      </c>
      <c r="F2668" s="45">
        <v>0</v>
      </c>
      <c r="G2668" s="45">
        <v>2.8999999999999998E-3</v>
      </c>
      <c r="H2668" s="45">
        <v>3.8420000000000003E-2</v>
      </c>
      <c r="I2668" s="45">
        <v>0.34175</v>
      </c>
      <c r="J2668" s="45">
        <v>0</v>
      </c>
      <c r="K2668" s="45">
        <v>1</v>
      </c>
      <c r="L2668" s="45">
        <v>0</v>
      </c>
      <c r="M2668" s="45">
        <v>1</v>
      </c>
      <c r="N2668" s="45">
        <v>0</v>
      </c>
      <c r="O2668" s="45">
        <v>0</v>
      </c>
      <c r="P2668" s="45">
        <v>0</v>
      </c>
      <c r="Q2668" s="45">
        <v>1</v>
      </c>
      <c r="R2668" s="45">
        <v>0</v>
      </c>
      <c r="S2668" s="45">
        <v>0</v>
      </c>
      <c r="T2668" s="45">
        <v>0</v>
      </c>
      <c r="U2668" s="45">
        <v>0</v>
      </c>
      <c r="V2668" s="45">
        <v>0</v>
      </c>
      <c r="W2668" s="45">
        <v>0</v>
      </c>
      <c r="X2668" s="45">
        <v>0</v>
      </c>
      <c r="Y2668" s="45">
        <v>0</v>
      </c>
      <c r="Z2668" s="45">
        <v>0</v>
      </c>
      <c r="AA2668" s="45">
        <v>0</v>
      </c>
      <c r="AB2668" s="45">
        <v>0</v>
      </c>
      <c r="AC2668" s="45">
        <v>0</v>
      </c>
      <c r="AD2668" s="45">
        <v>0</v>
      </c>
    </row>
    <row r="2669" spans="1:30" s="45" customFormat="1">
      <c r="A2669" s="44" t="s">
        <v>532</v>
      </c>
      <c r="B2669" s="45">
        <v>1.02664667082877</v>
      </c>
      <c r="C2669" s="45">
        <v>1.02664667082877</v>
      </c>
      <c r="D2669" s="45">
        <v>1.02664667082877</v>
      </c>
      <c r="E2669" s="45">
        <v>1.02664667082877</v>
      </c>
      <c r="F2669" s="45">
        <v>1.02664667082877</v>
      </c>
      <c r="G2669" s="45">
        <v>1.02664667082877</v>
      </c>
      <c r="H2669" s="45">
        <v>1.02664667082877</v>
      </c>
      <c r="I2669" s="45">
        <v>1.02664667082877</v>
      </c>
      <c r="J2669" s="45">
        <v>1.02664667082877</v>
      </c>
      <c r="K2669" s="45">
        <v>1.02664667082877</v>
      </c>
      <c r="L2669" s="45">
        <v>1.02664667082877</v>
      </c>
      <c r="M2669" s="45">
        <v>1.02664667082877</v>
      </c>
      <c r="N2669" s="45">
        <v>1.02664667082877</v>
      </c>
      <c r="O2669" s="45">
        <v>1.02664667082877</v>
      </c>
      <c r="P2669" s="45">
        <v>1.02664667082877</v>
      </c>
      <c r="Q2669" s="45">
        <v>1.02664667082877</v>
      </c>
      <c r="R2669" s="45">
        <v>1.02664667082877</v>
      </c>
      <c r="S2669" s="45">
        <v>1.02664667082877</v>
      </c>
      <c r="T2669" s="45">
        <v>1.02664667082877</v>
      </c>
      <c r="U2669" s="45">
        <v>1.02664667082877</v>
      </c>
      <c r="V2669" s="45">
        <v>1.02664667082877</v>
      </c>
      <c r="W2669" s="45">
        <v>1.02664667082877</v>
      </c>
      <c r="X2669" s="45">
        <v>1.02664667082877</v>
      </c>
      <c r="Y2669" s="45">
        <v>1.02664667082877</v>
      </c>
      <c r="Z2669" s="45">
        <v>1.02664667082877</v>
      </c>
      <c r="AA2669" s="45">
        <v>1.02664667082877</v>
      </c>
      <c r="AB2669" s="45">
        <v>1.02664667082877</v>
      </c>
      <c r="AC2669" s="45">
        <v>1.02664667082877</v>
      </c>
      <c r="AD2669" s="45">
        <v>1.02664667082877</v>
      </c>
    </row>
    <row r="2670" spans="1:30">
      <c r="A2670" s="40" t="s">
        <v>533</v>
      </c>
      <c r="B2670" s="39">
        <v>1056897.55735087</v>
      </c>
      <c r="C2670" s="39">
        <v>1402.38309966265</v>
      </c>
      <c r="D2670" s="39">
        <v>0</v>
      </c>
      <c r="E2670" s="39">
        <v>0</v>
      </c>
      <c r="F2670" s="39">
        <v>0</v>
      </c>
      <c r="G2670" s="39">
        <v>77460.892661732403</v>
      </c>
      <c r="H2670" s="39">
        <v>417656.00311889697</v>
      </c>
      <c r="I2670" s="39">
        <v>883277.23556410696</v>
      </c>
      <c r="J2670" s="39">
        <v>0</v>
      </c>
      <c r="K2670" s="39">
        <v>93672.416730208395</v>
      </c>
      <c r="L2670" s="39">
        <v>0</v>
      </c>
      <c r="M2670" s="39">
        <v>11107.768749045001</v>
      </c>
      <c r="N2670" s="39">
        <v>0</v>
      </c>
      <c r="O2670" s="39">
        <v>0</v>
      </c>
      <c r="P2670" s="39">
        <v>0</v>
      </c>
      <c r="Q2670" s="39">
        <v>12172.873604163</v>
      </c>
      <c r="R2670" s="39">
        <v>0</v>
      </c>
      <c r="S2670" s="39">
        <v>0</v>
      </c>
      <c r="T2670" s="39">
        <v>0</v>
      </c>
      <c r="U2670" s="39">
        <v>0</v>
      </c>
      <c r="V2670" s="39">
        <v>0</v>
      </c>
      <c r="W2670" s="39">
        <v>0</v>
      </c>
      <c r="X2670" s="39">
        <v>0</v>
      </c>
      <c r="Y2670" s="39">
        <v>0</v>
      </c>
      <c r="Z2670" s="39">
        <v>0</v>
      </c>
      <c r="AA2670" s="39">
        <v>0</v>
      </c>
      <c r="AB2670" s="39">
        <v>0</v>
      </c>
      <c r="AC2670" s="39">
        <v>0</v>
      </c>
      <c r="AD2670" s="39">
        <v>0</v>
      </c>
    </row>
    <row r="2671" spans="1:30">
      <c r="A2671" s="40" t="s">
        <v>534</v>
      </c>
    </row>
    <row r="2672" spans="1:30">
      <c r="A2672" s="40" t="s">
        <v>535</v>
      </c>
      <c r="B2672" s="39">
        <v>2692047.07799999</v>
      </c>
      <c r="C2672" s="39">
        <v>101711.405</v>
      </c>
      <c r="D2672" s="39">
        <v>1532764.787</v>
      </c>
      <c r="E2672" s="39">
        <v>6017304.017</v>
      </c>
      <c r="F2672" s="39">
        <v>71082.173999999999</v>
      </c>
      <c r="G2672" s="39">
        <v>26017376.182999998</v>
      </c>
      <c r="H2672" s="39">
        <v>10588644.419</v>
      </c>
      <c r="I2672" s="39">
        <v>2517488.5919999899</v>
      </c>
      <c r="J2672" s="39">
        <v>175810.04199999999</v>
      </c>
      <c r="K2672" s="39">
        <v>91241.144</v>
      </c>
      <c r="L2672" s="39">
        <v>97314.767999999996</v>
      </c>
      <c r="M2672" s="39">
        <v>10819.4659999999</v>
      </c>
      <c r="N2672" s="39">
        <v>57507710.079999998</v>
      </c>
      <c r="O2672" s="39">
        <v>571242.28599999996</v>
      </c>
      <c r="P2672" s="39">
        <v>33455.311999999998</v>
      </c>
      <c r="Q2672" s="39">
        <v>11856.925999999999</v>
      </c>
      <c r="R2672" s="39">
        <v>89667.754000000001</v>
      </c>
      <c r="S2672" s="39">
        <v>0</v>
      </c>
      <c r="T2672" s="39">
        <v>824183.57663926005</v>
      </c>
      <c r="U2672" s="39">
        <v>0</v>
      </c>
      <c r="V2672" s="39">
        <v>0</v>
      </c>
      <c r="W2672" s="39">
        <v>1102340</v>
      </c>
      <c r="X2672" s="39">
        <v>4085578.6129999999</v>
      </c>
      <c r="Y2672" s="39">
        <v>0</v>
      </c>
      <c r="Z2672" s="39">
        <v>480</v>
      </c>
      <c r="AA2672" s="39">
        <v>0</v>
      </c>
      <c r="AB2672" s="39">
        <v>192</v>
      </c>
      <c r="AC2672" s="39">
        <v>152</v>
      </c>
      <c r="AD2672" s="39">
        <v>0</v>
      </c>
    </row>
    <row r="2673" spans="1:30">
      <c r="A2673" s="40" t="s">
        <v>536</v>
      </c>
      <c r="B2673" s="39">
        <v>0</v>
      </c>
      <c r="C2673" s="39">
        <v>0</v>
      </c>
      <c r="D2673" s="39">
        <v>0</v>
      </c>
      <c r="E2673" s="39">
        <v>0</v>
      </c>
      <c r="F2673" s="39">
        <v>0</v>
      </c>
      <c r="G2673" s="39">
        <v>0</v>
      </c>
      <c r="H2673" s="39">
        <v>0</v>
      </c>
      <c r="I2673" s="39">
        <v>0</v>
      </c>
      <c r="J2673" s="39">
        <v>0</v>
      </c>
      <c r="K2673" s="39">
        <v>0</v>
      </c>
      <c r="L2673" s="39">
        <v>0</v>
      </c>
      <c r="M2673" s="39">
        <v>0</v>
      </c>
      <c r="N2673" s="39">
        <v>0</v>
      </c>
      <c r="O2673" s="39">
        <v>0</v>
      </c>
      <c r="P2673" s="39">
        <v>0</v>
      </c>
      <c r="Q2673" s="39">
        <v>0</v>
      </c>
      <c r="R2673" s="39">
        <v>0</v>
      </c>
      <c r="S2673" s="39">
        <v>0</v>
      </c>
      <c r="T2673" s="39">
        <v>0</v>
      </c>
      <c r="U2673" s="39">
        <v>0</v>
      </c>
      <c r="V2673" s="39">
        <v>0</v>
      </c>
      <c r="W2673" s="39">
        <v>0</v>
      </c>
      <c r="X2673" s="39">
        <v>0</v>
      </c>
      <c r="Y2673" s="39">
        <v>0</v>
      </c>
      <c r="Z2673" s="39">
        <v>0</v>
      </c>
      <c r="AA2673" s="39">
        <v>0</v>
      </c>
      <c r="AB2673" s="39">
        <v>0</v>
      </c>
      <c r="AC2673" s="39">
        <v>0</v>
      </c>
      <c r="AD2673" s="39">
        <v>0</v>
      </c>
    </row>
    <row r="2674" spans="1:30">
      <c r="A2674" s="40" t="s">
        <v>537</v>
      </c>
      <c r="B2674" s="39">
        <v>2692047.07799999</v>
      </c>
      <c r="C2674" s="39">
        <v>101711.405</v>
      </c>
      <c r="D2674" s="39">
        <v>1532764.787</v>
      </c>
      <c r="E2674" s="39">
        <v>6017304.017</v>
      </c>
      <c r="F2674" s="39">
        <v>71082.173999999999</v>
      </c>
      <c r="G2674" s="39">
        <v>26017376.182999998</v>
      </c>
      <c r="H2674" s="39">
        <v>10588644.419</v>
      </c>
      <c r="I2674" s="39">
        <v>2517488.5919999899</v>
      </c>
      <c r="J2674" s="39">
        <v>175810.04199999999</v>
      </c>
      <c r="K2674" s="39">
        <v>91241.144</v>
      </c>
      <c r="L2674" s="39">
        <v>97314.767999999996</v>
      </c>
      <c r="M2674" s="39">
        <v>10819.4659999999</v>
      </c>
      <c r="N2674" s="39">
        <v>57507710.079999998</v>
      </c>
      <c r="O2674" s="39">
        <v>571242.28599999996</v>
      </c>
      <c r="P2674" s="39">
        <v>33455.311999999998</v>
      </c>
      <c r="Q2674" s="39">
        <v>11856.925999999999</v>
      </c>
      <c r="R2674" s="39">
        <v>89667.754000000001</v>
      </c>
      <c r="S2674" s="39">
        <v>0</v>
      </c>
      <c r="T2674" s="39">
        <v>824183.57663926005</v>
      </c>
      <c r="U2674" s="39">
        <v>0</v>
      </c>
      <c r="V2674" s="39">
        <v>0</v>
      </c>
      <c r="W2674" s="39">
        <v>1102340</v>
      </c>
      <c r="X2674" s="39">
        <v>4085578.6129999999</v>
      </c>
      <c r="Y2674" s="39">
        <v>0</v>
      </c>
      <c r="Z2674" s="39">
        <v>480</v>
      </c>
      <c r="AA2674" s="39">
        <v>0</v>
      </c>
      <c r="AB2674" s="39">
        <v>192</v>
      </c>
      <c r="AC2674" s="39">
        <v>152</v>
      </c>
      <c r="AD2674" s="39">
        <v>0</v>
      </c>
    </row>
    <row r="2675" spans="1:30" s="45" customFormat="1">
      <c r="A2675" s="44" t="s">
        <v>538</v>
      </c>
      <c r="B2675" s="45">
        <v>0.61758999999999997</v>
      </c>
      <c r="C2675" s="45">
        <v>0.98656999999999995</v>
      </c>
      <c r="D2675" s="45">
        <v>0</v>
      </c>
      <c r="E2675" s="45">
        <v>1</v>
      </c>
      <c r="F2675" s="45">
        <v>1</v>
      </c>
      <c r="G2675" s="45">
        <v>0.99709999999999999</v>
      </c>
      <c r="H2675" s="45">
        <v>0.96157999999999999</v>
      </c>
      <c r="I2675" s="45">
        <v>0.65825</v>
      </c>
      <c r="J2675" s="45">
        <v>0</v>
      </c>
      <c r="K2675" s="45">
        <v>0</v>
      </c>
      <c r="L2675" s="45">
        <v>1</v>
      </c>
      <c r="M2675" s="45">
        <v>0</v>
      </c>
      <c r="N2675" s="45">
        <v>1</v>
      </c>
      <c r="O2675" s="45">
        <v>1</v>
      </c>
      <c r="P2675" s="45">
        <v>1</v>
      </c>
      <c r="Q2675" s="45">
        <v>0</v>
      </c>
      <c r="R2675" s="45">
        <v>0</v>
      </c>
      <c r="S2675" s="45">
        <v>0</v>
      </c>
      <c r="T2675" s="45">
        <v>0</v>
      </c>
      <c r="U2675" s="45">
        <v>0</v>
      </c>
      <c r="V2675" s="45">
        <v>0</v>
      </c>
      <c r="W2675" s="45">
        <v>0</v>
      </c>
      <c r="X2675" s="45">
        <v>0</v>
      </c>
      <c r="Y2675" s="45">
        <v>0</v>
      </c>
      <c r="Z2675" s="45">
        <v>0</v>
      </c>
      <c r="AA2675" s="45">
        <v>0</v>
      </c>
      <c r="AB2675" s="45">
        <v>0</v>
      </c>
      <c r="AC2675" s="45">
        <v>0</v>
      </c>
      <c r="AD2675" s="45">
        <v>0</v>
      </c>
    </row>
    <row r="2676" spans="1:30" s="45" customFormat="1">
      <c r="A2676" s="44" t="s">
        <v>539</v>
      </c>
      <c r="B2676" s="45">
        <v>1.0486557969583801</v>
      </c>
      <c r="C2676" s="45">
        <v>1.0486557969583801</v>
      </c>
      <c r="D2676" s="45">
        <v>1.0486557969583801</v>
      </c>
      <c r="E2676" s="45">
        <v>1.0486557969583801</v>
      </c>
      <c r="F2676" s="45">
        <v>1.0486557969583801</v>
      </c>
      <c r="G2676" s="45">
        <v>1.0486557969583801</v>
      </c>
      <c r="H2676" s="45">
        <v>1.0486557969583801</v>
      </c>
      <c r="I2676" s="45">
        <v>1.0486557969583801</v>
      </c>
      <c r="J2676" s="45">
        <v>1.0486557969583801</v>
      </c>
      <c r="K2676" s="45">
        <v>1.0486557969583801</v>
      </c>
      <c r="L2676" s="45">
        <v>1.0486557969583801</v>
      </c>
      <c r="M2676" s="45">
        <v>1.0486557969583801</v>
      </c>
      <c r="N2676" s="45">
        <v>1.0486557969583801</v>
      </c>
      <c r="O2676" s="45">
        <v>1.0486557969583801</v>
      </c>
      <c r="P2676" s="45">
        <v>1.0486557969583801</v>
      </c>
      <c r="Q2676" s="45">
        <v>1.0486557969583801</v>
      </c>
      <c r="R2676" s="45">
        <v>1.0486557969583801</v>
      </c>
      <c r="S2676" s="45">
        <v>1.0486557969583801</v>
      </c>
      <c r="T2676" s="45">
        <v>1.0486557969583801</v>
      </c>
      <c r="U2676" s="45">
        <v>1.0486557969583801</v>
      </c>
      <c r="V2676" s="45">
        <v>1.0486557969583801</v>
      </c>
      <c r="W2676" s="45">
        <v>1.0486557969583801</v>
      </c>
      <c r="X2676" s="45">
        <v>1.0486557969583801</v>
      </c>
      <c r="Y2676" s="45">
        <v>1.0486557969583801</v>
      </c>
      <c r="Z2676" s="45">
        <v>1.0486557969583801</v>
      </c>
      <c r="AA2676" s="45">
        <v>1.0486557969583801</v>
      </c>
      <c r="AB2676" s="45">
        <v>1.0486557969583801</v>
      </c>
      <c r="AC2676" s="45">
        <v>1.0486557969583801</v>
      </c>
      <c r="AD2676" s="45">
        <v>1.0486557969583801</v>
      </c>
    </row>
    <row r="2677" spans="1:30">
      <c r="A2677" s="40" t="s">
        <v>540</v>
      </c>
      <c r="B2677" s="39">
        <v>1743475.5757329201</v>
      </c>
      <c r="C2677" s="39">
        <v>105227.807252499</v>
      </c>
      <c r="D2677" s="39">
        <v>0</v>
      </c>
      <c r="E2677" s="39">
        <v>6310080.7394880196</v>
      </c>
      <c r="F2677" s="39">
        <v>74540.733825504503</v>
      </c>
      <c r="G2677" s="39">
        <v>27204150.8661176</v>
      </c>
      <c r="H2677" s="39">
        <v>10677233.690334801</v>
      </c>
      <c r="I2677" s="39">
        <v>1737766.1805529699</v>
      </c>
      <c r="J2677" s="39">
        <v>0</v>
      </c>
      <c r="K2677" s="39">
        <v>0</v>
      </c>
      <c r="L2677" s="39">
        <v>102049.69559285999</v>
      </c>
      <c r="M2677" s="39">
        <v>0</v>
      </c>
      <c r="N2677" s="39">
        <v>60305793.545194097</v>
      </c>
      <c r="O2677" s="39">
        <v>599036.53468165896</v>
      </c>
      <c r="P2677" s="39">
        <v>35083.106867851297</v>
      </c>
      <c r="Q2677" s="39">
        <v>0</v>
      </c>
      <c r="R2677" s="39">
        <v>0</v>
      </c>
      <c r="S2677" s="39">
        <v>0</v>
      </c>
      <c r="T2677" s="39">
        <v>0</v>
      </c>
      <c r="U2677" s="39">
        <v>0</v>
      </c>
      <c r="V2677" s="39">
        <v>0</v>
      </c>
      <c r="W2677" s="39">
        <v>0</v>
      </c>
      <c r="X2677" s="39">
        <v>0</v>
      </c>
      <c r="Y2677" s="39">
        <v>0</v>
      </c>
      <c r="Z2677" s="39">
        <v>0</v>
      </c>
      <c r="AA2677" s="39">
        <v>0</v>
      </c>
      <c r="AB2677" s="39">
        <v>0</v>
      </c>
      <c r="AC2677" s="39">
        <v>0</v>
      </c>
      <c r="AD2677" s="39">
        <v>0</v>
      </c>
    </row>
    <row r="2678" spans="1:30">
      <c r="A2678" s="40" t="s">
        <v>541</v>
      </c>
    </row>
    <row r="2679" spans="1:30">
      <c r="A2679" s="40" t="s">
        <v>542</v>
      </c>
      <c r="B2679" s="39">
        <v>0</v>
      </c>
      <c r="C2679" s="39">
        <v>0</v>
      </c>
      <c r="D2679" s="39">
        <v>1558844.8190440801</v>
      </c>
      <c r="E2679" s="39">
        <v>0</v>
      </c>
      <c r="F2679" s="39">
        <v>0</v>
      </c>
      <c r="G2679" s="39">
        <v>0</v>
      </c>
      <c r="H2679" s="39">
        <v>0</v>
      </c>
      <c r="I2679" s="39">
        <v>0</v>
      </c>
      <c r="J2679" s="39">
        <v>178801.454360148</v>
      </c>
      <c r="K2679" s="39">
        <v>0</v>
      </c>
      <c r="L2679" s="39">
        <v>0</v>
      </c>
      <c r="M2679" s="39">
        <v>0</v>
      </c>
      <c r="N2679" s="39">
        <v>0</v>
      </c>
      <c r="O2679" s="39">
        <v>0</v>
      </c>
      <c r="P2679" s="39">
        <v>0</v>
      </c>
      <c r="Q2679" s="39">
        <v>0</v>
      </c>
      <c r="R2679" s="39">
        <v>91193.4531271429</v>
      </c>
      <c r="S2679" s="39">
        <v>0</v>
      </c>
      <c r="T2679" s="39">
        <v>838207.08127041196</v>
      </c>
      <c r="U2679" s="39">
        <v>0</v>
      </c>
      <c r="V2679" s="39">
        <v>0</v>
      </c>
      <c r="W2679" s="39">
        <v>1121096.3432871799</v>
      </c>
      <c r="X2679" s="39">
        <v>4155094.8375697299</v>
      </c>
      <c r="Y2679" s="39">
        <v>0</v>
      </c>
      <c r="Z2679" s="39">
        <v>488.167212273752</v>
      </c>
      <c r="AA2679" s="39">
        <v>0</v>
      </c>
      <c r="AB2679" s="39">
        <v>195.26688490949999</v>
      </c>
      <c r="AC2679" s="39">
        <v>154.58628388668799</v>
      </c>
      <c r="AD2679" s="39">
        <v>0</v>
      </c>
    </row>
    <row r="2680" spans="1:30">
      <c r="A2680" s="40" t="s">
        <v>543</v>
      </c>
      <c r="B2680" s="39">
        <v>1056897.55735087</v>
      </c>
      <c r="C2680" s="39">
        <v>1402.38309966265</v>
      </c>
      <c r="D2680" s="39">
        <v>0</v>
      </c>
      <c r="E2680" s="39">
        <v>0</v>
      </c>
      <c r="F2680" s="39">
        <v>0</v>
      </c>
      <c r="G2680" s="39">
        <v>77460.892661732403</v>
      </c>
      <c r="H2680" s="39">
        <v>417656.00311889697</v>
      </c>
      <c r="I2680" s="39">
        <v>883277.23556410696</v>
      </c>
      <c r="J2680" s="39">
        <v>0</v>
      </c>
      <c r="K2680" s="39">
        <v>93672.416730208395</v>
      </c>
      <c r="L2680" s="39">
        <v>0</v>
      </c>
      <c r="M2680" s="39">
        <v>11107.768749045001</v>
      </c>
      <c r="N2680" s="39">
        <v>0</v>
      </c>
      <c r="O2680" s="39">
        <v>0</v>
      </c>
      <c r="P2680" s="39">
        <v>0</v>
      </c>
      <c r="Q2680" s="39">
        <v>12172.873604163</v>
      </c>
      <c r="R2680" s="39">
        <v>0</v>
      </c>
      <c r="S2680" s="39">
        <v>0</v>
      </c>
      <c r="T2680" s="39">
        <v>0</v>
      </c>
      <c r="U2680" s="39">
        <v>0</v>
      </c>
      <c r="V2680" s="39">
        <v>0</v>
      </c>
      <c r="W2680" s="39">
        <v>0</v>
      </c>
      <c r="X2680" s="39">
        <v>0</v>
      </c>
      <c r="Y2680" s="39">
        <v>0</v>
      </c>
      <c r="Z2680" s="39">
        <v>0</v>
      </c>
      <c r="AA2680" s="39">
        <v>0</v>
      </c>
      <c r="AB2680" s="39">
        <v>0</v>
      </c>
      <c r="AC2680" s="39">
        <v>0</v>
      </c>
      <c r="AD2680" s="39">
        <v>0</v>
      </c>
    </row>
    <row r="2681" spans="1:30">
      <c r="A2681" s="40" t="s">
        <v>544</v>
      </c>
      <c r="B2681" s="39">
        <v>1743475.5757329201</v>
      </c>
      <c r="C2681" s="39">
        <v>105227.807252499</v>
      </c>
      <c r="D2681" s="39">
        <v>0</v>
      </c>
      <c r="E2681" s="39">
        <v>6310080.7394880196</v>
      </c>
      <c r="F2681" s="39">
        <v>74540.733825504503</v>
      </c>
      <c r="G2681" s="39">
        <v>27204150.8661176</v>
      </c>
      <c r="H2681" s="39">
        <v>10677233.690334801</v>
      </c>
      <c r="I2681" s="39">
        <v>1737766.1805529699</v>
      </c>
      <c r="J2681" s="39">
        <v>0</v>
      </c>
      <c r="K2681" s="39">
        <v>0</v>
      </c>
      <c r="L2681" s="39">
        <v>102049.69559285999</v>
      </c>
      <c r="M2681" s="39">
        <v>0</v>
      </c>
      <c r="N2681" s="39">
        <v>60305793.545194097</v>
      </c>
      <c r="O2681" s="39">
        <v>599036.53468165896</v>
      </c>
      <c r="P2681" s="39">
        <v>35083.106867851297</v>
      </c>
      <c r="Q2681" s="39">
        <v>0</v>
      </c>
      <c r="R2681" s="39">
        <v>0</v>
      </c>
      <c r="S2681" s="39">
        <v>0</v>
      </c>
      <c r="T2681" s="39">
        <v>0</v>
      </c>
      <c r="U2681" s="39">
        <v>0</v>
      </c>
      <c r="V2681" s="39">
        <v>0</v>
      </c>
      <c r="W2681" s="39">
        <v>0</v>
      </c>
      <c r="X2681" s="39">
        <v>0</v>
      </c>
      <c r="Y2681" s="39">
        <v>0</v>
      </c>
      <c r="Z2681" s="39">
        <v>0</v>
      </c>
      <c r="AA2681" s="39">
        <v>0</v>
      </c>
      <c r="AB2681" s="39">
        <v>0</v>
      </c>
      <c r="AC2681" s="39">
        <v>0</v>
      </c>
      <c r="AD2681" s="39">
        <v>0</v>
      </c>
    </row>
    <row r="2682" spans="1:30">
      <c r="A2682" s="43" t="s">
        <v>545</v>
      </c>
      <c r="B2682" s="46">
        <v>2800373.1330837999</v>
      </c>
      <c r="C2682" s="46">
        <v>106630.190352162</v>
      </c>
      <c r="D2682" s="46">
        <v>1558844.8190440801</v>
      </c>
      <c r="E2682" s="46">
        <v>6310080.7394880196</v>
      </c>
      <c r="F2682" s="46">
        <v>74540.733825504503</v>
      </c>
      <c r="G2682" s="46">
        <v>27281611.758779399</v>
      </c>
      <c r="H2682" s="46">
        <v>11094889.693453601</v>
      </c>
      <c r="I2682" s="46">
        <v>2621043.41611708</v>
      </c>
      <c r="J2682" s="46">
        <v>178801.454360148</v>
      </c>
      <c r="K2682" s="46">
        <v>93672.416730208395</v>
      </c>
      <c r="L2682" s="46">
        <v>102049.69559285999</v>
      </c>
      <c r="M2682" s="46">
        <v>11107.768749045001</v>
      </c>
      <c r="N2682" s="46">
        <v>60305793.545194097</v>
      </c>
      <c r="O2682" s="46">
        <v>599036.53468165896</v>
      </c>
      <c r="P2682" s="46">
        <v>35083.106867851297</v>
      </c>
      <c r="Q2682" s="46">
        <v>12172.873604163</v>
      </c>
      <c r="R2682" s="46">
        <v>91193.4531271429</v>
      </c>
      <c r="S2682" s="46">
        <v>0</v>
      </c>
      <c r="T2682" s="46">
        <v>838207.08127041196</v>
      </c>
      <c r="U2682" s="46">
        <v>0</v>
      </c>
      <c r="V2682" s="46">
        <v>0</v>
      </c>
      <c r="W2682" s="46">
        <v>1121096.3432871799</v>
      </c>
      <c r="X2682" s="46">
        <v>4155094.8375697299</v>
      </c>
      <c r="Y2682" s="46">
        <v>0</v>
      </c>
      <c r="Z2682" s="46">
        <v>488.167212273752</v>
      </c>
      <c r="AA2682" s="46">
        <v>0</v>
      </c>
      <c r="AB2682" s="46">
        <v>195.26688490949999</v>
      </c>
      <c r="AC2682" s="46">
        <v>154.58628388668799</v>
      </c>
      <c r="AD2682" s="46">
        <v>0</v>
      </c>
    </row>
    <row r="2683" spans="1:30" hidden="1" outlineLevel="1">
      <c r="A2683" s="40" t="s">
        <v>213</v>
      </c>
      <c r="B2683" s="39">
        <v>2800373.1330837999</v>
      </c>
      <c r="C2683" s="39">
        <v>2800373.1330837999</v>
      </c>
      <c r="D2683" s="39">
        <v>2800373.1330837999</v>
      </c>
      <c r="E2683" s="39">
        <v>2800373.1330837999</v>
      </c>
      <c r="F2683" s="39">
        <v>2800373.1330837999</v>
      </c>
      <c r="G2683" s="39">
        <v>2800373.1330837999</v>
      </c>
      <c r="H2683" s="39">
        <v>2800373.1330837999</v>
      </c>
      <c r="I2683" s="39">
        <v>2800373.1330837999</v>
      </c>
      <c r="J2683" s="39">
        <v>2800373.1330837999</v>
      </c>
      <c r="K2683" s="39">
        <v>2800373.1330837999</v>
      </c>
      <c r="L2683" s="39">
        <v>2800373.1330837999</v>
      </c>
      <c r="M2683" s="39">
        <v>2800373.1330837999</v>
      </c>
      <c r="N2683" s="39">
        <v>2800373.1330837999</v>
      </c>
      <c r="O2683" s="39">
        <v>2800373.1330837999</v>
      </c>
      <c r="P2683" s="39">
        <v>2800373.1330837999</v>
      </c>
      <c r="Q2683" s="39">
        <v>2800373.1330837999</v>
      </c>
      <c r="R2683" s="39">
        <v>2800373.1330837999</v>
      </c>
    </row>
    <row r="2684" spans="1:30" hidden="1" outlineLevel="1">
      <c r="A2684" s="40" t="s">
        <v>214</v>
      </c>
      <c r="B2684" s="39">
        <v>106630.190352162</v>
      </c>
      <c r="C2684" s="39">
        <v>106630.190352162</v>
      </c>
      <c r="D2684" s="39">
        <v>106630.190352162</v>
      </c>
      <c r="E2684" s="39">
        <v>106630.190352162</v>
      </c>
      <c r="F2684" s="39">
        <v>106630.190352162</v>
      </c>
      <c r="G2684" s="39">
        <v>106630.190352162</v>
      </c>
      <c r="H2684" s="39">
        <v>106630.190352162</v>
      </c>
      <c r="I2684" s="39">
        <v>106630.190352162</v>
      </c>
      <c r="J2684" s="39">
        <v>106630.190352162</v>
      </c>
      <c r="K2684" s="39">
        <v>106630.190352162</v>
      </c>
      <c r="L2684" s="39">
        <v>106630.190352162</v>
      </c>
      <c r="M2684" s="39">
        <v>106630.190352162</v>
      </c>
      <c r="N2684" s="39">
        <v>106630.190352162</v>
      </c>
      <c r="O2684" s="39">
        <v>106630.190352162</v>
      </c>
      <c r="P2684" s="39">
        <v>106630.190352162</v>
      </c>
      <c r="Q2684" s="39">
        <v>106630.190352162</v>
      </c>
      <c r="R2684" s="39">
        <v>106630.190352162</v>
      </c>
    </row>
    <row r="2685" spans="1:30" hidden="1" outlineLevel="1">
      <c r="A2685" s="40" t="s">
        <v>215</v>
      </c>
      <c r="B2685" s="39">
        <v>1558844.8190440801</v>
      </c>
      <c r="C2685" s="39">
        <v>1558844.8190440801</v>
      </c>
      <c r="D2685" s="39">
        <v>1558844.8190440801</v>
      </c>
      <c r="E2685" s="39">
        <v>1558844.8190440801</v>
      </c>
      <c r="F2685" s="39">
        <v>1558844.8190440801</v>
      </c>
      <c r="G2685" s="39">
        <v>1558844.8190440801</v>
      </c>
      <c r="H2685" s="39">
        <v>1558844.8190440801</v>
      </c>
      <c r="I2685" s="39">
        <v>1558844.8190440801</v>
      </c>
      <c r="J2685" s="39">
        <v>1558844.8190440801</v>
      </c>
      <c r="K2685" s="39">
        <v>1558844.8190440801</v>
      </c>
      <c r="L2685" s="39">
        <v>1558844.8190440801</v>
      </c>
      <c r="M2685" s="39">
        <v>1558844.8190440801</v>
      </c>
      <c r="N2685" s="39">
        <v>1558844.8190440801</v>
      </c>
      <c r="O2685" s="39">
        <v>1558844.8190440801</v>
      </c>
      <c r="P2685" s="39">
        <v>1558844.8190440801</v>
      </c>
      <c r="Q2685" s="39">
        <v>1558844.8190440801</v>
      </c>
      <c r="R2685" s="39">
        <v>1558844.8190440801</v>
      </c>
    </row>
    <row r="2686" spans="1:30" hidden="1" outlineLevel="1">
      <c r="A2686" s="40" t="s">
        <v>216</v>
      </c>
      <c r="B2686" s="39">
        <v>6310080.7394880196</v>
      </c>
      <c r="C2686" s="39">
        <v>6310080.7394880196</v>
      </c>
      <c r="D2686" s="39">
        <v>6310080.7394880196</v>
      </c>
      <c r="E2686" s="39">
        <v>6310080.7394880196</v>
      </c>
      <c r="F2686" s="39">
        <v>6310080.7394880196</v>
      </c>
      <c r="G2686" s="39">
        <v>6310080.7394880196</v>
      </c>
      <c r="H2686" s="39">
        <v>6310080.7394880196</v>
      </c>
      <c r="I2686" s="39">
        <v>6310080.7394880196</v>
      </c>
      <c r="J2686" s="39">
        <v>6310080.7394880196</v>
      </c>
      <c r="K2686" s="39">
        <v>6310080.7394880196</v>
      </c>
      <c r="L2686" s="39">
        <v>6310080.7394880196</v>
      </c>
      <c r="M2686" s="39">
        <v>6310080.7394880196</v>
      </c>
      <c r="N2686" s="39">
        <v>6310080.7394880196</v>
      </c>
      <c r="O2686" s="39">
        <v>6310080.7394880196</v>
      </c>
      <c r="P2686" s="39">
        <v>6310080.7394880196</v>
      </c>
      <c r="Q2686" s="39">
        <v>6310080.7394880196</v>
      </c>
      <c r="R2686" s="39">
        <v>6310080.7394880196</v>
      </c>
    </row>
    <row r="2687" spans="1:30" hidden="1" outlineLevel="1">
      <c r="A2687" s="40" t="s">
        <v>217</v>
      </c>
      <c r="B2687" s="39">
        <v>74540.733825504503</v>
      </c>
      <c r="C2687" s="39">
        <v>74540.733825504503</v>
      </c>
      <c r="D2687" s="39">
        <v>74540.733825504503</v>
      </c>
      <c r="E2687" s="39">
        <v>74540.733825504503</v>
      </c>
      <c r="F2687" s="39">
        <v>74540.733825504503</v>
      </c>
      <c r="G2687" s="39">
        <v>74540.733825504503</v>
      </c>
      <c r="H2687" s="39">
        <v>74540.733825504503</v>
      </c>
      <c r="I2687" s="39">
        <v>74540.733825504503</v>
      </c>
      <c r="J2687" s="39">
        <v>74540.733825504503</v>
      </c>
      <c r="K2687" s="39">
        <v>74540.733825504503</v>
      </c>
      <c r="L2687" s="39">
        <v>74540.733825504503</v>
      </c>
      <c r="M2687" s="39">
        <v>74540.733825504503</v>
      </c>
      <c r="N2687" s="39">
        <v>74540.733825504503</v>
      </c>
      <c r="O2687" s="39">
        <v>74540.733825504503</v>
      </c>
      <c r="P2687" s="39">
        <v>74540.733825504503</v>
      </c>
      <c r="Q2687" s="39">
        <v>74540.733825504503</v>
      </c>
      <c r="R2687" s="39">
        <v>74540.733825504503</v>
      </c>
    </row>
    <row r="2688" spans="1:30" hidden="1" outlineLevel="1">
      <c r="A2688" s="40" t="s">
        <v>218</v>
      </c>
      <c r="B2688" s="39">
        <v>27281611.758779399</v>
      </c>
      <c r="C2688" s="39">
        <v>27281611.758779399</v>
      </c>
      <c r="D2688" s="39">
        <v>27281611.758779399</v>
      </c>
      <c r="E2688" s="39">
        <v>27281611.758779399</v>
      </c>
      <c r="F2688" s="39">
        <v>27281611.758779399</v>
      </c>
      <c r="G2688" s="39">
        <v>27281611.758779399</v>
      </c>
      <c r="H2688" s="39">
        <v>27281611.758779399</v>
      </c>
      <c r="I2688" s="39">
        <v>27281611.758779399</v>
      </c>
      <c r="J2688" s="39">
        <v>27281611.758779399</v>
      </c>
      <c r="K2688" s="39">
        <v>27281611.758779399</v>
      </c>
      <c r="L2688" s="39">
        <v>27281611.758779399</v>
      </c>
      <c r="M2688" s="39">
        <v>27281611.758779399</v>
      </c>
      <c r="N2688" s="39">
        <v>27281611.758779399</v>
      </c>
      <c r="O2688" s="39">
        <v>27281611.758779399</v>
      </c>
      <c r="P2688" s="39">
        <v>27281611.758779399</v>
      </c>
      <c r="Q2688" s="39">
        <v>27281611.758779399</v>
      </c>
      <c r="R2688" s="39">
        <v>27281611.758779399</v>
      </c>
    </row>
    <row r="2689" spans="1:30" hidden="1" outlineLevel="1">
      <c r="A2689" s="40" t="s">
        <v>219</v>
      </c>
      <c r="B2689" s="39">
        <v>11094889.693453601</v>
      </c>
      <c r="C2689" s="39">
        <v>11094889.693453601</v>
      </c>
      <c r="D2689" s="39">
        <v>11094889.693453601</v>
      </c>
      <c r="E2689" s="39">
        <v>11094889.693453601</v>
      </c>
      <c r="F2689" s="39">
        <v>11094889.693453601</v>
      </c>
      <c r="G2689" s="39">
        <v>11094889.693453601</v>
      </c>
      <c r="H2689" s="39">
        <v>11094889.693453601</v>
      </c>
      <c r="I2689" s="39">
        <v>11094889.693453601</v>
      </c>
      <c r="J2689" s="39">
        <v>11094889.693453601</v>
      </c>
      <c r="K2689" s="39">
        <v>11094889.693453601</v>
      </c>
      <c r="L2689" s="39">
        <v>11094889.693453601</v>
      </c>
      <c r="M2689" s="39">
        <v>11094889.693453601</v>
      </c>
      <c r="N2689" s="39">
        <v>11094889.693453601</v>
      </c>
      <c r="O2689" s="39">
        <v>11094889.693453601</v>
      </c>
      <c r="P2689" s="39">
        <v>11094889.693453601</v>
      </c>
      <c r="Q2689" s="39">
        <v>11094889.693453601</v>
      </c>
      <c r="R2689" s="39">
        <v>11094889.693453601</v>
      </c>
    </row>
    <row r="2690" spans="1:30" hidden="1" outlineLevel="1">
      <c r="A2690" s="40" t="s">
        <v>220</v>
      </c>
      <c r="B2690" s="39">
        <v>2621043.41611708</v>
      </c>
      <c r="C2690" s="39">
        <v>2621043.41611708</v>
      </c>
      <c r="D2690" s="39">
        <v>2621043.41611708</v>
      </c>
      <c r="E2690" s="39">
        <v>2621043.41611708</v>
      </c>
      <c r="F2690" s="39">
        <v>2621043.41611708</v>
      </c>
      <c r="G2690" s="39">
        <v>2621043.41611708</v>
      </c>
      <c r="H2690" s="39">
        <v>2621043.41611708</v>
      </c>
      <c r="I2690" s="39">
        <v>2621043.41611708</v>
      </c>
      <c r="J2690" s="39">
        <v>2621043.41611708</v>
      </c>
      <c r="K2690" s="39">
        <v>2621043.41611708</v>
      </c>
      <c r="L2690" s="39">
        <v>2621043.41611708</v>
      </c>
      <c r="M2690" s="39">
        <v>2621043.41611708</v>
      </c>
      <c r="N2690" s="39">
        <v>2621043.41611708</v>
      </c>
      <c r="O2690" s="39">
        <v>2621043.41611708</v>
      </c>
      <c r="P2690" s="39">
        <v>2621043.41611708</v>
      </c>
      <c r="Q2690" s="39">
        <v>2621043.41611708</v>
      </c>
      <c r="R2690" s="39">
        <v>2621043.41611708</v>
      </c>
    </row>
    <row r="2691" spans="1:30" hidden="1" outlineLevel="1">
      <c r="A2691" s="40" t="s">
        <v>221</v>
      </c>
      <c r="B2691" s="39">
        <v>178801.454360148</v>
      </c>
      <c r="C2691" s="39">
        <v>178801.454360148</v>
      </c>
      <c r="D2691" s="39">
        <v>178801.454360148</v>
      </c>
      <c r="E2691" s="39">
        <v>178801.454360148</v>
      </c>
      <c r="F2691" s="39">
        <v>178801.454360148</v>
      </c>
      <c r="G2691" s="39">
        <v>178801.454360148</v>
      </c>
      <c r="H2691" s="39">
        <v>178801.454360148</v>
      </c>
      <c r="I2691" s="39">
        <v>178801.454360148</v>
      </c>
      <c r="J2691" s="39">
        <v>178801.454360148</v>
      </c>
      <c r="K2691" s="39">
        <v>178801.454360148</v>
      </c>
      <c r="L2691" s="39">
        <v>178801.454360148</v>
      </c>
      <c r="M2691" s="39">
        <v>178801.454360148</v>
      </c>
      <c r="N2691" s="39">
        <v>178801.454360148</v>
      </c>
      <c r="O2691" s="39">
        <v>178801.454360148</v>
      </c>
      <c r="P2691" s="39">
        <v>178801.454360148</v>
      </c>
      <c r="Q2691" s="39">
        <v>178801.454360148</v>
      </c>
      <c r="R2691" s="39">
        <v>178801.454360148</v>
      </c>
    </row>
    <row r="2692" spans="1:30" hidden="1" outlineLevel="1">
      <c r="A2692" s="40" t="s">
        <v>222</v>
      </c>
      <c r="B2692" s="39">
        <v>93672.416730208395</v>
      </c>
      <c r="C2692" s="39">
        <v>93672.416730208395</v>
      </c>
      <c r="D2692" s="39">
        <v>93672.416730208395</v>
      </c>
      <c r="E2692" s="39">
        <v>93672.416730208395</v>
      </c>
      <c r="F2692" s="39">
        <v>93672.416730208395</v>
      </c>
      <c r="G2692" s="39">
        <v>93672.416730208395</v>
      </c>
      <c r="H2692" s="39">
        <v>93672.416730208395</v>
      </c>
      <c r="I2692" s="39">
        <v>93672.416730208395</v>
      </c>
      <c r="J2692" s="39">
        <v>93672.416730208395</v>
      </c>
      <c r="K2692" s="39">
        <v>93672.416730208395</v>
      </c>
      <c r="L2692" s="39">
        <v>93672.416730208395</v>
      </c>
      <c r="M2692" s="39">
        <v>93672.416730208395</v>
      </c>
      <c r="N2692" s="39">
        <v>93672.416730208395</v>
      </c>
      <c r="O2692" s="39">
        <v>93672.416730208395</v>
      </c>
      <c r="P2692" s="39">
        <v>93672.416730208395</v>
      </c>
      <c r="Q2692" s="39">
        <v>93672.416730208395</v>
      </c>
      <c r="R2692" s="39">
        <v>93672.416730208395</v>
      </c>
    </row>
    <row r="2693" spans="1:30" hidden="1" outlineLevel="1">
      <c r="A2693" s="40" t="s">
        <v>223</v>
      </c>
      <c r="B2693" s="39">
        <v>102049.69559285999</v>
      </c>
      <c r="C2693" s="39">
        <v>102049.69559285999</v>
      </c>
      <c r="D2693" s="39">
        <v>102049.69559285999</v>
      </c>
      <c r="E2693" s="39">
        <v>102049.69559285999</v>
      </c>
      <c r="F2693" s="39">
        <v>102049.69559285999</v>
      </c>
      <c r="G2693" s="39">
        <v>102049.69559285999</v>
      </c>
      <c r="H2693" s="39">
        <v>102049.69559285999</v>
      </c>
      <c r="I2693" s="39">
        <v>102049.69559285999</v>
      </c>
      <c r="J2693" s="39">
        <v>102049.69559285999</v>
      </c>
      <c r="K2693" s="39">
        <v>102049.69559285999</v>
      </c>
      <c r="L2693" s="39">
        <v>102049.69559285999</v>
      </c>
      <c r="M2693" s="39">
        <v>102049.69559285999</v>
      </c>
      <c r="N2693" s="39">
        <v>102049.69559285999</v>
      </c>
      <c r="O2693" s="39">
        <v>102049.69559285999</v>
      </c>
      <c r="P2693" s="39">
        <v>102049.69559285999</v>
      </c>
      <c r="Q2693" s="39">
        <v>102049.69559285999</v>
      </c>
      <c r="R2693" s="39">
        <v>102049.69559285999</v>
      </c>
    </row>
    <row r="2694" spans="1:30" hidden="1" outlineLevel="1">
      <c r="A2694" s="40" t="s">
        <v>224</v>
      </c>
      <c r="B2694" s="39">
        <v>11107.768749045001</v>
      </c>
      <c r="C2694" s="39">
        <v>11107.768749045001</v>
      </c>
      <c r="D2694" s="39">
        <v>11107.768749045001</v>
      </c>
      <c r="E2694" s="39">
        <v>11107.768749045001</v>
      </c>
      <c r="F2694" s="39">
        <v>11107.768749045001</v>
      </c>
      <c r="G2694" s="39">
        <v>11107.768749045001</v>
      </c>
      <c r="H2694" s="39">
        <v>11107.768749045001</v>
      </c>
      <c r="I2694" s="39">
        <v>11107.768749045001</v>
      </c>
      <c r="J2694" s="39">
        <v>11107.768749045001</v>
      </c>
      <c r="K2694" s="39">
        <v>11107.768749045001</v>
      </c>
      <c r="L2694" s="39">
        <v>11107.768749045001</v>
      </c>
      <c r="M2694" s="39">
        <v>11107.768749045001</v>
      </c>
      <c r="N2694" s="39">
        <v>11107.768749045001</v>
      </c>
      <c r="O2694" s="39">
        <v>11107.768749045001</v>
      </c>
      <c r="P2694" s="39">
        <v>11107.768749045001</v>
      </c>
      <c r="Q2694" s="39">
        <v>11107.768749045001</v>
      </c>
      <c r="R2694" s="39">
        <v>11107.768749045001</v>
      </c>
    </row>
    <row r="2695" spans="1:30" hidden="1" outlineLevel="1">
      <c r="A2695" s="40" t="s">
        <v>225</v>
      </c>
      <c r="B2695" s="39">
        <v>60305793.545194097</v>
      </c>
      <c r="C2695" s="39">
        <v>60305793.545194097</v>
      </c>
      <c r="D2695" s="39">
        <v>60305793.545194097</v>
      </c>
      <c r="E2695" s="39">
        <v>60305793.545194097</v>
      </c>
      <c r="F2695" s="39">
        <v>60305793.545194097</v>
      </c>
      <c r="G2695" s="39">
        <v>60305793.545194097</v>
      </c>
      <c r="H2695" s="39">
        <v>60305793.545194097</v>
      </c>
      <c r="I2695" s="39">
        <v>60305793.545194097</v>
      </c>
      <c r="J2695" s="39">
        <v>60305793.545194097</v>
      </c>
      <c r="K2695" s="39">
        <v>60305793.545194097</v>
      </c>
      <c r="L2695" s="39">
        <v>60305793.545194097</v>
      </c>
      <c r="M2695" s="39">
        <v>60305793.545194097</v>
      </c>
      <c r="N2695" s="39">
        <v>60305793.545194097</v>
      </c>
      <c r="O2695" s="39">
        <v>60305793.545194097</v>
      </c>
      <c r="P2695" s="39">
        <v>60305793.545194097</v>
      </c>
      <c r="Q2695" s="39">
        <v>60305793.545194097</v>
      </c>
      <c r="R2695" s="39">
        <v>60305793.545194097</v>
      </c>
    </row>
    <row r="2696" spans="1:30" hidden="1" outlineLevel="1">
      <c r="A2696" s="40" t="s">
        <v>226</v>
      </c>
      <c r="B2696" s="39">
        <v>599036.53468165896</v>
      </c>
      <c r="C2696" s="39">
        <v>599036.53468165896</v>
      </c>
      <c r="D2696" s="39">
        <v>599036.53468165896</v>
      </c>
      <c r="E2696" s="39">
        <v>599036.53468165896</v>
      </c>
      <c r="F2696" s="39">
        <v>599036.53468165896</v>
      </c>
      <c r="G2696" s="39">
        <v>599036.53468165896</v>
      </c>
      <c r="H2696" s="39">
        <v>599036.53468165896</v>
      </c>
      <c r="I2696" s="39">
        <v>599036.53468165896</v>
      </c>
      <c r="J2696" s="39">
        <v>599036.53468165896</v>
      </c>
      <c r="K2696" s="39">
        <v>599036.53468165896</v>
      </c>
      <c r="L2696" s="39">
        <v>599036.53468165896</v>
      </c>
      <c r="M2696" s="39">
        <v>599036.53468165896</v>
      </c>
      <c r="N2696" s="39">
        <v>599036.53468165896</v>
      </c>
      <c r="O2696" s="39">
        <v>599036.53468165896</v>
      </c>
      <c r="P2696" s="39">
        <v>599036.53468165896</v>
      </c>
      <c r="Q2696" s="39">
        <v>599036.53468165896</v>
      </c>
      <c r="R2696" s="39">
        <v>599036.53468165896</v>
      </c>
    </row>
    <row r="2697" spans="1:30" hidden="1" outlineLevel="1">
      <c r="A2697" s="40" t="s">
        <v>227</v>
      </c>
      <c r="B2697" s="39">
        <v>35083.106867851297</v>
      </c>
      <c r="C2697" s="39">
        <v>35083.106867851297</v>
      </c>
      <c r="D2697" s="39">
        <v>35083.106867851297</v>
      </c>
      <c r="E2697" s="39">
        <v>35083.106867851297</v>
      </c>
      <c r="F2697" s="39">
        <v>35083.106867851297</v>
      </c>
      <c r="G2697" s="39">
        <v>35083.106867851297</v>
      </c>
      <c r="H2697" s="39">
        <v>35083.106867851297</v>
      </c>
      <c r="I2697" s="39">
        <v>35083.106867851297</v>
      </c>
      <c r="J2697" s="39">
        <v>35083.106867851297</v>
      </c>
      <c r="K2697" s="39">
        <v>35083.106867851297</v>
      </c>
      <c r="L2697" s="39">
        <v>35083.106867851297</v>
      </c>
      <c r="M2697" s="39">
        <v>35083.106867851297</v>
      </c>
      <c r="N2697" s="39">
        <v>35083.106867851297</v>
      </c>
      <c r="O2697" s="39">
        <v>35083.106867851297</v>
      </c>
      <c r="P2697" s="39">
        <v>35083.106867851297</v>
      </c>
      <c r="Q2697" s="39">
        <v>35083.106867851297</v>
      </c>
      <c r="R2697" s="39">
        <v>35083.106867851297</v>
      </c>
    </row>
    <row r="2698" spans="1:30" hidden="1" outlineLevel="1">
      <c r="A2698" s="40" t="s">
        <v>228</v>
      </c>
      <c r="B2698" s="39">
        <v>12172.873604163</v>
      </c>
      <c r="C2698" s="39">
        <v>12172.873604163</v>
      </c>
      <c r="D2698" s="39">
        <v>12172.873604163</v>
      </c>
      <c r="E2698" s="39">
        <v>12172.873604163</v>
      </c>
      <c r="F2698" s="39">
        <v>12172.873604163</v>
      </c>
      <c r="G2698" s="39">
        <v>12172.873604163</v>
      </c>
      <c r="H2698" s="39">
        <v>12172.873604163</v>
      </c>
      <c r="I2698" s="39">
        <v>12172.873604163</v>
      </c>
      <c r="J2698" s="39">
        <v>12172.873604163</v>
      </c>
      <c r="K2698" s="39">
        <v>12172.873604163</v>
      </c>
      <c r="L2698" s="39">
        <v>12172.873604163</v>
      </c>
      <c r="M2698" s="39">
        <v>12172.873604163</v>
      </c>
      <c r="N2698" s="39">
        <v>12172.873604163</v>
      </c>
      <c r="O2698" s="39">
        <v>12172.873604163</v>
      </c>
      <c r="P2698" s="39">
        <v>12172.873604163</v>
      </c>
      <c r="Q2698" s="39">
        <v>12172.873604163</v>
      </c>
      <c r="R2698" s="39">
        <v>12172.873604163</v>
      </c>
    </row>
    <row r="2699" spans="1:30" hidden="1" outlineLevel="1">
      <c r="A2699" s="40" t="s">
        <v>229</v>
      </c>
      <c r="B2699" s="39">
        <v>91193.4531271429</v>
      </c>
      <c r="C2699" s="39">
        <v>91193.4531271429</v>
      </c>
      <c r="D2699" s="39">
        <v>91193.4531271429</v>
      </c>
      <c r="E2699" s="39">
        <v>91193.4531271429</v>
      </c>
      <c r="F2699" s="39">
        <v>91193.4531271429</v>
      </c>
      <c r="G2699" s="39">
        <v>91193.4531271429</v>
      </c>
      <c r="H2699" s="39">
        <v>91193.4531271429</v>
      </c>
      <c r="I2699" s="39">
        <v>91193.4531271429</v>
      </c>
      <c r="J2699" s="39">
        <v>91193.4531271429</v>
      </c>
      <c r="K2699" s="39">
        <v>91193.4531271429</v>
      </c>
      <c r="L2699" s="39">
        <v>91193.4531271429</v>
      </c>
      <c r="M2699" s="39">
        <v>91193.4531271429</v>
      </c>
      <c r="N2699" s="39">
        <v>91193.4531271429</v>
      </c>
      <c r="O2699" s="39">
        <v>91193.4531271429</v>
      </c>
      <c r="P2699" s="39">
        <v>91193.4531271429</v>
      </c>
      <c r="Q2699" s="39">
        <v>91193.4531271429</v>
      </c>
      <c r="R2699" s="39">
        <v>91193.4531271429</v>
      </c>
    </row>
    <row r="2700" spans="1:30" hidden="1" outlineLevel="1">
      <c r="A2700" s="40" t="s">
        <v>230</v>
      </c>
      <c r="S2700" s="39">
        <v>838207.08127041196</v>
      </c>
      <c r="T2700" s="39">
        <v>838207.08127041196</v>
      </c>
      <c r="U2700" s="39">
        <v>838207.08127041196</v>
      </c>
      <c r="V2700" s="39">
        <v>838207.08127041196</v>
      </c>
      <c r="W2700" s="39">
        <v>838207.08127041196</v>
      </c>
      <c r="X2700" s="39">
        <v>838207.08127041196</v>
      </c>
      <c r="Y2700" s="39">
        <v>838207.08127041196</v>
      </c>
      <c r="Z2700" s="39">
        <v>838207.08127041196</v>
      </c>
      <c r="AA2700" s="39">
        <v>838207.08127041196</v>
      </c>
      <c r="AB2700" s="39">
        <v>838207.08127041196</v>
      </c>
      <c r="AC2700" s="39">
        <v>838207.08127041196</v>
      </c>
      <c r="AD2700" s="39">
        <v>838207.08127041196</v>
      </c>
    </row>
    <row r="2701" spans="1:30" hidden="1" outlineLevel="1">
      <c r="A2701" s="40" t="s">
        <v>231</v>
      </c>
      <c r="S2701" s="39">
        <v>1121096.3432871799</v>
      </c>
      <c r="T2701" s="39">
        <v>1121096.3432871799</v>
      </c>
      <c r="U2701" s="39">
        <v>1121096.3432871799</v>
      </c>
      <c r="V2701" s="39">
        <v>1121096.3432871799</v>
      </c>
      <c r="W2701" s="39">
        <v>1121096.3432871799</v>
      </c>
      <c r="X2701" s="39">
        <v>1121096.3432871799</v>
      </c>
      <c r="Y2701" s="39">
        <v>1121096.3432871799</v>
      </c>
      <c r="Z2701" s="39">
        <v>1121096.3432871799</v>
      </c>
      <c r="AA2701" s="39">
        <v>1121096.3432871799</v>
      </c>
      <c r="AB2701" s="39">
        <v>1121096.3432871799</v>
      </c>
      <c r="AC2701" s="39">
        <v>1121096.3432871799</v>
      </c>
      <c r="AD2701" s="39">
        <v>1121096.3432871799</v>
      </c>
    </row>
    <row r="2702" spans="1:30" hidden="1" outlineLevel="1">
      <c r="A2702" s="40" t="s">
        <v>232</v>
      </c>
      <c r="S2702" s="39">
        <v>4155094.8375697299</v>
      </c>
      <c r="T2702" s="39">
        <v>4155094.8375697299</v>
      </c>
      <c r="U2702" s="39">
        <v>4155094.8375697299</v>
      </c>
      <c r="V2702" s="39">
        <v>4155094.8375697299</v>
      </c>
      <c r="W2702" s="39">
        <v>4155094.8375697299</v>
      </c>
      <c r="X2702" s="39">
        <v>4155094.8375697299</v>
      </c>
      <c r="Y2702" s="39">
        <v>4155094.8375697299</v>
      </c>
      <c r="Z2702" s="39">
        <v>4155094.8375697299</v>
      </c>
      <c r="AA2702" s="39">
        <v>4155094.8375697299</v>
      </c>
      <c r="AB2702" s="39">
        <v>4155094.8375697299</v>
      </c>
      <c r="AC2702" s="39">
        <v>4155094.8375697299</v>
      </c>
      <c r="AD2702" s="39">
        <v>4155094.8375697299</v>
      </c>
    </row>
    <row r="2703" spans="1:30" hidden="1" outlineLevel="1">
      <c r="A2703" s="40" t="s">
        <v>233</v>
      </c>
      <c r="S2703" s="39">
        <v>488.167212273752</v>
      </c>
      <c r="T2703" s="39">
        <v>488.167212273752</v>
      </c>
      <c r="U2703" s="39">
        <v>488.167212273752</v>
      </c>
      <c r="V2703" s="39">
        <v>488.167212273752</v>
      </c>
      <c r="W2703" s="39">
        <v>488.167212273752</v>
      </c>
      <c r="X2703" s="39">
        <v>488.167212273752</v>
      </c>
      <c r="Y2703" s="39">
        <v>488.167212273752</v>
      </c>
      <c r="Z2703" s="39">
        <v>488.167212273752</v>
      </c>
      <c r="AA2703" s="39">
        <v>488.167212273752</v>
      </c>
      <c r="AB2703" s="39">
        <v>488.167212273752</v>
      </c>
      <c r="AC2703" s="39">
        <v>488.167212273752</v>
      </c>
      <c r="AD2703" s="39">
        <v>488.167212273752</v>
      </c>
    </row>
    <row r="2704" spans="1:30" hidden="1" outlineLevel="1">
      <c r="A2704" s="40" t="s">
        <v>235</v>
      </c>
      <c r="S2704" s="39">
        <v>195.26688490949999</v>
      </c>
      <c r="T2704" s="39">
        <v>195.26688490949999</v>
      </c>
      <c r="U2704" s="39">
        <v>195.26688490949999</v>
      </c>
      <c r="V2704" s="39">
        <v>195.26688490949999</v>
      </c>
      <c r="W2704" s="39">
        <v>195.26688490949999</v>
      </c>
      <c r="X2704" s="39">
        <v>195.26688490949999</v>
      </c>
      <c r="Y2704" s="39">
        <v>195.26688490949999</v>
      </c>
      <c r="Z2704" s="39">
        <v>195.26688490949999</v>
      </c>
      <c r="AA2704" s="39">
        <v>195.26688490949999</v>
      </c>
      <c r="AB2704" s="39">
        <v>195.26688490949999</v>
      </c>
      <c r="AC2704" s="39">
        <v>195.26688490949999</v>
      </c>
      <c r="AD2704" s="39">
        <v>195.26688490949999</v>
      </c>
    </row>
    <row r="2705" spans="1:30" hidden="1" outlineLevel="1">
      <c r="A2705" s="40" t="s">
        <v>236</v>
      </c>
      <c r="S2705" s="39">
        <v>154.58628388668799</v>
      </c>
      <c r="T2705" s="39">
        <v>154.58628388668799</v>
      </c>
      <c r="U2705" s="39">
        <v>154.58628388668799</v>
      </c>
      <c r="V2705" s="39">
        <v>154.58628388668799</v>
      </c>
      <c r="W2705" s="39">
        <v>154.58628388668799</v>
      </c>
      <c r="X2705" s="39">
        <v>154.58628388668799</v>
      </c>
      <c r="Y2705" s="39">
        <v>154.58628388668799</v>
      </c>
      <c r="Z2705" s="39">
        <v>154.58628388668799</v>
      </c>
      <c r="AA2705" s="39">
        <v>154.58628388668799</v>
      </c>
      <c r="AB2705" s="39">
        <v>154.58628388668799</v>
      </c>
      <c r="AC2705" s="39">
        <v>154.58628388668799</v>
      </c>
      <c r="AD2705" s="39">
        <v>154.58628388668799</v>
      </c>
    </row>
    <row r="2706" spans="1:30" collapsed="1">
      <c r="A2706" s="40" t="s">
        <v>546</v>
      </c>
      <c r="B2706" s="39">
        <v>113276925.33305</v>
      </c>
      <c r="C2706" s="39">
        <v>113276925.33305</v>
      </c>
      <c r="D2706" s="39">
        <v>113276925.33305</v>
      </c>
      <c r="E2706" s="39">
        <v>113276925.33305</v>
      </c>
      <c r="F2706" s="39">
        <v>113276925.33305</v>
      </c>
      <c r="G2706" s="39">
        <v>113276925.33305</v>
      </c>
      <c r="H2706" s="39">
        <v>113276925.33305</v>
      </c>
      <c r="I2706" s="39">
        <v>113276925.33305</v>
      </c>
      <c r="J2706" s="39">
        <v>113276925.33305</v>
      </c>
      <c r="K2706" s="39">
        <v>113276925.33305</v>
      </c>
      <c r="L2706" s="39">
        <v>113276925.33305</v>
      </c>
      <c r="M2706" s="39">
        <v>113276925.33305</v>
      </c>
      <c r="N2706" s="39">
        <v>113276925.33305</v>
      </c>
      <c r="O2706" s="39">
        <v>113276925.33305</v>
      </c>
      <c r="P2706" s="39">
        <v>113276925.33305</v>
      </c>
      <c r="Q2706" s="39">
        <v>113276925.33305</v>
      </c>
      <c r="R2706" s="39">
        <v>113276925.33305</v>
      </c>
      <c r="S2706" s="39">
        <v>6115236.2825084003</v>
      </c>
      <c r="T2706" s="39">
        <v>6115236.2825084003</v>
      </c>
      <c r="U2706" s="39">
        <v>6115236.2825084003</v>
      </c>
      <c r="V2706" s="39">
        <v>6115236.2825084003</v>
      </c>
      <c r="W2706" s="39">
        <v>6115236.2825084003</v>
      </c>
      <c r="X2706" s="39">
        <v>6115236.2825084003</v>
      </c>
      <c r="Y2706" s="39">
        <v>6115236.2825084003</v>
      </c>
      <c r="Z2706" s="39">
        <v>6115236.2825084003</v>
      </c>
      <c r="AA2706" s="39">
        <v>6115236.2825084003</v>
      </c>
      <c r="AB2706" s="39">
        <v>6115236.2825084003</v>
      </c>
      <c r="AC2706" s="39">
        <v>6115236.2825084003</v>
      </c>
      <c r="AD2706" s="39">
        <v>6115236.2825084003</v>
      </c>
    </row>
    <row r="2707" spans="1:30" hidden="1" outlineLevel="1">
      <c r="A2707" s="40" t="s">
        <v>213</v>
      </c>
      <c r="B2707" s="39">
        <v>2800373.1330837999</v>
      </c>
      <c r="C2707" s="39">
        <v>2800373.1330837999</v>
      </c>
      <c r="D2707" s="39">
        <v>2800373.1330837999</v>
      </c>
      <c r="E2707" s="39">
        <v>2800373.1330837999</v>
      </c>
      <c r="F2707" s="39">
        <v>2800373.1330837999</v>
      </c>
      <c r="G2707" s="39">
        <v>2800373.1330837999</v>
      </c>
      <c r="H2707" s="39">
        <v>2800373.1330837999</v>
      </c>
      <c r="I2707" s="39">
        <v>2800373.1330837999</v>
      </c>
      <c r="J2707" s="39">
        <v>2800373.1330837999</v>
      </c>
      <c r="K2707" s="39">
        <v>2800373.1330837999</v>
      </c>
      <c r="L2707" s="39">
        <v>2800373.1330837999</v>
      </c>
      <c r="M2707" s="39">
        <v>2800373.1330837999</v>
      </c>
      <c r="N2707" s="39">
        <v>2800373.1330837999</v>
      </c>
      <c r="O2707" s="39">
        <v>2800373.1330837999</v>
      </c>
      <c r="P2707" s="39">
        <v>2800373.1330837999</v>
      </c>
      <c r="Q2707" s="39">
        <v>2800373.1330837999</v>
      </c>
      <c r="R2707" s="39">
        <v>2800373.1330837999</v>
      </c>
      <c r="S2707" s="39">
        <v>2800373.1330837999</v>
      </c>
      <c r="T2707" s="39">
        <v>2800373.1330837999</v>
      </c>
      <c r="U2707" s="39">
        <v>2800373.1330837999</v>
      </c>
      <c r="V2707" s="39">
        <v>2800373.1330837999</v>
      </c>
      <c r="W2707" s="39">
        <v>2800373.1330837999</v>
      </c>
      <c r="X2707" s="39">
        <v>2800373.1330837999</v>
      </c>
      <c r="Y2707" s="39">
        <v>2800373.1330837999</v>
      </c>
      <c r="Z2707" s="39">
        <v>2800373.1330837999</v>
      </c>
      <c r="AA2707" s="39">
        <v>2800373.1330837999</v>
      </c>
      <c r="AB2707" s="39">
        <v>2800373.1330837999</v>
      </c>
      <c r="AC2707" s="39">
        <v>2800373.1330837999</v>
      </c>
      <c r="AD2707" s="39">
        <v>2800373.1330837999</v>
      </c>
    </row>
    <row r="2708" spans="1:30" hidden="1" outlineLevel="1">
      <c r="A2708" s="40" t="s">
        <v>214</v>
      </c>
      <c r="B2708" s="39">
        <v>106630.190352162</v>
      </c>
      <c r="C2708" s="39">
        <v>106630.190352162</v>
      </c>
      <c r="D2708" s="39">
        <v>106630.190352162</v>
      </c>
      <c r="E2708" s="39">
        <v>106630.190352162</v>
      </c>
      <c r="F2708" s="39">
        <v>106630.190352162</v>
      </c>
      <c r="G2708" s="39">
        <v>106630.190352162</v>
      </c>
      <c r="H2708" s="39">
        <v>106630.190352162</v>
      </c>
      <c r="I2708" s="39">
        <v>106630.190352162</v>
      </c>
      <c r="J2708" s="39">
        <v>106630.190352162</v>
      </c>
      <c r="K2708" s="39">
        <v>106630.190352162</v>
      </c>
      <c r="L2708" s="39">
        <v>106630.190352162</v>
      </c>
      <c r="M2708" s="39">
        <v>106630.190352162</v>
      </c>
      <c r="N2708" s="39">
        <v>106630.190352162</v>
      </c>
      <c r="O2708" s="39">
        <v>106630.190352162</v>
      </c>
      <c r="P2708" s="39">
        <v>106630.190352162</v>
      </c>
      <c r="Q2708" s="39">
        <v>106630.190352162</v>
      </c>
      <c r="R2708" s="39">
        <v>106630.190352162</v>
      </c>
      <c r="S2708" s="39">
        <v>106630.190352162</v>
      </c>
      <c r="T2708" s="39">
        <v>106630.190352162</v>
      </c>
      <c r="U2708" s="39">
        <v>106630.190352162</v>
      </c>
      <c r="V2708" s="39">
        <v>106630.190352162</v>
      </c>
      <c r="W2708" s="39">
        <v>106630.190352162</v>
      </c>
      <c r="X2708" s="39">
        <v>106630.190352162</v>
      </c>
      <c r="Y2708" s="39">
        <v>106630.190352162</v>
      </c>
      <c r="Z2708" s="39">
        <v>106630.190352162</v>
      </c>
      <c r="AA2708" s="39">
        <v>106630.190352162</v>
      </c>
      <c r="AB2708" s="39">
        <v>106630.190352162</v>
      </c>
      <c r="AC2708" s="39">
        <v>106630.190352162</v>
      </c>
      <c r="AD2708" s="39">
        <v>106630.190352162</v>
      </c>
    </row>
    <row r="2709" spans="1:30" hidden="1" outlineLevel="1">
      <c r="A2709" s="40" t="s">
        <v>215</v>
      </c>
      <c r="B2709" s="39">
        <v>1558844.8190440801</v>
      </c>
      <c r="C2709" s="39">
        <v>1558844.8190440801</v>
      </c>
      <c r="D2709" s="39">
        <v>1558844.8190440801</v>
      </c>
      <c r="E2709" s="39">
        <v>1558844.8190440801</v>
      </c>
      <c r="F2709" s="39">
        <v>1558844.8190440801</v>
      </c>
      <c r="G2709" s="39">
        <v>1558844.8190440801</v>
      </c>
      <c r="H2709" s="39">
        <v>1558844.8190440801</v>
      </c>
      <c r="I2709" s="39">
        <v>1558844.8190440801</v>
      </c>
      <c r="J2709" s="39">
        <v>1558844.8190440801</v>
      </c>
      <c r="K2709" s="39">
        <v>1558844.8190440801</v>
      </c>
      <c r="L2709" s="39">
        <v>1558844.8190440801</v>
      </c>
      <c r="M2709" s="39">
        <v>1558844.8190440801</v>
      </c>
      <c r="N2709" s="39">
        <v>1558844.8190440801</v>
      </c>
      <c r="O2709" s="39">
        <v>1558844.8190440801</v>
      </c>
      <c r="P2709" s="39">
        <v>1558844.8190440801</v>
      </c>
      <c r="Q2709" s="39">
        <v>1558844.8190440801</v>
      </c>
      <c r="R2709" s="39">
        <v>1558844.8190440801</v>
      </c>
      <c r="S2709" s="39">
        <v>1558844.8190440801</v>
      </c>
      <c r="T2709" s="39">
        <v>1558844.8190440801</v>
      </c>
      <c r="U2709" s="39">
        <v>1558844.8190440801</v>
      </c>
      <c r="V2709" s="39">
        <v>1558844.8190440801</v>
      </c>
      <c r="W2709" s="39">
        <v>1558844.8190440801</v>
      </c>
      <c r="X2709" s="39">
        <v>1558844.8190440801</v>
      </c>
      <c r="Y2709" s="39">
        <v>1558844.8190440801</v>
      </c>
      <c r="Z2709" s="39">
        <v>1558844.8190440801</v>
      </c>
      <c r="AA2709" s="39">
        <v>1558844.8190440801</v>
      </c>
      <c r="AB2709" s="39">
        <v>1558844.8190440801</v>
      </c>
      <c r="AC2709" s="39">
        <v>1558844.8190440801</v>
      </c>
      <c r="AD2709" s="39">
        <v>1558844.8190440801</v>
      </c>
    </row>
    <row r="2710" spans="1:30" hidden="1" outlineLevel="1">
      <c r="A2710" s="40" t="s">
        <v>216</v>
      </c>
      <c r="B2710" s="39">
        <v>6310080.7394880196</v>
      </c>
      <c r="C2710" s="39">
        <v>6310080.7394880196</v>
      </c>
      <c r="D2710" s="39">
        <v>6310080.7394880196</v>
      </c>
      <c r="E2710" s="39">
        <v>6310080.7394880196</v>
      </c>
      <c r="F2710" s="39">
        <v>6310080.7394880196</v>
      </c>
      <c r="G2710" s="39">
        <v>6310080.7394880196</v>
      </c>
      <c r="H2710" s="39">
        <v>6310080.7394880196</v>
      </c>
      <c r="I2710" s="39">
        <v>6310080.7394880196</v>
      </c>
      <c r="J2710" s="39">
        <v>6310080.7394880196</v>
      </c>
      <c r="K2710" s="39">
        <v>6310080.7394880196</v>
      </c>
      <c r="L2710" s="39">
        <v>6310080.7394880196</v>
      </c>
      <c r="M2710" s="39">
        <v>6310080.7394880196</v>
      </c>
      <c r="N2710" s="39">
        <v>6310080.7394880196</v>
      </c>
      <c r="O2710" s="39">
        <v>6310080.7394880196</v>
      </c>
      <c r="P2710" s="39">
        <v>6310080.7394880196</v>
      </c>
      <c r="Q2710" s="39">
        <v>6310080.7394880196</v>
      </c>
      <c r="R2710" s="39">
        <v>6310080.7394880196</v>
      </c>
      <c r="S2710" s="39">
        <v>6310080.7394880196</v>
      </c>
      <c r="T2710" s="39">
        <v>6310080.7394880196</v>
      </c>
      <c r="U2710" s="39">
        <v>6310080.7394880196</v>
      </c>
      <c r="V2710" s="39">
        <v>6310080.7394880196</v>
      </c>
      <c r="W2710" s="39">
        <v>6310080.7394880196</v>
      </c>
      <c r="X2710" s="39">
        <v>6310080.7394880196</v>
      </c>
      <c r="Y2710" s="39">
        <v>6310080.7394880196</v>
      </c>
      <c r="Z2710" s="39">
        <v>6310080.7394880196</v>
      </c>
      <c r="AA2710" s="39">
        <v>6310080.7394880196</v>
      </c>
      <c r="AB2710" s="39">
        <v>6310080.7394880196</v>
      </c>
      <c r="AC2710" s="39">
        <v>6310080.7394880196</v>
      </c>
      <c r="AD2710" s="39">
        <v>6310080.7394880196</v>
      </c>
    </row>
    <row r="2711" spans="1:30" hidden="1" outlineLevel="1">
      <c r="A2711" s="40" t="s">
        <v>217</v>
      </c>
      <c r="B2711" s="39">
        <v>74540.733825504503</v>
      </c>
      <c r="C2711" s="39">
        <v>74540.733825504503</v>
      </c>
      <c r="D2711" s="39">
        <v>74540.733825504503</v>
      </c>
      <c r="E2711" s="39">
        <v>74540.733825504503</v>
      </c>
      <c r="F2711" s="39">
        <v>74540.733825504503</v>
      </c>
      <c r="G2711" s="39">
        <v>74540.733825504503</v>
      </c>
      <c r="H2711" s="39">
        <v>74540.733825504503</v>
      </c>
      <c r="I2711" s="39">
        <v>74540.733825504503</v>
      </c>
      <c r="J2711" s="39">
        <v>74540.733825504503</v>
      </c>
      <c r="K2711" s="39">
        <v>74540.733825504503</v>
      </c>
      <c r="L2711" s="39">
        <v>74540.733825504503</v>
      </c>
      <c r="M2711" s="39">
        <v>74540.733825504503</v>
      </c>
      <c r="N2711" s="39">
        <v>74540.733825504503</v>
      </c>
      <c r="O2711" s="39">
        <v>74540.733825504503</v>
      </c>
      <c r="P2711" s="39">
        <v>74540.733825504503</v>
      </c>
      <c r="Q2711" s="39">
        <v>74540.733825504503</v>
      </c>
      <c r="R2711" s="39">
        <v>74540.733825504503</v>
      </c>
      <c r="S2711" s="39">
        <v>74540.733825504503</v>
      </c>
      <c r="T2711" s="39">
        <v>74540.733825504503</v>
      </c>
      <c r="U2711" s="39">
        <v>74540.733825504503</v>
      </c>
      <c r="V2711" s="39">
        <v>74540.733825504503</v>
      </c>
      <c r="W2711" s="39">
        <v>74540.733825504503</v>
      </c>
      <c r="X2711" s="39">
        <v>74540.733825504503</v>
      </c>
      <c r="Y2711" s="39">
        <v>74540.733825504503</v>
      </c>
      <c r="Z2711" s="39">
        <v>74540.733825504503</v>
      </c>
      <c r="AA2711" s="39">
        <v>74540.733825504503</v>
      </c>
      <c r="AB2711" s="39">
        <v>74540.733825504503</v>
      </c>
      <c r="AC2711" s="39">
        <v>74540.733825504503</v>
      </c>
      <c r="AD2711" s="39">
        <v>74540.733825504503</v>
      </c>
    </row>
    <row r="2712" spans="1:30" hidden="1" outlineLevel="1">
      <c r="A2712" s="40" t="s">
        <v>218</v>
      </c>
      <c r="B2712" s="39">
        <v>27281611.758779399</v>
      </c>
      <c r="C2712" s="39">
        <v>27281611.758779399</v>
      </c>
      <c r="D2712" s="39">
        <v>27281611.758779399</v>
      </c>
      <c r="E2712" s="39">
        <v>27281611.758779399</v>
      </c>
      <c r="F2712" s="39">
        <v>27281611.758779399</v>
      </c>
      <c r="G2712" s="39">
        <v>27281611.758779399</v>
      </c>
      <c r="H2712" s="39">
        <v>27281611.758779399</v>
      </c>
      <c r="I2712" s="39">
        <v>27281611.758779399</v>
      </c>
      <c r="J2712" s="39">
        <v>27281611.758779399</v>
      </c>
      <c r="K2712" s="39">
        <v>27281611.758779399</v>
      </c>
      <c r="L2712" s="39">
        <v>27281611.758779399</v>
      </c>
      <c r="M2712" s="39">
        <v>27281611.758779399</v>
      </c>
      <c r="N2712" s="39">
        <v>27281611.758779399</v>
      </c>
      <c r="O2712" s="39">
        <v>27281611.758779399</v>
      </c>
      <c r="P2712" s="39">
        <v>27281611.758779399</v>
      </c>
      <c r="Q2712" s="39">
        <v>27281611.758779399</v>
      </c>
      <c r="R2712" s="39">
        <v>27281611.758779399</v>
      </c>
      <c r="S2712" s="39">
        <v>27281611.758779399</v>
      </c>
      <c r="T2712" s="39">
        <v>27281611.758779399</v>
      </c>
      <c r="U2712" s="39">
        <v>27281611.758779399</v>
      </c>
      <c r="V2712" s="39">
        <v>27281611.758779399</v>
      </c>
      <c r="W2712" s="39">
        <v>27281611.758779399</v>
      </c>
      <c r="X2712" s="39">
        <v>27281611.758779399</v>
      </c>
      <c r="Y2712" s="39">
        <v>27281611.758779399</v>
      </c>
      <c r="Z2712" s="39">
        <v>27281611.758779399</v>
      </c>
      <c r="AA2712" s="39">
        <v>27281611.758779399</v>
      </c>
      <c r="AB2712" s="39">
        <v>27281611.758779399</v>
      </c>
      <c r="AC2712" s="39">
        <v>27281611.758779399</v>
      </c>
      <c r="AD2712" s="39">
        <v>27281611.758779399</v>
      </c>
    </row>
    <row r="2713" spans="1:30" hidden="1" outlineLevel="1">
      <c r="A2713" s="40" t="s">
        <v>219</v>
      </c>
      <c r="B2713" s="39">
        <v>11094889.693453601</v>
      </c>
      <c r="C2713" s="39">
        <v>11094889.693453601</v>
      </c>
      <c r="D2713" s="39">
        <v>11094889.693453601</v>
      </c>
      <c r="E2713" s="39">
        <v>11094889.693453601</v>
      </c>
      <c r="F2713" s="39">
        <v>11094889.693453601</v>
      </c>
      <c r="G2713" s="39">
        <v>11094889.693453601</v>
      </c>
      <c r="H2713" s="39">
        <v>11094889.693453601</v>
      </c>
      <c r="I2713" s="39">
        <v>11094889.693453601</v>
      </c>
      <c r="J2713" s="39">
        <v>11094889.693453601</v>
      </c>
      <c r="K2713" s="39">
        <v>11094889.693453601</v>
      </c>
      <c r="L2713" s="39">
        <v>11094889.693453601</v>
      </c>
      <c r="M2713" s="39">
        <v>11094889.693453601</v>
      </c>
      <c r="N2713" s="39">
        <v>11094889.693453601</v>
      </c>
      <c r="O2713" s="39">
        <v>11094889.693453601</v>
      </c>
      <c r="P2713" s="39">
        <v>11094889.693453601</v>
      </c>
      <c r="Q2713" s="39">
        <v>11094889.693453601</v>
      </c>
      <c r="R2713" s="39">
        <v>11094889.693453601</v>
      </c>
      <c r="S2713" s="39">
        <v>11094889.693453601</v>
      </c>
      <c r="T2713" s="39">
        <v>11094889.693453601</v>
      </c>
      <c r="U2713" s="39">
        <v>11094889.693453601</v>
      </c>
      <c r="V2713" s="39">
        <v>11094889.693453601</v>
      </c>
      <c r="W2713" s="39">
        <v>11094889.693453601</v>
      </c>
      <c r="X2713" s="39">
        <v>11094889.693453601</v>
      </c>
      <c r="Y2713" s="39">
        <v>11094889.693453601</v>
      </c>
      <c r="Z2713" s="39">
        <v>11094889.693453601</v>
      </c>
      <c r="AA2713" s="39">
        <v>11094889.693453601</v>
      </c>
      <c r="AB2713" s="39">
        <v>11094889.693453601</v>
      </c>
      <c r="AC2713" s="39">
        <v>11094889.693453601</v>
      </c>
      <c r="AD2713" s="39">
        <v>11094889.693453601</v>
      </c>
    </row>
    <row r="2714" spans="1:30" hidden="1" outlineLevel="1">
      <c r="A2714" s="40" t="s">
        <v>220</v>
      </c>
      <c r="B2714" s="39">
        <v>2621043.41611708</v>
      </c>
      <c r="C2714" s="39">
        <v>2621043.41611708</v>
      </c>
      <c r="D2714" s="39">
        <v>2621043.41611708</v>
      </c>
      <c r="E2714" s="39">
        <v>2621043.41611708</v>
      </c>
      <c r="F2714" s="39">
        <v>2621043.41611708</v>
      </c>
      <c r="G2714" s="39">
        <v>2621043.41611708</v>
      </c>
      <c r="H2714" s="39">
        <v>2621043.41611708</v>
      </c>
      <c r="I2714" s="39">
        <v>2621043.41611708</v>
      </c>
      <c r="J2714" s="39">
        <v>2621043.41611708</v>
      </c>
      <c r="K2714" s="39">
        <v>2621043.41611708</v>
      </c>
      <c r="L2714" s="39">
        <v>2621043.41611708</v>
      </c>
      <c r="M2714" s="39">
        <v>2621043.41611708</v>
      </c>
      <c r="N2714" s="39">
        <v>2621043.41611708</v>
      </c>
      <c r="O2714" s="39">
        <v>2621043.41611708</v>
      </c>
      <c r="P2714" s="39">
        <v>2621043.41611708</v>
      </c>
      <c r="Q2714" s="39">
        <v>2621043.41611708</v>
      </c>
      <c r="R2714" s="39">
        <v>2621043.41611708</v>
      </c>
      <c r="S2714" s="39">
        <v>2621043.41611708</v>
      </c>
      <c r="T2714" s="39">
        <v>2621043.41611708</v>
      </c>
      <c r="U2714" s="39">
        <v>2621043.41611708</v>
      </c>
      <c r="V2714" s="39">
        <v>2621043.41611708</v>
      </c>
      <c r="W2714" s="39">
        <v>2621043.41611708</v>
      </c>
      <c r="X2714" s="39">
        <v>2621043.41611708</v>
      </c>
      <c r="Y2714" s="39">
        <v>2621043.41611708</v>
      </c>
      <c r="Z2714" s="39">
        <v>2621043.41611708</v>
      </c>
      <c r="AA2714" s="39">
        <v>2621043.41611708</v>
      </c>
      <c r="AB2714" s="39">
        <v>2621043.41611708</v>
      </c>
      <c r="AC2714" s="39">
        <v>2621043.41611708</v>
      </c>
      <c r="AD2714" s="39">
        <v>2621043.41611708</v>
      </c>
    </row>
    <row r="2715" spans="1:30" hidden="1" outlineLevel="1">
      <c r="A2715" s="40" t="s">
        <v>221</v>
      </c>
      <c r="B2715" s="39">
        <v>178801.454360148</v>
      </c>
      <c r="C2715" s="39">
        <v>178801.454360148</v>
      </c>
      <c r="D2715" s="39">
        <v>178801.454360148</v>
      </c>
      <c r="E2715" s="39">
        <v>178801.454360148</v>
      </c>
      <c r="F2715" s="39">
        <v>178801.454360148</v>
      </c>
      <c r="G2715" s="39">
        <v>178801.454360148</v>
      </c>
      <c r="H2715" s="39">
        <v>178801.454360148</v>
      </c>
      <c r="I2715" s="39">
        <v>178801.454360148</v>
      </c>
      <c r="J2715" s="39">
        <v>178801.454360148</v>
      </c>
      <c r="K2715" s="39">
        <v>178801.454360148</v>
      </c>
      <c r="L2715" s="39">
        <v>178801.454360148</v>
      </c>
      <c r="M2715" s="39">
        <v>178801.454360148</v>
      </c>
      <c r="N2715" s="39">
        <v>178801.454360148</v>
      </c>
      <c r="O2715" s="39">
        <v>178801.454360148</v>
      </c>
      <c r="P2715" s="39">
        <v>178801.454360148</v>
      </c>
      <c r="Q2715" s="39">
        <v>178801.454360148</v>
      </c>
      <c r="R2715" s="39">
        <v>178801.454360148</v>
      </c>
      <c r="S2715" s="39">
        <v>178801.454360148</v>
      </c>
      <c r="T2715" s="39">
        <v>178801.454360148</v>
      </c>
      <c r="U2715" s="39">
        <v>178801.454360148</v>
      </c>
      <c r="V2715" s="39">
        <v>178801.454360148</v>
      </c>
      <c r="W2715" s="39">
        <v>178801.454360148</v>
      </c>
      <c r="X2715" s="39">
        <v>178801.454360148</v>
      </c>
      <c r="Y2715" s="39">
        <v>178801.454360148</v>
      </c>
      <c r="Z2715" s="39">
        <v>178801.454360148</v>
      </c>
      <c r="AA2715" s="39">
        <v>178801.454360148</v>
      </c>
      <c r="AB2715" s="39">
        <v>178801.454360148</v>
      </c>
      <c r="AC2715" s="39">
        <v>178801.454360148</v>
      </c>
      <c r="AD2715" s="39">
        <v>178801.454360148</v>
      </c>
    </row>
    <row r="2716" spans="1:30" hidden="1" outlineLevel="1">
      <c r="A2716" s="40" t="s">
        <v>222</v>
      </c>
      <c r="B2716" s="39">
        <v>93672.416730208395</v>
      </c>
      <c r="C2716" s="39">
        <v>93672.416730208395</v>
      </c>
      <c r="D2716" s="39">
        <v>93672.416730208395</v>
      </c>
      <c r="E2716" s="39">
        <v>93672.416730208395</v>
      </c>
      <c r="F2716" s="39">
        <v>93672.416730208395</v>
      </c>
      <c r="G2716" s="39">
        <v>93672.416730208395</v>
      </c>
      <c r="H2716" s="39">
        <v>93672.416730208395</v>
      </c>
      <c r="I2716" s="39">
        <v>93672.416730208395</v>
      </c>
      <c r="J2716" s="39">
        <v>93672.416730208395</v>
      </c>
      <c r="K2716" s="39">
        <v>93672.416730208395</v>
      </c>
      <c r="L2716" s="39">
        <v>93672.416730208395</v>
      </c>
      <c r="M2716" s="39">
        <v>93672.416730208395</v>
      </c>
      <c r="N2716" s="39">
        <v>93672.416730208395</v>
      </c>
      <c r="O2716" s="39">
        <v>93672.416730208395</v>
      </c>
      <c r="P2716" s="39">
        <v>93672.416730208395</v>
      </c>
      <c r="Q2716" s="39">
        <v>93672.416730208395</v>
      </c>
      <c r="R2716" s="39">
        <v>93672.416730208395</v>
      </c>
      <c r="S2716" s="39">
        <v>93672.416730208395</v>
      </c>
      <c r="T2716" s="39">
        <v>93672.416730208395</v>
      </c>
      <c r="U2716" s="39">
        <v>93672.416730208395</v>
      </c>
      <c r="V2716" s="39">
        <v>93672.416730208395</v>
      </c>
      <c r="W2716" s="39">
        <v>93672.416730208395</v>
      </c>
      <c r="X2716" s="39">
        <v>93672.416730208395</v>
      </c>
      <c r="Y2716" s="39">
        <v>93672.416730208395</v>
      </c>
      <c r="Z2716" s="39">
        <v>93672.416730208395</v>
      </c>
      <c r="AA2716" s="39">
        <v>93672.416730208395</v>
      </c>
      <c r="AB2716" s="39">
        <v>93672.416730208395</v>
      </c>
      <c r="AC2716" s="39">
        <v>93672.416730208395</v>
      </c>
      <c r="AD2716" s="39">
        <v>93672.416730208395</v>
      </c>
    </row>
    <row r="2717" spans="1:30" hidden="1" outlineLevel="1">
      <c r="A2717" s="40" t="s">
        <v>223</v>
      </c>
      <c r="B2717" s="39">
        <v>102049.69559285999</v>
      </c>
      <c r="C2717" s="39">
        <v>102049.69559285999</v>
      </c>
      <c r="D2717" s="39">
        <v>102049.69559285999</v>
      </c>
      <c r="E2717" s="39">
        <v>102049.69559285999</v>
      </c>
      <c r="F2717" s="39">
        <v>102049.69559285999</v>
      </c>
      <c r="G2717" s="39">
        <v>102049.69559285999</v>
      </c>
      <c r="H2717" s="39">
        <v>102049.69559285999</v>
      </c>
      <c r="I2717" s="39">
        <v>102049.69559285999</v>
      </c>
      <c r="J2717" s="39">
        <v>102049.69559285999</v>
      </c>
      <c r="K2717" s="39">
        <v>102049.69559285999</v>
      </c>
      <c r="L2717" s="39">
        <v>102049.69559285999</v>
      </c>
      <c r="M2717" s="39">
        <v>102049.69559285999</v>
      </c>
      <c r="N2717" s="39">
        <v>102049.69559285999</v>
      </c>
      <c r="O2717" s="39">
        <v>102049.69559285999</v>
      </c>
      <c r="P2717" s="39">
        <v>102049.69559285999</v>
      </c>
      <c r="Q2717" s="39">
        <v>102049.69559285999</v>
      </c>
      <c r="R2717" s="39">
        <v>102049.69559285999</v>
      </c>
      <c r="S2717" s="39">
        <v>102049.69559285999</v>
      </c>
      <c r="T2717" s="39">
        <v>102049.69559285999</v>
      </c>
      <c r="U2717" s="39">
        <v>102049.69559285999</v>
      </c>
      <c r="V2717" s="39">
        <v>102049.69559285999</v>
      </c>
      <c r="W2717" s="39">
        <v>102049.69559285999</v>
      </c>
      <c r="X2717" s="39">
        <v>102049.69559285999</v>
      </c>
      <c r="Y2717" s="39">
        <v>102049.69559285999</v>
      </c>
      <c r="Z2717" s="39">
        <v>102049.69559285999</v>
      </c>
      <c r="AA2717" s="39">
        <v>102049.69559285999</v>
      </c>
      <c r="AB2717" s="39">
        <v>102049.69559285999</v>
      </c>
      <c r="AC2717" s="39">
        <v>102049.69559285999</v>
      </c>
      <c r="AD2717" s="39">
        <v>102049.69559285999</v>
      </c>
    </row>
    <row r="2718" spans="1:30" hidden="1" outlineLevel="1">
      <c r="A2718" s="40" t="s">
        <v>224</v>
      </c>
      <c r="B2718" s="39">
        <v>11107.768749045001</v>
      </c>
      <c r="C2718" s="39">
        <v>11107.768749045001</v>
      </c>
      <c r="D2718" s="39">
        <v>11107.768749045001</v>
      </c>
      <c r="E2718" s="39">
        <v>11107.768749045001</v>
      </c>
      <c r="F2718" s="39">
        <v>11107.768749045001</v>
      </c>
      <c r="G2718" s="39">
        <v>11107.768749045001</v>
      </c>
      <c r="H2718" s="39">
        <v>11107.768749045001</v>
      </c>
      <c r="I2718" s="39">
        <v>11107.768749045001</v>
      </c>
      <c r="J2718" s="39">
        <v>11107.768749045001</v>
      </c>
      <c r="K2718" s="39">
        <v>11107.768749045001</v>
      </c>
      <c r="L2718" s="39">
        <v>11107.768749045001</v>
      </c>
      <c r="M2718" s="39">
        <v>11107.768749045001</v>
      </c>
      <c r="N2718" s="39">
        <v>11107.768749045001</v>
      </c>
      <c r="O2718" s="39">
        <v>11107.768749045001</v>
      </c>
      <c r="P2718" s="39">
        <v>11107.768749045001</v>
      </c>
      <c r="Q2718" s="39">
        <v>11107.768749045001</v>
      </c>
      <c r="R2718" s="39">
        <v>11107.768749045001</v>
      </c>
      <c r="S2718" s="39">
        <v>11107.768749045001</v>
      </c>
      <c r="T2718" s="39">
        <v>11107.768749045001</v>
      </c>
      <c r="U2718" s="39">
        <v>11107.768749045001</v>
      </c>
      <c r="V2718" s="39">
        <v>11107.768749045001</v>
      </c>
      <c r="W2718" s="39">
        <v>11107.768749045001</v>
      </c>
      <c r="X2718" s="39">
        <v>11107.768749045001</v>
      </c>
      <c r="Y2718" s="39">
        <v>11107.768749045001</v>
      </c>
      <c r="Z2718" s="39">
        <v>11107.768749045001</v>
      </c>
      <c r="AA2718" s="39">
        <v>11107.768749045001</v>
      </c>
      <c r="AB2718" s="39">
        <v>11107.768749045001</v>
      </c>
      <c r="AC2718" s="39">
        <v>11107.768749045001</v>
      </c>
      <c r="AD2718" s="39">
        <v>11107.768749045001</v>
      </c>
    </row>
    <row r="2719" spans="1:30" hidden="1" outlineLevel="1">
      <c r="A2719" s="40" t="s">
        <v>225</v>
      </c>
      <c r="B2719" s="39">
        <v>60305793.545194097</v>
      </c>
      <c r="C2719" s="39">
        <v>60305793.545194097</v>
      </c>
      <c r="D2719" s="39">
        <v>60305793.545194097</v>
      </c>
      <c r="E2719" s="39">
        <v>60305793.545194097</v>
      </c>
      <c r="F2719" s="39">
        <v>60305793.545194097</v>
      </c>
      <c r="G2719" s="39">
        <v>60305793.545194097</v>
      </c>
      <c r="H2719" s="39">
        <v>60305793.545194097</v>
      </c>
      <c r="I2719" s="39">
        <v>60305793.545194097</v>
      </c>
      <c r="J2719" s="39">
        <v>60305793.545194097</v>
      </c>
      <c r="K2719" s="39">
        <v>60305793.545194097</v>
      </c>
      <c r="L2719" s="39">
        <v>60305793.545194097</v>
      </c>
      <c r="M2719" s="39">
        <v>60305793.545194097</v>
      </c>
      <c r="N2719" s="39">
        <v>60305793.545194097</v>
      </c>
      <c r="O2719" s="39">
        <v>60305793.545194097</v>
      </c>
      <c r="P2719" s="39">
        <v>60305793.545194097</v>
      </c>
      <c r="Q2719" s="39">
        <v>60305793.545194097</v>
      </c>
      <c r="R2719" s="39">
        <v>60305793.545194097</v>
      </c>
      <c r="S2719" s="39">
        <v>60305793.545194097</v>
      </c>
      <c r="T2719" s="39">
        <v>60305793.545194097</v>
      </c>
      <c r="U2719" s="39">
        <v>60305793.545194097</v>
      </c>
      <c r="V2719" s="39">
        <v>60305793.545194097</v>
      </c>
      <c r="W2719" s="39">
        <v>60305793.545194097</v>
      </c>
      <c r="X2719" s="39">
        <v>60305793.545194097</v>
      </c>
      <c r="Y2719" s="39">
        <v>60305793.545194097</v>
      </c>
      <c r="Z2719" s="39">
        <v>60305793.545194097</v>
      </c>
      <c r="AA2719" s="39">
        <v>60305793.545194097</v>
      </c>
      <c r="AB2719" s="39">
        <v>60305793.545194097</v>
      </c>
      <c r="AC2719" s="39">
        <v>60305793.545194097</v>
      </c>
      <c r="AD2719" s="39">
        <v>60305793.545194097</v>
      </c>
    </row>
    <row r="2720" spans="1:30" hidden="1" outlineLevel="1">
      <c r="A2720" s="40" t="s">
        <v>226</v>
      </c>
      <c r="B2720" s="39">
        <v>599036.53468165896</v>
      </c>
      <c r="C2720" s="39">
        <v>599036.53468165896</v>
      </c>
      <c r="D2720" s="39">
        <v>599036.53468165896</v>
      </c>
      <c r="E2720" s="39">
        <v>599036.53468165896</v>
      </c>
      <c r="F2720" s="39">
        <v>599036.53468165896</v>
      </c>
      <c r="G2720" s="39">
        <v>599036.53468165896</v>
      </c>
      <c r="H2720" s="39">
        <v>599036.53468165896</v>
      </c>
      <c r="I2720" s="39">
        <v>599036.53468165896</v>
      </c>
      <c r="J2720" s="39">
        <v>599036.53468165896</v>
      </c>
      <c r="K2720" s="39">
        <v>599036.53468165896</v>
      </c>
      <c r="L2720" s="39">
        <v>599036.53468165896</v>
      </c>
      <c r="M2720" s="39">
        <v>599036.53468165896</v>
      </c>
      <c r="N2720" s="39">
        <v>599036.53468165896</v>
      </c>
      <c r="O2720" s="39">
        <v>599036.53468165896</v>
      </c>
      <c r="P2720" s="39">
        <v>599036.53468165896</v>
      </c>
      <c r="Q2720" s="39">
        <v>599036.53468165896</v>
      </c>
      <c r="R2720" s="39">
        <v>599036.53468165896</v>
      </c>
      <c r="S2720" s="39">
        <v>599036.53468165896</v>
      </c>
      <c r="T2720" s="39">
        <v>599036.53468165896</v>
      </c>
      <c r="U2720" s="39">
        <v>599036.53468165896</v>
      </c>
      <c r="V2720" s="39">
        <v>599036.53468165896</v>
      </c>
      <c r="W2720" s="39">
        <v>599036.53468165896</v>
      </c>
      <c r="X2720" s="39">
        <v>599036.53468165896</v>
      </c>
      <c r="Y2720" s="39">
        <v>599036.53468165896</v>
      </c>
      <c r="Z2720" s="39">
        <v>599036.53468165896</v>
      </c>
      <c r="AA2720" s="39">
        <v>599036.53468165896</v>
      </c>
      <c r="AB2720" s="39">
        <v>599036.53468165896</v>
      </c>
      <c r="AC2720" s="39">
        <v>599036.53468165896</v>
      </c>
      <c r="AD2720" s="39">
        <v>599036.53468165896</v>
      </c>
    </row>
    <row r="2721" spans="1:30" hidden="1" outlineLevel="1">
      <c r="A2721" s="40" t="s">
        <v>227</v>
      </c>
      <c r="B2721" s="39">
        <v>35083.106867851297</v>
      </c>
      <c r="C2721" s="39">
        <v>35083.106867851297</v>
      </c>
      <c r="D2721" s="39">
        <v>35083.106867851297</v>
      </c>
      <c r="E2721" s="39">
        <v>35083.106867851297</v>
      </c>
      <c r="F2721" s="39">
        <v>35083.106867851297</v>
      </c>
      <c r="G2721" s="39">
        <v>35083.106867851297</v>
      </c>
      <c r="H2721" s="39">
        <v>35083.106867851297</v>
      </c>
      <c r="I2721" s="39">
        <v>35083.106867851297</v>
      </c>
      <c r="J2721" s="39">
        <v>35083.106867851297</v>
      </c>
      <c r="K2721" s="39">
        <v>35083.106867851297</v>
      </c>
      <c r="L2721" s="39">
        <v>35083.106867851297</v>
      </c>
      <c r="M2721" s="39">
        <v>35083.106867851297</v>
      </c>
      <c r="N2721" s="39">
        <v>35083.106867851297</v>
      </c>
      <c r="O2721" s="39">
        <v>35083.106867851297</v>
      </c>
      <c r="P2721" s="39">
        <v>35083.106867851297</v>
      </c>
      <c r="Q2721" s="39">
        <v>35083.106867851297</v>
      </c>
      <c r="R2721" s="39">
        <v>35083.106867851297</v>
      </c>
      <c r="S2721" s="39">
        <v>35083.106867851297</v>
      </c>
      <c r="T2721" s="39">
        <v>35083.106867851297</v>
      </c>
      <c r="U2721" s="39">
        <v>35083.106867851297</v>
      </c>
      <c r="V2721" s="39">
        <v>35083.106867851297</v>
      </c>
      <c r="W2721" s="39">
        <v>35083.106867851297</v>
      </c>
      <c r="X2721" s="39">
        <v>35083.106867851297</v>
      </c>
      <c r="Y2721" s="39">
        <v>35083.106867851297</v>
      </c>
      <c r="Z2721" s="39">
        <v>35083.106867851297</v>
      </c>
      <c r="AA2721" s="39">
        <v>35083.106867851297</v>
      </c>
      <c r="AB2721" s="39">
        <v>35083.106867851297</v>
      </c>
      <c r="AC2721" s="39">
        <v>35083.106867851297</v>
      </c>
      <c r="AD2721" s="39">
        <v>35083.106867851297</v>
      </c>
    </row>
    <row r="2722" spans="1:30" hidden="1" outlineLevel="1">
      <c r="A2722" s="40" t="s">
        <v>228</v>
      </c>
      <c r="B2722" s="39">
        <v>12172.873604163</v>
      </c>
      <c r="C2722" s="39">
        <v>12172.873604163</v>
      </c>
      <c r="D2722" s="39">
        <v>12172.873604163</v>
      </c>
      <c r="E2722" s="39">
        <v>12172.873604163</v>
      </c>
      <c r="F2722" s="39">
        <v>12172.873604163</v>
      </c>
      <c r="G2722" s="39">
        <v>12172.873604163</v>
      </c>
      <c r="H2722" s="39">
        <v>12172.873604163</v>
      </c>
      <c r="I2722" s="39">
        <v>12172.873604163</v>
      </c>
      <c r="J2722" s="39">
        <v>12172.873604163</v>
      </c>
      <c r="K2722" s="39">
        <v>12172.873604163</v>
      </c>
      <c r="L2722" s="39">
        <v>12172.873604163</v>
      </c>
      <c r="M2722" s="39">
        <v>12172.873604163</v>
      </c>
      <c r="N2722" s="39">
        <v>12172.873604163</v>
      </c>
      <c r="O2722" s="39">
        <v>12172.873604163</v>
      </c>
      <c r="P2722" s="39">
        <v>12172.873604163</v>
      </c>
      <c r="Q2722" s="39">
        <v>12172.873604163</v>
      </c>
      <c r="R2722" s="39">
        <v>12172.873604163</v>
      </c>
      <c r="S2722" s="39">
        <v>12172.873604163</v>
      </c>
      <c r="T2722" s="39">
        <v>12172.873604163</v>
      </c>
      <c r="U2722" s="39">
        <v>12172.873604163</v>
      </c>
      <c r="V2722" s="39">
        <v>12172.873604163</v>
      </c>
      <c r="W2722" s="39">
        <v>12172.873604163</v>
      </c>
      <c r="X2722" s="39">
        <v>12172.873604163</v>
      </c>
      <c r="Y2722" s="39">
        <v>12172.873604163</v>
      </c>
      <c r="Z2722" s="39">
        <v>12172.873604163</v>
      </c>
      <c r="AA2722" s="39">
        <v>12172.873604163</v>
      </c>
      <c r="AB2722" s="39">
        <v>12172.873604163</v>
      </c>
      <c r="AC2722" s="39">
        <v>12172.873604163</v>
      </c>
      <c r="AD2722" s="39">
        <v>12172.873604163</v>
      </c>
    </row>
    <row r="2723" spans="1:30" hidden="1" outlineLevel="1">
      <c r="A2723" s="40" t="s">
        <v>229</v>
      </c>
      <c r="B2723" s="39">
        <v>91193.4531271429</v>
      </c>
      <c r="C2723" s="39">
        <v>91193.4531271429</v>
      </c>
      <c r="D2723" s="39">
        <v>91193.4531271429</v>
      </c>
      <c r="E2723" s="39">
        <v>91193.4531271429</v>
      </c>
      <c r="F2723" s="39">
        <v>91193.4531271429</v>
      </c>
      <c r="G2723" s="39">
        <v>91193.4531271429</v>
      </c>
      <c r="H2723" s="39">
        <v>91193.4531271429</v>
      </c>
      <c r="I2723" s="39">
        <v>91193.4531271429</v>
      </c>
      <c r="J2723" s="39">
        <v>91193.4531271429</v>
      </c>
      <c r="K2723" s="39">
        <v>91193.4531271429</v>
      </c>
      <c r="L2723" s="39">
        <v>91193.4531271429</v>
      </c>
      <c r="M2723" s="39">
        <v>91193.4531271429</v>
      </c>
      <c r="N2723" s="39">
        <v>91193.4531271429</v>
      </c>
      <c r="O2723" s="39">
        <v>91193.4531271429</v>
      </c>
      <c r="P2723" s="39">
        <v>91193.4531271429</v>
      </c>
      <c r="Q2723" s="39">
        <v>91193.4531271429</v>
      </c>
      <c r="R2723" s="39">
        <v>91193.4531271429</v>
      </c>
      <c r="S2723" s="39">
        <v>91193.4531271429</v>
      </c>
      <c r="T2723" s="39">
        <v>91193.4531271429</v>
      </c>
      <c r="U2723" s="39">
        <v>91193.4531271429</v>
      </c>
      <c r="V2723" s="39">
        <v>91193.4531271429</v>
      </c>
      <c r="W2723" s="39">
        <v>91193.4531271429</v>
      </c>
      <c r="X2723" s="39">
        <v>91193.4531271429</v>
      </c>
      <c r="Y2723" s="39">
        <v>91193.4531271429</v>
      </c>
      <c r="Z2723" s="39">
        <v>91193.4531271429</v>
      </c>
      <c r="AA2723" s="39">
        <v>91193.4531271429</v>
      </c>
      <c r="AB2723" s="39">
        <v>91193.4531271429</v>
      </c>
      <c r="AC2723" s="39">
        <v>91193.4531271429</v>
      </c>
      <c r="AD2723" s="39">
        <v>91193.4531271429</v>
      </c>
    </row>
    <row r="2724" spans="1:30" hidden="1" outlineLevel="1">
      <c r="A2724" s="40" t="s">
        <v>230</v>
      </c>
      <c r="B2724" s="39">
        <v>838207.08127041196</v>
      </c>
      <c r="C2724" s="39">
        <v>838207.08127041196</v>
      </c>
      <c r="D2724" s="39">
        <v>838207.08127041196</v>
      </c>
      <c r="E2724" s="39">
        <v>838207.08127041196</v>
      </c>
      <c r="F2724" s="39">
        <v>838207.08127041196</v>
      </c>
      <c r="G2724" s="39">
        <v>838207.08127041196</v>
      </c>
      <c r="H2724" s="39">
        <v>838207.08127041196</v>
      </c>
      <c r="I2724" s="39">
        <v>838207.08127041196</v>
      </c>
      <c r="J2724" s="39">
        <v>838207.08127041196</v>
      </c>
      <c r="K2724" s="39">
        <v>838207.08127041196</v>
      </c>
      <c r="L2724" s="39">
        <v>838207.08127041196</v>
      </c>
      <c r="M2724" s="39">
        <v>838207.08127041196</v>
      </c>
      <c r="N2724" s="39">
        <v>838207.08127041196</v>
      </c>
      <c r="O2724" s="39">
        <v>838207.08127041196</v>
      </c>
      <c r="P2724" s="39">
        <v>838207.08127041196</v>
      </c>
      <c r="Q2724" s="39">
        <v>838207.08127041196</v>
      </c>
      <c r="R2724" s="39">
        <v>838207.08127041196</v>
      </c>
      <c r="S2724" s="39">
        <v>838207.08127041196</v>
      </c>
      <c r="T2724" s="39">
        <v>838207.08127041196</v>
      </c>
      <c r="U2724" s="39">
        <v>838207.08127041196</v>
      </c>
      <c r="V2724" s="39">
        <v>838207.08127041196</v>
      </c>
      <c r="W2724" s="39">
        <v>838207.08127041196</v>
      </c>
      <c r="X2724" s="39">
        <v>838207.08127041196</v>
      </c>
      <c r="Y2724" s="39">
        <v>838207.08127041196</v>
      </c>
      <c r="Z2724" s="39">
        <v>838207.08127041196</v>
      </c>
      <c r="AA2724" s="39">
        <v>838207.08127041196</v>
      </c>
      <c r="AB2724" s="39">
        <v>838207.08127041196</v>
      </c>
      <c r="AC2724" s="39">
        <v>838207.08127041196</v>
      </c>
      <c r="AD2724" s="39">
        <v>838207.08127041196</v>
      </c>
    </row>
    <row r="2725" spans="1:30" hidden="1" outlineLevel="1">
      <c r="A2725" s="40" t="s">
        <v>231</v>
      </c>
      <c r="B2725" s="39">
        <v>1121096.3432871799</v>
      </c>
      <c r="C2725" s="39">
        <v>1121096.3432871799</v>
      </c>
      <c r="D2725" s="39">
        <v>1121096.3432871799</v>
      </c>
      <c r="E2725" s="39">
        <v>1121096.3432871799</v>
      </c>
      <c r="F2725" s="39">
        <v>1121096.3432871799</v>
      </c>
      <c r="G2725" s="39">
        <v>1121096.3432871799</v>
      </c>
      <c r="H2725" s="39">
        <v>1121096.3432871799</v>
      </c>
      <c r="I2725" s="39">
        <v>1121096.3432871799</v>
      </c>
      <c r="J2725" s="39">
        <v>1121096.3432871799</v>
      </c>
      <c r="K2725" s="39">
        <v>1121096.3432871799</v>
      </c>
      <c r="L2725" s="39">
        <v>1121096.3432871799</v>
      </c>
      <c r="M2725" s="39">
        <v>1121096.3432871799</v>
      </c>
      <c r="N2725" s="39">
        <v>1121096.3432871799</v>
      </c>
      <c r="O2725" s="39">
        <v>1121096.3432871799</v>
      </c>
      <c r="P2725" s="39">
        <v>1121096.3432871799</v>
      </c>
      <c r="Q2725" s="39">
        <v>1121096.3432871799</v>
      </c>
      <c r="R2725" s="39">
        <v>1121096.3432871799</v>
      </c>
      <c r="S2725" s="39">
        <v>1121096.3432871799</v>
      </c>
      <c r="T2725" s="39">
        <v>1121096.3432871799</v>
      </c>
      <c r="U2725" s="39">
        <v>1121096.3432871799</v>
      </c>
      <c r="V2725" s="39">
        <v>1121096.3432871799</v>
      </c>
      <c r="W2725" s="39">
        <v>1121096.3432871799</v>
      </c>
      <c r="X2725" s="39">
        <v>1121096.3432871799</v>
      </c>
      <c r="Y2725" s="39">
        <v>1121096.3432871799</v>
      </c>
      <c r="Z2725" s="39">
        <v>1121096.3432871799</v>
      </c>
      <c r="AA2725" s="39">
        <v>1121096.3432871799</v>
      </c>
      <c r="AB2725" s="39">
        <v>1121096.3432871799</v>
      </c>
      <c r="AC2725" s="39">
        <v>1121096.3432871799</v>
      </c>
      <c r="AD2725" s="39">
        <v>1121096.3432871799</v>
      </c>
    </row>
    <row r="2726" spans="1:30" hidden="1" outlineLevel="1">
      <c r="A2726" s="40" t="s">
        <v>232</v>
      </c>
      <c r="B2726" s="39">
        <v>4155094.8375697299</v>
      </c>
      <c r="C2726" s="39">
        <v>4155094.8375697299</v>
      </c>
      <c r="D2726" s="39">
        <v>4155094.8375697299</v>
      </c>
      <c r="E2726" s="39">
        <v>4155094.8375697299</v>
      </c>
      <c r="F2726" s="39">
        <v>4155094.8375697299</v>
      </c>
      <c r="G2726" s="39">
        <v>4155094.8375697299</v>
      </c>
      <c r="H2726" s="39">
        <v>4155094.8375697299</v>
      </c>
      <c r="I2726" s="39">
        <v>4155094.8375697299</v>
      </c>
      <c r="J2726" s="39">
        <v>4155094.8375697299</v>
      </c>
      <c r="K2726" s="39">
        <v>4155094.8375697299</v>
      </c>
      <c r="L2726" s="39">
        <v>4155094.8375697299</v>
      </c>
      <c r="M2726" s="39">
        <v>4155094.8375697299</v>
      </c>
      <c r="N2726" s="39">
        <v>4155094.8375697299</v>
      </c>
      <c r="O2726" s="39">
        <v>4155094.8375697299</v>
      </c>
      <c r="P2726" s="39">
        <v>4155094.8375697299</v>
      </c>
      <c r="Q2726" s="39">
        <v>4155094.8375697299</v>
      </c>
      <c r="R2726" s="39">
        <v>4155094.8375697299</v>
      </c>
      <c r="S2726" s="39">
        <v>4155094.8375697299</v>
      </c>
      <c r="T2726" s="39">
        <v>4155094.8375697299</v>
      </c>
      <c r="U2726" s="39">
        <v>4155094.8375697299</v>
      </c>
      <c r="V2726" s="39">
        <v>4155094.8375697299</v>
      </c>
      <c r="W2726" s="39">
        <v>4155094.8375697299</v>
      </c>
      <c r="X2726" s="39">
        <v>4155094.8375697299</v>
      </c>
      <c r="Y2726" s="39">
        <v>4155094.8375697299</v>
      </c>
      <c r="Z2726" s="39">
        <v>4155094.8375697299</v>
      </c>
      <c r="AA2726" s="39">
        <v>4155094.8375697299</v>
      </c>
      <c r="AB2726" s="39">
        <v>4155094.8375697299</v>
      </c>
      <c r="AC2726" s="39">
        <v>4155094.8375697299</v>
      </c>
      <c r="AD2726" s="39">
        <v>4155094.8375697299</v>
      </c>
    </row>
    <row r="2727" spans="1:30" hidden="1" outlineLevel="1">
      <c r="A2727" s="40" t="s">
        <v>233</v>
      </c>
      <c r="B2727" s="39">
        <v>488.167212273752</v>
      </c>
      <c r="C2727" s="39">
        <v>488.167212273752</v>
      </c>
      <c r="D2727" s="39">
        <v>488.167212273752</v>
      </c>
      <c r="E2727" s="39">
        <v>488.167212273752</v>
      </c>
      <c r="F2727" s="39">
        <v>488.167212273752</v>
      </c>
      <c r="G2727" s="39">
        <v>488.167212273752</v>
      </c>
      <c r="H2727" s="39">
        <v>488.167212273752</v>
      </c>
      <c r="I2727" s="39">
        <v>488.167212273752</v>
      </c>
      <c r="J2727" s="39">
        <v>488.167212273752</v>
      </c>
      <c r="K2727" s="39">
        <v>488.167212273752</v>
      </c>
      <c r="L2727" s="39">
        <v>488.167212273752</v>
      </c>
      <c r="M2727" s="39">
        <v>488.167212273752</v>
      </c>
      <c r="N2727" s="39">
        <v>488.167212273752</v>
      </c>
      <c r="O2727" s="39">
        <v>488.167212273752</v>
      </c>
      <c r="P2727" s="39">
        <v>488.167212273752</v>
      </c>
      <c r="Q2727" s="39">
        <v>488.167212273752</v>
      </c>
      <c r="R2727" s="39">
        <v>488.167212273752</v>
      </c>
      <c r="S2727" s="39">
        <v>488.167212273752</v>
      </c>
      <c r="T2727" s="39">
        <v>488.167212273752</v>
      </c>
      <c r="U2727" s="39">
        <v>488.167212273752</v>
      </c>
      <c r="V2727" s="39">
        <v>488.167212273752</v>
      </c>
      <c r="W2727" s="39">
        <v>488.167212273752</v>
      </c>
      <c r="X2727" s="39">
        <v>488.167212273752</v>
      </c>
      <c r="Y2727" s="39">
        <v>488.167212273752</v>
      </c>
      <c r="Z2727" s="39">
        <v>488.167212273752</v>
      </c>
      <c r="AA2727" s="39">
        <v>488.167212273752</v>
      </c>
      <c r="AB2727" s="39">
        <v>488.167212273752</v>
      </c>
      <c r="AC2727" s="39">
        <v>488.167212273752</v>
      </c>
      <c r="AD2727" s="39">
        <v>488.167212273752</v>
      </c>
    </row>
    <row r="2728" spans="1:30" hidden="1" outlineLevel="1">
      <c r="A2728" s="40" t="s">
        <v>235</v>
      </c>
      <c r="B2728" s="39">
        <v>195.26688490949999</v>
      </c>
      <c r="C2728" s="39">
        <v>195.26688490949999</v>
      </c>
      <c r="D2728" s="39">
        <v>195.26688490949999</v>
      </c>
      <c r="E2728" s="39">
        <v>195.26688490949999</v>
      </c>
      <c r="F2728" s="39">
        <v>195.26688490949999</v>
      </c>
      <c r="G2728" s="39">
        <v>195.26688490949999</v>
      </c>
      <c r="H2728" s="39">
        <v>195.26688490949999</v>
      </c>
      <c r="I2728" s="39">
        <v>195.26688490949999</v>
      </c>
      <c r="J2728" s="39">
        <v>195.26688490949999</v>
      </c>
      <c r="K2728" s="39">
        <v>195.26688490949999</v>
      </c>
      <c r="L2728" s="39">
        <v>195.26688490949999</v>
      </c>
      <c r="M2728" s="39">
        <v>195.26688490949999</v>
      </c>
      <c r="N2728" s="39">
        <v>195.26688490949999</v>
      </c>
      <c r="O2728" s="39">
        <v>195.26688490949999</v>
      </c>
      <c r="P2728" s="39">
        <v>195.26688490949999</v>
      </c>
      <c r="Q2728" s="39">
        <v>195.26688490949999</v>
      </c>
      <c r="R2728" s="39">
        <v>195.26688490949999</v>
      </c>
      <c r="S2728" s="39">
        <v>195.26688490949999</v>
      </c>
      <c r="T2728" s="39">
        <v>195.26688490949999</v>
      </c>
      <c r="U2728" s="39">
        <v>195.26688490949999</v>
      </c>
      <c r="V2728" s="39">
        <v>195.26688490949999</v>
      </c>
      <c r="W2728" s="39">
        <v>195.26688490949999</v>
      </c>
      <c r="X2728" s="39">
        <v>195.26688490949999</v>
      </c>
      <c r="Y2728" s="39">
        <v>195.26688490949999</v>
      </c>
      <c r="Z2728" s="39">
        <v>195.26688490949999</v>
      </c>
      <c r="AA2728" s="39">
        <v>195.26688490949999</v>
      </c>
      <c r="AB2728" s="39">
        <v>195.26688490949999</v>
      </c>
      <c r="AC2728" s="39">
        <v>195.26688490949999</v>
      </c>
      <c r="AD2728" s="39">
        <v>195.26688490949999</v>
      </c>
    </row>
    <row r="2729" spans="1:30" hidden="1" outlineLevel="1">
      <c r="A2729" s="40" t="s">
        <v>236</v>
      </c>
      <c r="B2729" s="39">
        <v>154.58628388668799</v>
      </c>
      <c r="C2729" s="39">
        <v>154.58628388668799</v>
      </c>
      <c r="D2729" s="39">
        <v>154.58628388668799</v>
      </c>
      <c r="E2729" s="39">
        <v>154.58628388668799</v>
      </c>
      <c r="F2729" s="39">
        <v>154.58628388668799</v>
      </c>
      <c r="G2729" s="39">
        <v>154.58628388668799</v>
      </c>
      <c r="H2729" s="39">
        <v>154.58628388668799</v>
      </c>
      <c r="I2729" s="39">
        <v>154.58628388668799</v>
      </c>
      <c r="J2729" s="39">
        <v>154.58628388668799</v>
      </c>
      <c r="K2729" s="39">
        <v>154.58628388668799</v>
      </c>
      <c r="L2729" s="39">
        <v>154.58628388668799</v>
      </c>
      <c r="M2729" s="39">
        <v>154.58628388668799</v>
      </c>
      <c r="N2729" s="39">
        <v>154.58628388668799</v>
      </c>
      <c r="O2729" s="39">
        <v>154.58628388668799</v>
      </c>
      <c r="P2729" s="39">
        <v>154.58628388668799</v>
      </c>
      <c r="Q2729" s="39">
        <v>154.58628388668799</v>
      </c>
      <c r="R2729" s="39">
        <v>154.58628388668799</v>
      </c>
      <c r="S2729" s="39">
        <v>154.58628388668799</v>
      </c>
      <c r="T2729" s="39">
        <v>154.58628388668799</v>
      </c>
      <c r="U2729" s="39">
        <v>154.58628388668799</v>
      </c>
      <c r="V2729" s="39">
        <v>154.58628388668799</v>
      </c>
      <c r="W2729" s="39">
        <v>154.58628388668799</v>
      </c>
      <c r="X2729" s="39">
        <v>154.58628388668799</v>
      </c>
      <c r="Y2729" s="39">
        <v>154.58628388668799</v>
      </c>
      <c r="Z2729" s="39">
        <v>154.58628388668799</v>
      </c>
      <c r="AA2729" s="39">
        <v>154.58628388668799</v>
      </c>
      <c r="AB2729" s="39">
        <v>154.58628388668799</v>
      </c>
      <c r="AC2729" s="39">
        <v>154.58628388668799</v>
      </c>
      <c r="AD2729" s="39">
        <v>154.58628388668799</v>
      </c>
    </row>
    <row r="2730" spans="1:30" collapsed="1">
      <c r="A2730" s="40" t="s">
        <v>547</v>
      </c>
      <c r="B2730" s="39">
        <v>119392161.615559</v>
      </c>
      <c r="C2730" s="39">
        <v>119392161.615559</v>
      </c>
      <c r="D2730" s="39">
        <v>119392161.615559</v>
      </c>
      <c r="E2730" s="39">
        <v>119392161.615559</v>
      </c>
      <c r="F2730" s="39">
        <v>119392161.615559</v>
      </c>
      <c r="G2730" s="39">
        <v>119392161.615559</v>
      </c>
      <c r="H2730" s="39">
        <v>119392161.615559</v>
      </c>
      <c r="I2730" s="39">
        <v>119392161.615559</v>
      </c>
      <c r="J2730" s="39">
        <v>119392161.615559</v>
      </c>
      <c r="K2730" s="39">
        <v>119392161.615559</v>
      </c>
      <c r="L2730" s="39">
        <v>119392161.615559</v>
      </c>
      <c r="M2730" s="39">
        <v>119392161.615559</v>
      </c>
      <c r="N2730" s="39">
        <v>119392161.615559</v>
      </c>
      <c r="O2730" s="39">
        <v>119392161.615559</v>
      </c>
      <c r="P2730" s="39">
        <v>119392161.615559</v>
      </c>
      <c r="Q2730" s="39">
        <v>119392161.615559</v>
      </c>
      <c r="R2730" s="39">
        <v>119392161.615559</v>
      </c>
      <c r="S2730" s="39">
        <v>119392161.615559</v>
      </c>
      <c r="T2730" s="39">
        <v>119392161.615559</v>
      </c>
      <c r="U2730" s="39">
        <v>119392161.615559</v>
      </c>
      <c r="V2730" s="39">
        <v>119392161.615559</v>
      </c>
      <c r="W2730" s="39">
        <v>119392161.615559</v>
      </c>
      <c r="X2730" s="39">
        <v>119392161.615559</v>
      </c>
      <c r="Y2730" s="39">
        <v>119392161.615559</v>
      </c>
      <c r="Z2730" s="39">
        <v>119392161.615559</v>
      </c>
      <c r="AA2730" s="39">
        <v>119392161.615559</v>
      </c>
      <c r="AB2730" s="39">
        <v>119392161.615559</v>
      </c>
      <c r="AC2730" s="39">
        <v>119392161.615559</v>
      </c>
      <c r="AD2730" s="39">
        <v>119392161.615559</v>
      </c>
    </row>
    <row r="2731" spans="1:30">
      <c r="A2731" s="40" t="s">
        <v>548</v>
      </c>
    </row>
    <row r="2732" spans="1:30" s="45" customFormat="1">
      <c r="A2732" s="49" t="s">
        <v>549</v>
      </c>
      <c r="B2732" s="50">
        <v>2.4721479020111899E-2</v>
      </c>
      <c r="C2732" s="50">
        <v>9.4132313389203904E-4</v>
      </c>
      <c r="D2732" s="50">
        <v>1.37613623821519E-2</v>
      </c>
      <c r="E2732" s="50">
        <v>5.57049083115157E-2</v>
      </c>
      <c r="F2732" s="50">
        <v>6.5803987534392996E-4</v>
      </c>
      <c r="G2732" s="50">
        <v>0.240839974059742</v>
      </c>
      <c r="H2732" s="50">
        <v>9.7944834403238507E-2</v>
      </c>
      <c r="I2732" s="50">
        <v>2.3138370046775401E-2</v>
      </c>
      <c r="J2732" s="50">
        <v>1.57844551160305E-3</v>
      </c>
      <c r="K2732" s="50">
        <v>8.2693290319098603E-4</v>
      </c>
      <c r="L2732" s="50">
        <v>9.0088687782457902E-4</v>
      </c>
      <c r="M2732" s="50">
        <v>9.8058529717209199E-5</v>
      </c>
      <c r="N2732" s="50">
        <v>0.53237491543742099</v>
      </c>
      <c r="O2732" s="50">
        <v>5.2882485371173503E-3</v>
      </c>
      <c r="P2732" s="50">
        <v>3.0971097392255099E-4</v>
      </c>
      <c r="Q2732" s="50">
        <v>1.0746119360472599E-4</v>
      </c>
      <c r="R2732" s="50">
        <v>8.0504880282564705E-4</v>
      </c>
      <c r="S2732" s="50">
        <v>0</v>
      </c>
      <c r="T2732" s="50">
        <v>0.13706863358133201</v>
      </c>
      <c r="U2732" s="50">
        <v>0</v>
      </c>
      <c r="V2732" s="50">
        <v>0</v>
      </c>
      <c r="W2732" s="50">
        <v>0.18332837710521299</v>
      </c>
      <c r="X2732" s="50">
        <v>0.67946595121020603</v>
      </c>
      <c r="Y2732" s="50">
        <v>0</v>
      </c>
      <c r="Z2732" s="50">
        <v>7.9828021309670698E-5</v>
      </c>
      <c r="AA2732" s="50">
        <v>0</v>
      </c>
      <c r="AB2732" s="50">
        <v>3.1931208523868199E-5</v>
      </c>
      <c r="AC2732" s="50">
        <v>2.5278873414729E-5</v>
      </c>
      <c r="AD2732" s="50">
        <v>0</v>
      </c>
    </row>
    <row r="2733" spans="1:30">
      <c r="A2733" s="40" t="s">
        <v>550</v>
      </c>
      <c r="B2733" s="39">
        <v>2.3455251125286999E-2</v>
      </c>
      <c r="C2733" s="39">
        <v>8.9310880135925E-4</v>
      </c>
      <c r="D2733" s="39">
        <v>1.30565088859312E-2</v>
      </c>
      <c r="E2733" s="39">
        <v>5.2851717014776603E-2</v>
      </c>
      <c r="F2733" s="39">
        <v>6.2433523957397096E-4</v>
      </c>
      <c r="G2733" s="39">
        <v>0.228504211579866</v>
      </c>
      <c r="H2733" s="39">
        <v>9.2928124789121699E-2</v>
      </c>
      <c r="I2733" s="39">
        <v>2.1953228592650701E-2</v>
      </c>
      <c r="J2733" s="39">
        <v>1.49759793223181E-3</v>
      </c>
      <c r="K2733" s="39">
        <v>7.8457760930597704E-4</v>
      </c>
      <c r="L2733" s="39">
        <v>8.5474368008729403E-4</v>
      </c>
      <c r="M2733" s="39">
        <v>9.3035996657903606E-5</v>
      </c>
      <c r="N2733" s="39">
        <v>0.50510680708987898</v>
      </c>
      <c r="O2733" s="39">
        <v>5.0173857862674904E-3</v>
      </c>
      <c r="P2733" s="39">
        <v>2.9384765627092299E-4</v>
      </c>
      <c r="Q2733" s="39">
        <v>1.01957058482277E-4</v>
      </c>
      <c r="R2733" s="39">
        <v>7.6381440701931596E-4</v>
      </c>
      <c r="S2733" s="39">
        <v>0</v>
      </c>
      <c r="T2733" s="39">
        <v>7.0206207001211997E-3</v>
      </c>
      <c r="U2733" s="39">
        <v>0</v>
      </c>
      <c r="V2733" s="39">
        <v>0</v>
      </c>
      <c r="W2733" s="39">
        <v>9.3900330483762603E-3</v>
      </c>
      <c r="X2733" s="39">
        <v>3.4802073949787897E-2</v>
      </c>
      <c r="Y2733" s="39">
        <v>0</v>
      </c>
      <c r="Z2733" s="39">
        <v>4.0887710354524102E-6</v>
      </c>
      <c r="AA2733" s="39">
        <v>0</v>
      </c>
      <c r="AB2733" s="39">
        <v>1.63550841418096E-6</v>
      </c>
      <c r="AC2733" s="39">
        <v>1.2947774945599201E-6</v>
      </c>
      <c r="AD2733" s="39">
        <v>0</v>
      </c>
    </row>
    <row r="2734" spans="1:30">
      <c r="A2734" s="40" t="s">
        <v>551</v>
      </c>
    </row>
    <row r="2735" spans="1:30">
      <c r="A2735" s="43" t="s">
        <v>552</v>
      </c>
    </row>
    <row r="2736" spans="1:30">
      <c r="A2736" s="40" t="s">
        <v>553</v>
      </c>
      <c r="B2736" s="39">
        <v>2692047.07799999</v>
      </c>
      <c r="C2736" s="39">
        <v>101711.405</v>
      </c>
      <c r="D2736" s="39">
        <v>1532764.787</v>
      </c>
      <c r="E2736" s="39">
        <v>6017304.017</v>
      </c>
      <c r="F2736" s="39">
        <v>71082.173999999999</v>
      </c>
      <c r="G2736" s="39">
        <v>26017376.182999998</v>
      </c>
      <c r="H2736" s="39">
        <v>10588644.419</v>
      </c>
      <c r="I2736" s="39">
        <v>2517488.5919999899</v>
      </c>
      <c r="J2736" s="39">
        <v>175810.04199999999</v>
      </c>
      <c r="K2736" s="39">
        <v>91241.144</v>
      </c>
      <c r="L2736" s="39">
        <v>97314.767999999996</v>
      </c>
      <c r="M2736" s="39">
        <v>10819.4659999999</v>
      </c>
      <c r="N2736" s="39">
        <v>57507710.079999998</v>
      </c>
      <c r="O2736" s="39">
        <v>571242.28599999996</v>
      </c>
      <c r="P2736" s="39">
        <v>33455.311999999998</v>
      </c>
      <c r="Q2736" s="39">
        <v>11856.925999999999</v>
      </c>
      <c r="R2736" s="39">
        <v>89667.754000000001</v>
      </c>
      <c r="S2736" s="39">
        <v>0</v>
      </c>
      <c r="T2736" s="39">
        <v>824183.57663926005</v>
      </c>
      <c r="U2736" s="39">
        <v>0</v>
      </c>
      <c r="V2736" s="39">
        <v>0</v>
      </c>
      <c r="W2736" s="39">
        <v>1102340</v>
      </c>
      <c r="X2736" s="39">
        <v>4085578.6129999999</v>
      </c>
      <c r="Y2736" s="39">
        <v>0</v>
      </c>
      <c r="Z2736" s="39">
        <v>480</v>
      </c>
      <c r="AA2736" s="39">
        <v>0</v>
      </c>
      <c r="AB2736" s="39">
        <v>192</v>
      </c>
      <c r="AC2736" s="39">
        <v>152</v>
      </c>
      <c r="AD2736" s="39">
        <v>0</v>
      </c>
    </row>
    <row r="2737" spans="1:30">
      <c r="A2737" s="40" t="s">
        <v>554</v>
      </c>
      <c r="B2737" s="39">
        <v>0</v>
      </c>
      <c r="C2737" s="39">
        <v>0</v>
      </c>
      <c r="D2737" s="39">
        <v>0</v>
      </c>
      <c r="E2737" s="39">
        <v>0</v>
      </c>
      <c r="F2737" s="39">
        <v>0</v>
      </c>
      <c r="G2737" s="39">
        <v>0</v>
      </c>
      <c r="H2737" s="39">
        <v>0</v>
      </c>
      <c r="I2737" s="39">
        <v>0</v>
      </c>
      <c r="J2737" s="39">
        <v>0</v>
      </c>
      <c r="K2737" s="39">
        <v>0</v>
      </c>
      <c r="L2737" s="39">
        <v>0</v>
      </c>
      <c r="M2737" s="39">
        <v>0</v>
      </c>
      <c r="N2737" s="39">
        <v>0</v>
      </c>
      <c r="O2737" s="39">
        <v>0</v>
      </c>
      <c r="P2737" s="39">
        <v>0</v>
      </c>
      <c r="Q2737" s="39">
        <v>0</v>
      </c>
      <c r="R2737" s="39">
        <v>0</v>
      </c>
      <c r="S2737" s="39">
        <v>0</v>
      </c>
      <c r="T2737" s="39">
        <v>0</v>
      </c>
      <c r="U2737" s="39">
        <v>0</v>
      </c>
      <c r="V2737" s="39">
        <v>0</v>
      </c>
      <c r="W2737" s="39">
        <v>0</v>
      </c>
      <c r="X2737" s="39">
        <v>0</v>
      </c>
      <c r="Y2737" s="39">
        <v>0</v>
      </c>
      <c r="Z2737" s="39">
        <v>0</v>
      </c>
      <c r="AA2737" s="39">
        <v>0</v>
      </c>
      <c r="AB2737" s="39">
        <v>0</v>
      </c>
      <c r="AC2737" s="39">
        <v>0</v>
      </c>
      <c r="AD2737" s="39">
        <v>0</v>
      </c>
    </row>
    <row r="2738" spans="1:30">
      <c r="A2738" s="40" t="s">
        <v>555</v>
      </c>
      <c r="B2738" s="39">
        <v>2692047.07799999</v>
      </c>
      <c r="C2738" s="39">
        <v>101711.405</v>
      </c>
      <c r="D2738" s="39">
        <v>1532764.787</v>
      </c>
      <c r="E2738" s="39">
        <v>6017304.017</v>
      </c>
      <c r="F2738" s="39">
        <v>71082.173999999999</v>
      </c>
      <c r="G2738" s="39">
        <v>26017376.182999998</v>
      </c>
      <c r="H2738" s="39">
        <v>10588644.419</v>
      </c>
      <c r="I2738" s="39">
        <v>2517488.5919999899</v>
      </c>
      <c r="J2738" s="39">
        <v>175810.04199999999</v>
      </c>
      <c r="K2738" s="39">
        <v>91241.144</v>
      </c>
      <c r="L2738" s="39">
        <v>97314.767999999996</v>
      </c>
      <c r="M2738" s="39">
        <v>10819.4659999999</v>
      </c>
      <c r="N2738" s="39">
        <v>57507710.079999998</v>
      </c>
      <c r="O2738" s="39">
        <v>571242.28599999996</v>
      </c>
      <c r="P2738" s="39">
        <v>33455.311999999998</v>
      </c>
      <c r="Q2738" s="39">
        <v>11856.925999999999</v>
      </c>
      <c r="R2738" s="39">
        <v>89667.754000000001</v>
      </c>
      <c r="S2738" s="39">
        <v>0</v>
      </c>
      <c r="T2738" s="39">
        <v>824183.57663926005</v>
      </c>
      <c r="U2738" s="39">
        <v>0</v>
      </c>
      <c r="V2738" s="39">
        <v>0</v>
      </c>
      <c r="W2738" s="39">
        <v>1102340</v>
      </c>
      <c r="X2738" s="39">
        <v>4085578.6129999999</v>
      </c>
      <c r="Y2738" s="39">
        <v>0</v>
      </c>
      <c r="Z2738" s="39">
        <v>480</v>
      </c>
      <c r="AA2738" s="39">
        <v>0</v>
      </c>
      <c r="AB2738" s="39">
        <v>192</v>
      </c>
      <c r="AC2738" s="39">
        <v>152</v>
      </c>
      <c r="AD2738" s="39">
        <v>0</v>
      </c>
    </row>
    <row r="2739" spans="1:30" s="45" customFormat="1">
      <c r="A2739" s="44" t="s">
        <v>556</v>
      </c>
      <c r="B2739" s="45">
        <v>0</v>
      </c>
      <c r="C2739" s="45">
        <v>0</v>
      </c>
      <c r="D2739" s="45">
        <v>1</v>
      </c>
      <c r="E2739" s="45">
        <v>0</v>
      </c>
      <c r="F2739" s="45">
        <v>0</v>
      </c>
      <c r="G2739" s="45">
        <v>0</v>
      </c>
      <c r="H2739" s="45">
        <v>0</v>
      </c>
      <c r="I2739" s="45">
        <v>0</v>
      </c>
      <c r="J2739" s="45">
        <v>1</v>
      </c>
      <c r="K2739" s="45">
        <v>0</v>
      </c>
      <c r="L2739" s="45">
        <v>0</v>
      </c>
      <c r="M2739" s="45">
        <v>0</v>
      </c>
      <c r="N2739" s="45">
        <v>0</v>
      </c>
      <c r="O2739" s="45">
        <v>0</v>
      </c>
      <c r="P2739" s="45">
        <v>0</v>
      </c>
      <c r="Q2739" s="45">
        <v>0</v>
      </c>
      <c r="R2739" s="45">
        <v>1</v>
      </c>
      <c r="S2739" s="45">
        <v>1</v>
      </c>
      <c r="T2739" s="45">
        <v>1</v>
      </c>
      <c r="U2739" s="45">
        <v>1</v>
      </c>
      <c r="V2739" s="45">
        <v>1</v>
      </c>
      <c r="W2739" s="45">
        <v>1</v>
      </c>
      <c r="X2739" s="45">
        <v>1</v>
      </c>
      <c r="Y2739" s="45">
        <v>1</v>
      </c>
      <c r="Z2739" s="45">
        <v>1</v>
      </c>
      <c r="AA2739" s="45">
        <v>1</v>
      </c>
      <c r="AB2739" s="45">
        <v>1</v>
      </c>
      <c r="AC2739" s="45">
        <v>1</v>
      </c>
      <c r="AD2739" s="45">
        <v>1</v>
      </c>
    </row>
    <row r="2740" spans="1:30" s="45" customFormat="1">
      <c r="A2740" s="44" t="s">
        <v>557</v>
      </c>
      <c r="B2740" s="45">
        <v>1.0170150255703101</v>
      </c>
      <c r="C2740" s="45">
        <v>1.0170150255703101</v>
      </c>
      <c r="D2740" s="45">
        <v>1.0170150255703101</v>
      </c>
      <c r="E2740" s="45">
        <v>1.0170150255703101</v>
      </c>
      <c r="F2740" s="45">
        <v>1.0170150255703101</v>
      </c>
      <c r="G2740" s="45">
        <v>1.0170150255703101</v>
      </c>
      <c r="H2740" s="45">
        <v>1.0170150255703101</v>
      </c>
      <c r="I2740" s="45">
        <v>1.0170150255703101</v>
      </c>
      <c r="J2740" s="45">
        <v>1.0170150255703101</v>
      </c>
      <c r="K2740" s="45">
        <v>1.0170150255703101</v>
      </c>
      <c r="L2740" s="45">
        <v>1.0170150255703101</v>
      </c>
      <c r="M2740" s="45">
        <v>1.0170150255703101</v>
      </c>
      <c r="N2740" s="45">
        <v>1.0170150255703101</v>
      </c>
      <c r="O2740" s="45">
        <v>1.0170150255703101</v>
      </c>
      <c r="P2740" s="45">
        <v>1.0170150255703101</v>
      </c>
      <c r="Q2740" s="45">
        <v>1.0170150255703101</v>
      </c>
      <c r="R2740" s="45">
        <v>1.0170150255703101</v>
      </c>
      <c r="S2740" s="45">
        <v>1.0170150255703101</v>
      </c>
      <c r="T2740" s="45">
        <v>1.0170150255703101</v>
      </c>
      <c r="U2740" s="45">
        <v>1.0170150255703101</v>
      </c>
      <c r="V2740" s="45">
        <v>1.0170150255703101</v>
      </c>
      <c r="W2740" s="45">
        <v>1.0170150255703101</v>
      </c>
      <c r="X2740" s="45">
        <v>1.0170150255703101</v>
      </c>
      <c r="Y2740" s="45">
        <v>1.0170150255703101</v>
      </c>
      <c r="Z2740" s="45">
        <v>1.0170150255703101</v>
      </c>
      <c r="AA2740" s="45">
        <v>1.0170150255703101</v>
      </c>
      <c r="AB2740" s="45">
        <v>1.0170150255703101</v>
      </c>
      <c r="AC2740" s="45">
        <v>1.0170150255703101</v>
      </c>
      <c r="AD2740" s="45">
        <v>1.0170150255703101</v>
      </c>
    </row>
    <row r="2741" spans="1:30">
      <c r="A2741" s="40" t="s">
        <v>558</v>
      </c>
      <c r="B2741" s="39">
        <v>0</v>
      </c>
      <c r="C2741" s="39">
        <v>0</v>
      </c>
      <c r="D2741" s="39">
        <v>1558844.8190440801</v>
      </c>
      <c r="E2741" s="39">
        <v>0</v>
      </c>
      <c r="F2741" s="39">
        <v>0</v>
      </c>
      <c r="G2741" s="39">
        <v>0</v>
      </c>
      <c r="H2741" s="39">
        <v>0</v>
      </c>
      <c r="I2741" s="39">
        <v>0</v>
      </c>
      <c r="J2741" s="39">
        <v>178801.454360148</v>
      </c>
      <c r="K2741" s="39">
        <v>0</v>
      </c>
      <c r="L2741" s="39">
        <v>0</v>
      </c>
      <c r="M2741" s="39">
        <v>0</v>
      </c>
      <c r="N2741" s="39">
        <v>0</v>
      </c>
      <c r="O2741" s="39">
        <v>0</v>
      </c>
      <c r="P2741" s="39">
        <v>0</v>
      </c>
      <c r="Q2741" s="39">
        <v>0</v>
      </c>
      <c r="R2741" s="39">
        <v>91193.4531271429</v>
      </c>
      <c r="S2741" s="39">
        <v>0</v>
      </c>
      <c r="T2741" s="39">
        <v>838207.08127041196</v>
      </c>
      <c r="U2741" s="39">
        <v>0</v>
      </c>
      <c r="V2741" s="39">
        <v>0</v>
      </c>
      <c r="W2741" s="39">
        <v>1121096.3432871799</v>
      </c>
      <c r="X2741" s="39">
        <v>4155094.8375697299</v>
      </c>
      <c r="Y2741" s="39">
        <v>0</v>
      </c>
      <c r="Z2741" s="39">
        <v>488.167212273752</v>
      </c>
      <c r="AA2741" s="39">
        <v>0</v>
      </c>
      <c r="AB2741" s="39">
        <v>195.26688490949999</v>
      </c>
      <c r="AC2741" s="39">
        <v>154.58628388668799</v>
      </c>
      <c r="AD2741" s="39">
        <v>0</v>
      </c>
    </row>
    <row r="2742" spans="1:30">
      <c r="A2742" s="40" t="s">
        <v>559</v>
      </c>
      <c r="B2742" s="39">
        <v>0</v>
      </c>
      <c r="C2742" s="39">
        <v>0</v>
      </c>
      <c r="D2742" s="39">
        <v>0</v>
      </c>
      <c r="E2742" s="39">
        <v>0</v>
      </c>
      <c r="F2742" s="39">
        <v>0</v>
      </c>
      <c r="G2742" s="39">
        <v>0</v>
      </c>
      <c r="H2742" s="39">
        <v>0</v>
      </c>
      <c r="I2742" s="39">
        <v>0</v>
      </c>
      <c r="J2742" s="39">
        <v>0</v>
      </c>
      <c r="K2742" s="39">
        <v>0</v>
      </c>
      <c r="L2742" s="39">
        <v>0</v>
      </c>
      <c r="M2742" s="39">
        <v>0</v>
      </c>
      <c r="N2742" s="39">
        <v>0</v>
      </c>
      <c r="O2742" s="39">
        <v>0</v>
      </c>
      <c r="P2742" s="39">
        <v>0</v>
      </c>
      <c r="Q2742" s="39">
        <v>0</v>
      </c>
      <c r="R2742" s="39">
        <v>0</v>
      </c>
      <c r="S2742" s="39">
        <v>0</v>
      </c>
      <c r="T2742" s="39">
        <v>0</v>
      </c>
      <c r="U2742" s="39">
        <v>0</v>
      </c>
      <c r="V2742" s="39">
        <v>0</v>
      </c>
      <c r="W2742" s="39">
        <v>0</v>
      </c>
      <c r="X2742" s="39">
        <v>0</v>
      </c>
      <c r="Y2742" s="39">
        <v>0</v>
      </c>
      <c r="Z2742" s="39">
        <v>0</v>
      </c>
      <c r="AA2742" s="39">
        <v>0</v>
      </c>
      <c r="AB2742" s="39">
        <v>0</v>
      </c>
      <c r="AC2742" s="39">
        <v>0</v>
      </c>
      <c r="AD2742" s="39">
        <v>0</v>
      </c>
    </row>
    <row r="2743" spans="1:30">
      <c r="A2743" s="40" t="s">
        <v>560</v>
      </c>
      <c r="B2743" s="39">
        <v>0</v>
      </c>
      <c r="C2743" s="39">
        <v>0</v>
      </c>
      <c r="D2743" s="39">
        <v>0</v>
      </c>
      <c r="E2743" s="39">
        <v>0</v>
      </c>
      <c r="F2743" s="39">
        <v>0</v>
      </c>
      <c r="G2743" s="39">
        <v>0</v>
      </c>
      <c r="H2743" s="39">
        <v>0</v>
      </c>
      <c r="I2743" s="39">
        <v>0</v>
      </c>
      <c r="J2743" s="39">
        <v>0</v>
      </c>
      <c r="K2743" s="39">
        <v>0</v>
      </c>
      <c r="L2743" s="39">
        <v>0</v>
      </c>
      <c r="M2743" s="39">
        <v>0</v>
      </c>
      <c r="N2743" s="39">
        <v>0</v>
      </c>
      <c r="O2743" s="39">
        <v>0</v>
      </c>
      <c r="P2743" s="39">
        <v>0</v>
      </c>
      <c r="Q2743" s="39">
        <v>0</v>
      </c>
      <c r="R2743" s="39">
        <v>0</v>
      </c>
      <c r="S2743" s="39">
        <v>0</v>
      </c>
      <c r="T2743" s="39">
        <v>0</v>
      </c>
      <c r="U2743" s="39">
        <v>0</v>
      </c>
      <c r="V2743" s="39">
        <v>0</v>
      </c>
      <c r="W2743" s="39">
        <v>0</v>
      </c>
      <c r="X2743" s="39">
        <v>0</v>
      </c>
      <c r="Y2743" s="39">
        <v>0</v>
      </c>
      <c r="Z2743" s="39">
        <v>0</v>
      </c>
      <c r="AA2743" s="39">
        <v>0</v>
      </c>
      <c r="AB2743" s="39">
        <v>0</v>
      </c>
      <c r="AC2743" s="39">
        <v>0</v>
      </c>
      <c r="AD2743" s="39">
        <v>0</v>
      </c>
    </row>
    <row r="2744" spans="1:30">
      <c r="A2744" s="40" t="s">
        <v>561</v>
      </c>
    </row>
    <row r="2745" spans="1:30">
      <c r="A2745" s="40" t="s">
        <v>562</v>
      </c>
      <c r="B2745" s="39">
        <v>0</v>
      </c>
      <c r="C2745" s="39">
        <v>0</v>
      </c>
      <c r="D2745" s="39">
        <v>0</v>
      </c>
      <c r="E2745" s="39">
        <v>0</v>
      </c>
      <c r="F2745" s="39">
        <v>0</v>
      </c>
      <c r="G2745" s="39">
        <v>0</v>
      </c>
      <c r="H2745" s="39">
        <v>0</v>
      </c>
      <c r="I2745" s="39">
        <v>0</v>
      </c>
      <c r="J2745" s="39">
        <v>0</v>
      </c>
      <c r="K2745" s="39">
        <v>0</v>
      </c>
      <c r="L2745" s="39">
        <v>0</v>
      </c>
      <c r="M2745" s="39">
        <v>0</v>
      </c>
      <c r="N2745" s="39">
        <v>0</v>
      </c>
      <c r="O2745" s="39">
        <v>0</v>
      </c>
      <c r="P2745" s="39">
        <v>0</v>
      </c>
      <c r="Q2745" s="39">
        <v>0</v>
      </c>
      <c r="R2745" s="39">
        <v>0</v>
      </c>
      <c r="S2745" s="39">
        <v>0</v>
      </c>
      <c r="T2745" s="39">
        <v>0</v>
      </c>
      <c r="U2745" s="39">
        <v>0</v>
      </c>
      <c r="V2745" s="39">
        <v>0</v>
      </c>
      <c r="W2745" s="39">
        <v>0</v>
      </c>
      <c r="X2745" s="39">
        <v>0</v>
      </c>
      <c r="Y2745" s="39">
        <v>0</v>
      </c>
      <c r="Z2745" s="39">
        <v>0</v>
      </c>
      <c r="AA2745" s="39">
        <v>0</v>
      </c>
      <c r="AB2745" s="39">
        <v>0</v>
      </c>
      <c r="AC2745" s="39">
        <v>0</v>
      </c>
      <c r="AD2745" s="39">
        <v>0</v>
      </c>
    </row>
    <row r="2746" spans="1:30">
      <c r="A2746" s="40" t="s">
        <v>563</v>
      </c>
      <c r="B2746" s="39">
        <v>0</v>
      </c>
      <c r="C2746" s="39">
        <v>0</v>
      </c>
      <c r="D2746" s="39">
        <v>0</v>
      </c>
      <c r="E2746" s="39">
        <v>0</v>
      </c>
      <c r="F2746" s="39">
        <v>0</v>
      </c>
      <c r="G2746" s="39">
        <v>0</v>
      </c>
      <c r="H2746" s="39">
        <v>0</v>
      </c>
      <c r="I2746" s="39">
        <v>0</v>
      </c>
      <c r="J2746" s="39">
        <v>0</v>
      </c>
      <c r="K2746" s="39">
        <v>0</v>
      </c>
      <c r="L2746" s="39">
        <v>0</v>
      </c>
      <c r="M2746" s="39">
        <v>0</v>
      </c>
      <c r="N2746" s="39">
        <v>0</v>
      </c>
      <c r="O2746" s="39">
        <v>0</v>
      </c>
      <c r="P2746" s="39">
        <v>0</v>
      </c>
      <c r="Q2746" s="39">
        <v>0</v>
      </c>
      <c r="R2746" s="39">
        <v>0</v>
      </c>
      <c r="S2746" s="39">
        <v>0</v>
      </c>
      <c r="T2746" s="39">
        <v>0</v>
      </c>
      <c r="U2746" s="39">
        <v>0</v>
      </c>
      <c r="V2746" s="39">
        <v>0</v>
      </c>
      <c r="W2746" s="39">
        <v>0</v>
      </c>
      <c r="X2746" s="39">
        <v>0</v>
      </c>
      <c r="Y2746" s="39">
        <v>0</v>
      </c>
      <c r="Z2746" s="39">
        <v>0</v>
      </c>
      <c r="AA2746" s="39">
        <v>0</v>
      </c>
      <c r="AB2746" s="39">
        <v>0</v>
      </c>
      <c r="AC2746" s="39">
        <v>0</v>
      </c>
      <c r="AD2746" s="39">
        <v>0</v>
      </c>
    </row>
    <row r="2747" spans="1:30">
      <c r="A2747" s="40" t="s">
        <v>564</v>
      </c>
      <c r="B2747" s="39">
        <v>0</v>
      </c>
      <c r="C2747" s="39">
        <v>0</v>
      </c>
      <c r="D2747" s="39">
        <v>0</v>
      </c>
      <c r="E2747" s="39">
        <v>0</v>
      </c>
      <c r="F2747" s="39">
        <v>0</v>
      </c>
      <c r="G2747" s="39">
        <v>0</v>
      </c>
      <c r="H2747" s="39">
        <v>0</v>
      </c>
      <c r="I2747" s="39">
        <v>0</v>
      </c>
      <c r="J2747" s="39">
        <v>0</v>
      </c>
      <c r="K2747" s="39">
        <v>0</v>
      </c>
      <c r="L2747" s="39">
        <v>0</v>
      </c>
      <c r="M2747" s="39">
        <v>0</v>
      </c>
      <c r="N2747" s="39">
        <v>0</v>
      </c>
      <c r="O2747" s="39">
        <v>0</v>
      </c>
      <c r="P2747" s="39">
        <v>0</v>
      </c>
      <c r="Q2747" s="39">
        <v>0</v>
      </c>
      <c r="R2747" s="39">
        <v>0</v>
      </c>
      <c r="S2747" s="39">
        <v>0</v>
      </c>
      <c r="T2747" s="39">
        <v>0</v>
      </c>
      <c r="U2747" s="39">
        <v>0</v>
      </c>
      <c r="V2747" s="39">
        <v>0</v>
      </c>
      <c r="W2747" s="39">
        <v>0</v>
      </c>
      <c r="X2747" s="39">
        <v>0</v>
      </c>
      <c r="Y2747" s="39">
        <v>0</v>
      </c>
      <c r="Z2747" s="39">
        <v>0</v>
      </c>
      <c r="AA2747" s="39">
        <v>0</v>
      </c>
      <c r="AB2747" s="39">
        <v>0</v>
      </c>
      <c r="AC2747" s="39">
        <v>0</v>
      </c>
      <c r="AD2747" s="39">
        <v>0</v>
      </c>
    </row>
    <row r="2748" spans="1:30" s="48" customFormat="1">
      <c r="A2748" s="47" t="s">
        <v>565</v>
      </c>
      <c r="B2748" s="48">
        <v>0</v>
      </c>
      <c r="C2748" s="48">
        <v>0</v>
      </c>
      <c r="D2748" s="48">
        <v>0</v>
      </c>
      <c r="E2748" s="48">
        <v>0</v>
      </c>
      <c r="F2748" s="48">
        <v>0</v>
      </c>
      <c r="G2748" s="48">
        <v>0</v>
      </c>
      <c r="H2748" s="48">
        <v>0</v>
      </c>
      <c r="I2748" s="48">
        <v>0</v>
      </c>
      <c r="J2748" s="48">
        <v>0</v>
      </c>
      <c r="K2748" s="48">
        <v>0</v>
      </c>
      <c r="L2748" s="48">
        <v>0</v>
      </c>
      <c r="M2748" s="48">
        <v>0</v>
      </c>
      <c r="N2748" s="48">
        <v>0</v>
      </c>
      <c r="O2748" s="48">
        <v>0</v>
      </c>
      <c r="P2748" s="48">
        <v>0</v>
      </c>
      <c r="Q2748" s="48">
        <v>0</v>
      </c>
      <c r="R2748" s="48">
        <v>0</v>
      </c>
      <c r="S2748" s="48">
        <v>0</v>
      </c>
      <c r="T2748" s="48">
        <v>0</v>
      </c>
      <c r="U2748" s="48">
        <v>0</v>
      </c>
      <c r="V2748" s="48">
        <v>0</v>
      </c>
      <c r="W2748" s="48">
        <v>0</v>
      </c>
      <c r="X2748" s="48">
        <v>0</v>
      </c>
      <c r="Y2748" s="48">
        <v>0</v>
      </c>
      <c r="Z2748" s="48">
        <v>0</v>
      </c>
      <c r="AA2748" s="48">
        <v>0</v>
      </c>
      <c r="AB2748" s="48">
        <v>0</v>
      </c>
      <c r="AC2748" s="48">
        <v>0</v>
      </c>
      <c r="AD2748" s="48">
        <v>0</v>
      </c>
    </row>
    <row r="2749" spans="1:30">
      <c r="A2749" s="40" t="s">
        <v>566</v>
      </c>
      <c r="B2749" s="39">
        <v>0</v>
      </c>
      <c r="C2749" s="39">
        <v>0</v>
      </c>
      <c r="D2749" s="39">
        <v>0</v>
      </c>
      <c r="E2749" s="39">
        <v>0</v>
      </c>
      <c r="F2749" s="39">
        <v>0</v>
      </c>
      <c r="G2749" s="39">
        <v>0</v>
      </c>
      <c r="H2749" s="39">
        <v>0</v>
      </c>
      <c r="I2749" s="39">
        <v>0</v>
      </c>
      <c r="J2749" s="39">
        <v>0</v>
      </c>
      <c r="K2749" s="39">
        <v>0</v>
      </c>
      <c r="L2749" s="39">
        <v>0</v>
      </c>
      <c r="M2749" s="39">
        <v>0</v>
      </c>
      <c r="N2749" s="39">
        <v>0</v>
      </c>
      <c r="O2749" s="39">
        <v>0</v>
      </c>
      <c r="P2749" s="39">
        <v>0</v>
      </c>
      <c r="Q2749" s="39">
        <v>0</v>
      </c>
      <c r="R2749" s="39">
        <v>0</v>
      </c>
      <c r="S2749" s="39">
        <v>0</v>
      </c>
      <c r="T2749" s="39">
        <v>0</v>
      </c>
      <c r="U2749" s="39">
        <v>0</v>
      </c>
      <c r="V2749" s="39">
        <v>0</v>
      </c>
      <c r="W2749" s="39">
        <v>0</v>
      </c>
      <c r="X2749" s="39">
        <v>0</v>
      </c>
      <c r="Y2749" s="39">
        <v>0</v>
      </c>
      <c r="Z2749" s="39">
        <v>0</v>
      </c>
      <c r="AA2749" s="39">
        <v>0</v>
      </c>
      <c r="AB2749" s="39">
        <v>0</v>
      </c>
      <c r="AC2749" s="39">
        <v>0</v>
      </c>
      <c r="AD2749" s="39">
        <v>0</v>
      </c>
    </row>
    <row r="2750" spans="1:30" s="48" customFormat="1">
      <c r="A2750" s="47" t="s">
        <v>567</v>
      </c>
    </row>
    <row r="2751" spans="1:30">
      <c r="A2751" s="40" t="s">
        <v>568</v>
      </c>
    </row>
    <row r="2752" spans="1:30">
      <c r="A2752" s="40" t="s">
        <v>569</v>
      </c>
      <c r="B2752" s="39">
        <v>0</v>
      </c>
      <c r="C2752" s="39">
        <v>0</v>
      </c>
      <c r="D2752" s="39">
        <v>0</v>
      </c>
      <c r="E2752" s="39">
        <v>0</v>
      </c>
      <c r="F2752" s="39">
        <v>0</v>
      </c>
      <c r="G2752" s="39">
        <v>0</v>
      </c>
      <c r="H2752" s="39">
        <v>0</v>
      </c>
      <c r="I2752" s="39">
        <v>0</v>
      </c>
      <c r="J2752" s="39">
        <v>0</v>
      </c>
      <c r="K2752" s="39">
        <v>0</v>
      </c>
      <c r="L2752" s="39">
        <v>0</v>
      </c>
      <c r="M2752" s="39">
        <v>0</v>
      </c>
      <c r="N2752" s="39">
        <v>0</v>
      </c>
      <c r="O2752" s="39">
        <v>0</v>
      </c>
      <c r="P2752" s="39">
        <v>0</v>
      </c>
      <c r="Q2752" s="39">
        <v>0</v>
      </c>
      <c r="R2752" s="39">
        <v>0</v>
      </c>
      <c r="S2752" s="39">
        <v>0</v>
      </c>
      <c r="T2752" s="39">
        <v>0</v>
      </c>
      <c r="U2752" s="39">
        <v>0</v>
      </c>
      <c r="V2752" s="39">
        <v>0</v>
      </c>
      <c r="W2752" s="39">
        <v>0</v>
      </c>
      <c r="X2752" s="39">
        <v>0</v>
      </c>
      <c r="Y2752" s="39">
        <v>0</v>
      </c>
      <c r="Z2752" s="39">
        <v>0</v>
      </c>
      <c r="AA2752" s="39">
        <v>0</v>
      </c>
      <c r="AB2752" s="39">
        <v>0</v>
      </c>
      <c r="AC2752" s="39">
        <v>0</v>
      </c>
      <c r="AD2752" s="39">
        <v>0</v>
      </c>
    </row>
    <row r="2753" spans="1:30" s="48" customFormat="1">
      <c r="A2753" s="47" t="s">
        <v>570</v>
      </c>
      <c r="B2753" s="48">
        <v>0</v>
      </c>
      <c r="C2753" s="48">
        <v>0</v>
      </c>
      <c r="D2753" s="48">
        <v>0</v>
      </c>
      <c r="E2753" s="48">
        <v>0</v>
      </c>
      <c r="F2753" s="48">
        <v>0</v>
      </c>
      <c r="G2753" s="48">
        <v>0</v>
      </c>
      <c r="H2753" s="48">
        <v>0</v>
      </c>
      <c r="I2753" s="48">
        <v>0</v>
      </c>
      <c r="J2753" s="48">
        <v>0</v>
      </c>
      <c r="K2753" s="48">
        <v>0</v>
      </c>
      <c r="L2753" s="48">
        <v>0</v>
      </c>
      <c r="M2753" s="48">
        <v>0</v>
      </c>
      <c r="N2753" s="48">
        <v>0</v>
      </c>
      <c r="O2753" s="48">
        <v>0</v>
      </c>
      <c r="P2753" s="48">
        <v>0</v>
      </c>
      <c r="Q2753" s="48">
        <v>0</v>
      </c>
      <c r="R2753" s="48">
        <v>0</v>
      </c>
      <c r="S2753" s="48">
        <v>0</v>
      </c>
      <c r="T2753" s="48">
        <v>0</v>
      </c>
      <c r="U2753" s="48">
        <v>0</v>
      </c>
      <c r="V2753" s="48">
        <v>0</v>
      </c>
      <c r="W2753" s="48">
        <v>0</v>
      </c>
      <c r="X2753" s="48">
        <v>0</v>
      </c>
      <c r="Y2753" s="48">
        <v>0</v>
      </c>
      <c r="Z2753" s="48">
        <v>0</v>
      </c>
      <c r="AA2753" s="48">
        <v>0</v>
      </c>
      <c r="AB2753" s="48">
        <v>0</v>
      </c>
      <c r="AC2753" s="48">
        <v>0</v>
      </c>
      <c r="AD2753" s="48">
        <v>0</v>
      </c>
    </row>
    <row r="2754" spans="1:30">
      <c r="A2754" s="40" t="s">
        <v>571</v>
      </c>
    </row>
    <row r="2755" spans="1:30">
      <c r="A2755" s="40" t="s">
        <v>572</v>
      </c>
      <c r="B2755" s="39">
        <v>0</v>
      </c>
      <c r="C2755" s="39">
        <v>0</v>
      </c>
      <c r="D2755" s="39">
        <v>0</v>
      </c>
      <c r="E2755" s="39">
        <v>0</v>
      </c>
      <c r="F2755" s="39">
        <v>0</v>
      </c>
      <c r="G2755" s="39">
        <v>0</v>
      </c>
      <c r="H2755" s="39">
        <v>0</v>
      </c>
      <c r="I2755" s="39">
        <v>0</v>
      </c>
      <c r="J2755" s="39">
        <v>0</v>
      </c>
      <c r="K2755" s="39">
        <v>0</v>
      </c>
      <c r="L2755" s="39">
        <v>0</v>
      </c>
      <c r="M2755" s="39">
        <v>0</v>
      </c>
      <c r="N2755" s="39">
        <v>0</v>
      </c>
      <c r="O2755" s="39">
        <v>0</v>
      </c>
      <c r="P2755" s="39">
        <v>0</v>
      </c>
      <c r="Q2755" s="39">
        <v>0</v>
      </c>
      <c r="R2755" s="39">
        <v>0</v>
      </c>
      <c r="S2755" s="39">
        <v>0</v>
      </c>
      <c r="T2755" s="39">
        <v>0</v>
      </c>
      <c r="U2755" s="39">
        <v>0</v>
      </c>
      <c r="V2755" s="39">
        <v>0</v>
      </c>
      <c r="W2755" s="39">
        <v>0</v>
      </c>
      <c r="X2755" s="39">
        <v>0</v>
      </c>
      <c r="Y2755" s="39">
        <v>0</v>
      </c>
      <c r="Z2755" s="39">
        <v>0</v>
      </c>
      <c r="AA2755" s="39">
        <v>0</v>
      </c>
      <c r="AB2755" s="39">
        <v>0</v>
      </c>
      <c r="AC2755" s="39">
        <v>0</v>
      </c>
      <c r="AD2755" s="39">
        <v>0</v>
      </c>
    </row>
    <row r="2756" spans="1:30">
      <c r="A2756" s="40" t="s">
        <v>573</v>
      </c>
      <c r="B2756" s="39">
        <v>0</v>
      </c>
      <c r="C2756" s="39">
        <v>0</v>
      </c>
      <c r="D2756" s="39">
        <v>0</v>
      </c>
      <c r="E2756" s="39">
        <v>0</v>
      </c>
      <c r="F2756" s="39">
        <v>0</v>
      </c>
      <c r="G2756" s="39">
        <v>0</v>
      </c>
      <c r="H2756" s="39">
        <v>0</v>
      </c>
      <c r="I2756" s="39">
        <v>0</v>
      </c>
      <c r="J2756" s="39">
        <v>0</v>
      </c>
      <c r="K2756" s="39">
        <v>0</v>
      </c>
      <c r="L2756" s="39">
        <v>0</v>
      </c>
      <c r="M2756" s="39">
        <v>0</v>
      </c>
      <c r="N2756" s="39">
        <v>0</v>
      </c>
      <c r="O2756" s="39">
        <v>0</v>
      </c>
      <c r="P2756" s="39">
        <v>0</v>
      </c>
      <c r="Q2756" s="39">
        <v>0</v>
      </c>
      <c r="R2756" s="39">
        <v>0</v>
      </c>
      <c r="S2756" s="39">
        <v>0</v>
      </c>
      <c r="T2756" s="39">
        <v>0</v>
      </c>
      <c r="U2756" s="39">
        <v>0</v>
      </c>
      <c r="V2756" s="39">
        <v>0</v>
      </c>
      <c r="W2756" s="39">
        <v>0</v>
      </c>
      <c r="X2756" s="39">
        <v>0</v>
      </c>
      <c r="Y2756" s="39">
        <v>0</v>
      </c>
      <c r="Z2756" s="39">
        <v>0</v>
      </c>
      <c r="AA2756" s="39">
        <v>0</v>
      </c>
      <c r="AB2756" s="39">
        <v>0</v>
      </c>
      <c r="AC2756" s="39">
        <v>0</v>
      </c>
      <c r="AD2756" s="39">
        <v>0</v>
      </c>
    </row>
    <row r="2757" spans="1:30">
      <c r="A2757" s="40" t="s">
        <v>574</v>
      </c>
    </row>
    <row r="2758" spans="1:30">
      <c r="A2758" s="40" t="s">
        <v>575</v>
      </c>
      <c r="B2758" s="39">
        <v>2692047.07799999</v>
      </c>
      <c r="C2758" s="39">
        <v>101711.405</v>
      </c>
      <c r="D2758" s="39">
        <v>1532764.787</v>
      </c>
      <c r="E2758" s="39">
        <v>6017304.017</v>
      </c>
      <c r="F2758" s="39">
        <v>71082.173999999999</v>
      </c>
      <c r="G2758" s="39">
        <v>26017376.182999998</v>
      </c>
      <c r="H2758" s="39">
        <v>10588644.419</v>
      </c>
      <c r="I2758" s="39">
        <v>2517488.5919999899</v>
      </c>
      <c r="J2758" s="39">
        <v>175810.04199999999</v>
      </c>
      <c r="K2758" s="39">
        <v>91241.144</v>
      </c>
      <c r="L2758" s="39">
        <v>97314.767999999996</v>
      </c>
      <c r="M2758" s="39">
        <v>10819.4659999999</v>
      </c>
      <c r="N2758" s="39">
        <v>57507710.079999998</v>
      </c>
      <c r="O2758" s="39">
        <v>571242.28599999996</v>
      </c>
      <c r="P2758" s="39">
        <v>33455.311999999998</v>
      </c>
      <c r="Q2758" s="39">
        <v>11856.925999999999</v>
      </c>
      <c r="R2758" s="39">
        <v>89667.754000000001</v>
      </c>
      <c r="S2758" s="39">
        <v>0</v>
      </c>
      <c r="T2758" s="39">
        <v>824183.57663926005</v>
      </c>
      <c r="U2758" s="39">
        <v>0</v>
      </c>
      <c r="V2758" s="39">
        <v>0</v>
      </c>
      <c r="W2758" s="39">
        <v>1102340</v>
      </c>
      <c r="X2758" s="39">
        <v>4085578.6129999999</v>
      </c>
      <c r="Y2758" s="39">
        <v>0</v>
      </c>
      <c r="Z2758" s="39">
        <v>480</v>
      </c>
      <c r="AA2758" s="39">
        <v>0</v>
      </c>
      <c r="AB2758" s="39">
        <v>192</v>
      </c>
      <c r="AC2758" s="39">
        <v>152</v>
      </c>
      <c r="AD2758" s="39">
        <v>0</v>
      </c>
    </row>
    <row r="2759" spans="1:30">
      <c r="A2759" s="40" t="s">
        <v>576</v>
      </c>
      <c r="B2759" s="39">
        <v>0</v>
      </c>
      <c r="C2759" s="39">
        <v>0</v>
      </c>
      <c r="D2759" s="39">
        <v>0</v>
      </c>
      <c r="E2759" s="39">
        <v>0</v>
      </c>
      <c r="F2759" s="39">
        <v>0</v>
      </c>
      <c r="G2759" s="39">
        <v>0</v>
      </c>
      <c r="H2759" s="39">
        <v>0</v>
      </c>
      <c r="I2759" s="39">
        <v>0</v>
      </c>
      <c r="J2759" s="39">
        <v>0</v>
      </c>
      <c r="K2759" s="39">
        <v>0</v>
      </c>
      <c r="L2759" s="39">
        <v>0</v>
      </c>
      <c r="M2759" s="39">
        <v>0</v>
      </c>
      <c r="N2759" s="39">
        <v>0</v>
      </c>
      <c r="O2759" s="39">
        <v>0</v>
      </c>
      <c r="P2759" s="39">
        <v>0</v>
      </c>
      <c r="Q2759" s="39">
        <v>0</v>
      </c>
      <c r="R2759" s="39">
        <v>0</v>
      </c>
      <c r="S2759" s="39">
        <v>0</v>
      </c>
      <c r="T2759" s="39">
        <v>0</v>
      </c>
      <c r="U2759" s="39">
        <v>0</v>
      </c>
      <c r="V2759" s="39">
        <v>0</v>
      </c>
      <c r="W2759" s="39">
        <v>0</v>
      </c>
      <c r="X2759" s="39">
        <v>0</v>
      </c>
      <c r="Y2759" s="39">
        <v>0</v>
      </c>
      <c r="Z2759" s="39">
        <v>0</v>
      </c>
      <c r="AA2759" s="39">
        <v>0</v>
      </c>
      <c r="AB2759" s="39">
        <v>0</v>
      </c>
      <c r="AC2759" s="39">
        <v>0</v>
      </c>
      <c r="AD2759" s="39">
        <v>0</v>
      </c>
    </row>
    <row r="2760" spans="1:30">
      <c r="A2760" s="40" t="s">
        <v>577</v>
      </c>
      <c r="B2760" s="39">
        <v>2692047.07799999</v>
      </c>
      <c r="C2760" s="39">
        <v>101711.405</v>
      </c>
      <c r="D2760" s="39">
        <v>1532764.787</v>
      </c>
      <c r="E2760" s="39">
        <v>6017304.017</v>
      </c>
      <c r="F2760" s="39">
        <v>71082.173999999999</v>
      </c>
      <c r="G2760" s="39">
        <v>26017376.182999998</v>
      </c>
      <c r="H2760" s="39">
        <v>10588644.419</v>
      </c>
      <c r="I2760" s="39">
        <v>2517488.5919999899</v>
      </c>
      <c r="J2760" s="39">
        <v>175810.04199999999</v>
      </c>
      <c r="K2760" s="39">
        <v>91241.144</v>
      </c>
      <c r="L2760" s="39">
        <v>97314.767999999996</v>
      </c>
      <c r="M2760" s="39">
        <v>10819.4659999999</v>
      </c>
      <c r="N2760" s="39">
        <v>57507710.079999998</v>
      </c>
      <c r="O2760" s="39">
        <v>571242.28599999996</v>
      </c>
      <c r="P2760" s="39">
        <v>33455.311999999998</v>
      </c>
      <c r="Q2760" s="39">
        <v>11856.925999999999</v>
      </c>
      <c r="R2760" s="39">
        <v>89667.754000000001</v>
      </c>
      <c r="S2760" s="39">
        <v>0</v>
      </c>
      <c r="T2760" s="39">
        <v>824183.57663926005</v>
      </c>
      <c r="U2760" s="39">
        <v>0</v>
      </c>
      <c r="V2760" s="39">
        <v>0</v>
      </c>
      <c r="W2760" s="39">
        <v>1102340</v>
      </c>
      <c r="X2760" s="39">
        <v>4085578.6129999999</v>
      </c>
      <c r="Y2760" s="39">
        <v>0</v>
      </c>
      <c r="Z2760" s="39">
        <v>480</v>
      </c>
      <c r="AA2760" s="39">
        <v>0</v>
      </c>
      <c r="AB2760" s="39">
        <v>192</v>
      </c>
      <c r="AC2760" s="39">
        <v>152</v>
      </c>
      <c r="AD2760" s="39">
        <v>0</v>
      </c>
    </row>
    <row r="2761" spans="1:30" s="45" customFormat="1">
      <c r="A2761" s="44" t="s">
        <v>578</v>
      </c>
      <c r="B2761" s="45">
        <v>0.38241000000000003</v>
      </c>
      <c r="C2761" s="45">
        <v>1.3429999999999999E-2</v>
      </c>
      <c r="D2761" s="45">
        <v>0</v>
      </c>
      <c r="E2761" s="45">
        <v>0</v>
      </c>
      <c r="F2761" s="45">
        <v>0</v>
      </c>
      <c r="G2761" s="45">
        <v>2.8999999999999998E-3</v>
      </c>
      <c r="H2761" s="45">
        <v>3.8420000000000003E-2</v>
      </c>
      <c r="I2761" s="45">
        <v>0.34175</v>
      </c>
      <c r="J2761" s="45">
        <v>0</v>
      </c>
      <c r="K2761" s="45">
        <v>1</v>
      </c>
      <c r="L2761" s="45">
        <v>0</v>
      </c>
      <c r="M2761" s="45">
        <v>1</v>
      </c>
      <c r="N2761" s="45">
        <v>0</v>
      </c>
      <c r="O2761" s="45">
        <v>0</v>
      </c>
      <c r="P2761" s="45">
        <v>0</v>
      </c>
      <c r="Q2761" s="45">
        <v>1</v>
      </c>
      <c r="R2761" s="45">
        <v>0</v>
      </c>
      <c r="S2761" s="45">
        <v>0</v>
      </c>
      <c r="T2761" s="45">
        <v>0</v>
      </c>
      <c r="U2761" s="45">
        <v>0</v>
      </c>
      <c r="V2761" s="45">
        <v>0</v>
      </c>
      <c r="W2761" s="45">
        <v>0</v>
      </c>
      <c r="X2761" s="45">
        <v>0</v>
      </c>
      <c r="Y2761" s="45">
        <v>0</v>
      </c>
      <c r="Z2761" s="45">
        <v>0</v>
      </c>
      <c r="AA2761" s="45">
        <v>0</v>
      </c>
      <c r="AB2761" s="45">
        <v>0</v>
      </c>
      <c r="AC2761" s="45">
        <v>0</v>
      </c>
      <c r="AD2761" s="45">
        <v>0</v>
      </c>
    </row>
    <row r="2762" spans="1:30" s="45" customFormat="1">
      <c r="A2762" s="44" t="s">
        <v>579</v>
      </c>
      <c r="B2762" s="45">
        <v>1.02664667082877</v>
      </c>
      <c r="C2762" s="45">
        <v>1.02664667082877</v>
      </c>
      <c r="D2762" s="45">
        <v>1.02664667082877</v>
      </c>
      <c r="E2762" s="45">
        <v>1.02664667082877</v>
      </c>
      <c r="F2762" s="45">
        <v>1.02664667082877</v>
      </c>
      <c r="G2762" s="45">
        <v>1.02664667082877</v>
      </c>
      <c r="H2762" s="45">
        <v>1.02664667082877</v>
      </c>
      <c r="I2762" s="45">
        <v>1.02664667082877</v>
      </c>
      <c r="J2762" s="45">
        <v>1.02664667082877</v>
      </c>
      <c r="K2762" s="45">
        <v>1.02664667082877</v>
      </c>
      <c r="L2762" s="45">
        <v>1.02664667082877</v>
      </c>
      <c r="M2762" s="45">
        <v>1.02664667082877</v>
      </c>
      <c r="N2762" s="45">
        <v>1.02664667082877</v>
      </c>
      <c r="O2762" s="45">
        <v>1.02664667082877</v>
      </c>
      <c r="P2762" s="45">
        <v>1.02664667082877</v>
      </c>
      <c r="Q2762" s="45">
        <v>1.02664667082877</v>
      </c>
      <c r="R2762" s="45">
        <v>1.02664667082877</v>
      </c>
      <c r="S2762" s="45">
        <v>1.02664667082877</v>
      </c>
      <c r="T2762" s="45">
        <v>1.02664667082877</v>
      </c>
      <c r="U2762" s="45">
        <v>1.02664667082877</v>
      </c>
      <c r="V2762" s="45">
        <v>1.02664667082877</v>
      </c>
      <c r="W2762" s="45">
        <v>1.02664667082877</v>
      </c>
      <c r="X2762" s="45">
        <v>1.02664667082877</v>
      </c>
      <c r="Y2762" s="45">
        <v>1.02664667082877</v>
      </c>
      <c r="Z2762" s="45">
        <v>1.02664667082877</v>
      </c>
      <c r="AA2762" s="45">
        <v>1.02664667082877</v>
      </c>
      <c r="AB2762" s="45">
        <v>1.02664667082877</v>
      </c>
      <c r="AC2762" s="45">
        <v>1.02664667082877</v>
      </c>
      <c r="AD2762" s="45">
        <v>1.02664667082877</v>
      </c>
    </row>
    <row r="2763" spans="1:30">
      <c r="A2763" s="40" t="s">
        <v>580</v>
      </c>
      <c r="B2763" s="39">
        <v>1056897.55735087</v>
      </c>
      <c r="C2763" s="39">
        <v>1402.38309966265</v>
      </c>
      <c r="D2763" s="39">
        <v>0</v>
      </c>
      <c r="E2763" s="39">
        <v>0</v>
      </c>
      <c r="F2763" s="39">
        <v>0</v>
      </c>
      <c r="G2763" s="39">
        <v>77460.892661732403</v>
      </c>
      <c r="H2763" s="39">
        <v>417656.00311889697</v>
      </c>
      <c r="I2763" s="39">
        <v>883277.23556410696</v>
      </c>
      <c r="J2763" s="39">
        <v>0</v>
      </c>
      <c r="K2763" s="39">
        <v>93672.416730208395</v>
      </c>
      <c r="L2763" s="39">
        <v>0</v>
      </c>
      <c r="M2763" s="39">
        <v>11107.768749045001</v>
      </c>
      <c r="N2763" s="39">
        <v>0</v>
      </c>
      <c r="O2763" s="39">
        <v>0</v>
      </c>
      <c r="P2763" s="39">
        <v>0</v>
      </c>
      <c r="Q2763" s="39">
        <v>12172.873604163</v>
      </c>
      <c r="R2763" s="39">
        <v>0</v>
      </c>
      <c r="S2763" s="39">
        <v>0</v>
      </c>
      <c r="T2763" s="39">
        <v>0</v>
      </c>
      <c r="U2763" s="39">
        <v>0</v>
      </c>
      <c r="V2763" s="39">
        <v>0</v>
      </c>
      <c r="W2763" s="39">
        <v>0</v>
      </c>
      <c r="X2763" s="39">
        <v>0</v>
      </c>
      <c r="Y2763" s="39">
        <v>0</v>
      </c>
      <c r="Z2763" s="39">
        <v>0</v>
      </c>
      <c r="AA2763" s="39">
        <v>0</v>
      </c>
      <c r="AB2763" s="39">
        <v>0</v>
      </c>
      <c r="AC2763" s="39">
        <v>0</v>
      </c>
      <c r="AD2763" s="39">
        <v>0</v>
      </c>
    </row>
    <row r="2764" spans="1:30">
      <c r="A2764" s="40" t="s">
        <v>581</v>
      </c>
    </row>
    <row r="2765" spans="1:30">
      <c r="A2765" s="40" t="s">
        <v>582</v>
      </c>
      <c r="B2765" s="39">
        <v>2692047.07799999</v>
      </c>
      <c r="C2765" s="39">
        <v>101711.405</v>
      </c>
      <c r="D2765" s="39">
        <v>1532764.787</v>
      </c>
      <c r="E2765" s="39">
        <v>6017304.017</v>
      </c>
      <c r="F2765" s="39">
        <v>71082.173999999999</v>
      </c>
      <c r="G2765" s="39">
        <v>26017376.182999998</v>
      </c>
      <c r="H2765" s="39">
        <v>10588644.419</v>
      </c>
      <c r="I2765" s="39">
        <v>2517488.5919999899</v>
      </c>
      <c r="J2765" s="39">
        <v>175810.04199999999</v>
      </c>
      <c r="K2765" s="39">
        <v>91241.144</v>
      </c>
      <c r="L2765" s="39">
        <v>97314.767999999996</v>
      </c>
      <c r="M2765" s="39">
        <v>10819.4659999999</v>
      </c>
      <c r="N2765" s="39">
        <v>57507710.079999998</v>
      </c>
      <c r="O2765" s="39">
        <v>571242.28599999996</v>
      </c>
      <c r="P2765" s="39">
        <v>33455.311999999998</v>
      </c>
      <c r="Q2765" s="39">
        <v>11856.925999999999</v>
      </c>
      <c r="R2765" s="39">
        <v>89667.754000000001</v>
      </c>
      <c r="S2765" s="39">
        <v>0</v>
      </c>
      <c r="T2765" s="39">
        <v>824183.57663926005</v>
      </c>
      <c r="U2765" s="39">
        <v>0</v>
      </c>
      <c r="V2765" s="39">
        <v>0</v>
      </c>
      <c r="W2765" s="39">
        <v>1102340</v>
      </c>
      <c r="X2765" s="39">
        <v>4085578.6129999999</v>
      </c>
      <c r="Y2765" s="39">
        <v>0</v>
      </c>
      <c r="Z2765" s="39">
        <v>480</v>
      </c>
      <c r="AA2765" s="39">
        <v>0</v>
      </c>
      <c r="AB2765" s="39">
        <v>192</v>
      </c>
      <c r="AC2765" s="39">
        <v>152</v>
      </c>
      <c r="AD2765" s="39">
        <v>0</v>
      </c>
    </row>
    <row r="2766" spans="1:30">
      <c r="A2766" s="40" t="s">
        <v>583</v>
      </c>
      <c r="B2766" s="39">
        <v>0</v>
      </c>
      <c r="C2766" s="39">
        <v>0</v>
      </c>
      <c r="D2766" s="39">
        <v>0</v>
      </c>
      <c r="E2766" s="39">
        <v>0</v>
      </c>
      <c r="F2766" s="39">
        <v>0</v>
      </c>
      <c r="G2766" s="39">
        <v>0</v>
      </c>
      <c r="H2766" s="39">
        <v>0</v>
      </c>
      <c r="I2766" s="39">
        <v>0</v>
      </c>
      <c r="J2766" s="39">
        <v>0</v>
      </c>
      <c r="K2766" s="39">
        <v>0</v>
      </c>
      <c r="L2766" s="39">
        <v>0</v>
      </c>
      <c r="M2766" s="39">
        <v>0</v>
      </c>
      <c r="N2766" s="39">
        <v>0</v>
      </c>
      <c r="O2766" s="39">
        <v>0</v>
      </c>
      <c r="P2766" s="39">
        <v>0</v>
      </c>
      <c r="Q2766" s="39">
        <v>0</v>
      </c>
      <c r="R2766" s="39">
        <v>0</v>
      </c>
      <c r="S2766" s="39">
        <v>0</v>
      </c>
      <c r="T2766" s="39">
        <v>0</v>
      </c>
      <c r="U2766" s="39">
        <v>0</v>
      </c>
      <c r="V2766" s="39">
        <v>0</v>
      </c>
      <c r="W2766" s="39">
        <v>0</v>
      </c>
      <c r="X2766" s="39">
        <v>0</v>
      </c>
      <c r="Y2766" s="39">
        <v>0</v>
      </c>
      <c r="Z2766" s="39">
        <v>0</v>
      </c>
      <c r="AA2766" s="39">
        <v>0</v>
      </c>
      <c r="AB2766" s="39">
        <v>0</v>
      </c>
      <c r="AC2766" s="39">
        <v>0</v>
      </c>
      <c r="AD2766" s="39">
        <v>0</v>
      </c>
    </row>
    <row r="2767" spans="1:30">
      <c r="A2767" s="40" t="s">
        <v>584</v>
      </c>
      <c r="B2767" s="39">
        <v>2692047.07799999</v>
      </c>
      <c r="C2767" s="39">
        <v>101711.405</v>
      </c>
      <c r="D2767" s="39">
        <v>1532764.787</v>
      </c>
      <c r="E2767" s="39">
        <v>6017304.017</v>
      </c>
      <c r="F2767" s="39">
        <v>71082.173999999999</v>
      </c>
      <c r="G2767" s="39">
        <v>26017376.182999998</v>
      </c>
      <c r="H2767" s="39">
        <v>10588644.419</v>
      </c>
      <c r="I2767" s="39">
        <v>2517488.5919999899</v>
      </c>
      <c r="J2767" s="39">
        <v>175810.04199999999</v>
      </c>
      <c r="K2767" s="39">
        <v>91241.144</v>
      </c>
      <c r="L2767" s="39">
        <v>97314.767999999996</v>
      </c>
      <c r="M2767" s="39">
        <v>10819.4659999999</v>
      </c>
      <c r="N2767" s="39">
        <v>57507710.079999998</v>
      </c>
      <c r="O2767" s="39">
        <v>571242.28599999996</v>
      </c>
      <c r="P2767" s="39">
        <v>33455.311999999998</v>
      </c>
      <c r="Q2767" s="39">
        <v>11856.925999999999</v>
      </c>
      <c r="R2767" s="39">
        <v>89667.754000000001</v>
      </c>
      <c r="S2767" s="39">
        <v>0</v>
      </c>
      <c r="T2767" s="39">
        <v>824183.57663926005</v>
      </c>
      <c r="U2767" s="39">
        <v>0</v>
      </c>
      <c r="V2767" s="39">
        <v>0</v>
      </c>
      <c r="W2767" s="39">
        <v>1102340</v>
      </c>
      <c r="X2767" s="39">
        <v>4085578.6129999999</v>
      </c>
      <c r="Y2767" s="39">
        <v>0</v>
      </c>
      <c r="Z2767" s="39">
        <v>480</v>
      </c>
      <c r="AA2767" s="39">
        <v>0</v>
      </c>
      <c r="AB2767" s="39">
        <v>192</v>
      </c>
      <c r="AC2767" s="39">
        <v>152</v>
      </c>
      <c r="AD2767" s="39">
        <v>0</v>
      </c>
    </row>
    <row r="2768" spans="1:30" s="45" customFormat="1">
      <c r="A2768" s="44" t="s">
        <v>585</v>
      </c>
      <c r="B2768" s="45">
        <v>0.61758999999999997</v>
      </c>
      <c r="C2768" s="45">
        <v>0.98656999999999995</v>
      </c>
      <c r="D2768" s="45">
        <v>0</v>
      </c>
      <c r="E2768" s="45">
        <v>1</v>
      </c>
      <c r="F2768" s="45">
        <v>1</v>
      </c>
      <c r="G2768" s="45">
        <v>0.99709999999999999</v>
      </c>
      <c r="H2768" s="45">
        <v>0.96157999999999999</v>
      </c>
      <c r="I2768" s="45">
        <v>0.65825</v>
      </c>
      <c r="J2768" s="45">
        <v>0</v>
      </c>
      <c r="K2768" s="45">
        <v>0</v>
      </c>
      <c r="L2768" s="45">
        <v>1</v>
      </c>
      <c r="M2768" s="45">
        <v>0</v>
      </c>
      <c r="N2768" s="45">
        <v>1</v>
      </c>
      <c r="O2768" s="45">
        <v>1</v>
      </c>
      <c r="P2768" s="45">
        <v>1</v>
      </c>
      <c r="Q2768" s="45">
        <v>0</v>
      </c>
      <c r="R2768" s="45">
        <v>0</v>
      </c>
      <c r="S2768" s="45">
        <v>0</v>
      </c>
      <c r="T2768" s="45">
        <v>0</v>
      </c>
      <c r="U2768" s="45">
        <v>0</v>
      </c>
      <c r="V2768" s="45">
        <v>0</v>
      </c>
      <c r="W2768" s="45">
        <v>0</v>
      </c>
      <c r="X2768" s="45">
        <v>0</v>
      </c>
      <c r="Y2768" s="45">
        <v>0</v>
      </c>
      <c r="Z2768" s="45">
        <v>0</v>
      </c>
      <c r="AA2768" s="45">
        <v>0</v>
      </c>
      <c r="AB2768" s="45">
        <v>0</v>
      </c>
      <c r="AC2768" s="45">
        <v>0</v>
      </c>
      <c r="AD2768" s="45">
        <v>0</v>
      </c>
    </row>
    <row r="2769" spans="1:30" s="45" customFormat="1">
      <c r="A2769" s="44" t="s">
        <v>586</v>
      </c>
      <c r="B2769" s="45">
        <v>1.0486557969583801</v>
      </c>
      <c r="C2769" s="45">
        <v>1.0486557969583801</v>
      </c>
      <c r="D2769" s="45">
        <v>1.0486557969583801</v>
      </c>
      <c r="E2769" s="45">
        <v>1.0486557969583801</v>
      </c>
      <c r="F2769" s="45">
        <v>1.0486557969583801</v>
      </c>
      <c r="G2769" s="45">
        <v>1.0486557969583801</v>
      </c>
      <c r="H2769" s="45">
        <v>1.0486557969583801</v>
      </c>
      <c r="I2769" s="45">
        <v>1.0486557969583801</v>
      </c>
      <c r="J2769" s="45">
        <v>1.0486557969583801</v>
      </c>
      <c r="K2769" s="45">
        <v>1.0486557969583801</v>
      </c>
      <c r="L2769" s="45">
        <v>1.0486557969583801</v>
      </c>
      <c r="M2769" s="45">
        <v>1.0486557969583801</v>
      </c>
      <c r="N2769" s="45">
        <v>1.0486557969583801</v>
      </c>
      <c r="O2769" s="45">
        <v>1.0486557969583801</v>
      </c>
      <c r="P2769" s="45">
        <v>1.0486557969583801</v>
      </c>
      <c r="Q2769" s="45">
        <v>1.0486557969583801</v>
      </c>
      <c r="R2769" s="45">
        <v>1.0486557969583801</v>
      </c>
      <c r="S2769" s="45">
        <v>1.0486557969583801</v>
      </c>
      <c r="T2769" s="45">
        <v>1.0486557969583801</v>
      </c>
      <c r="U2769" s="45">
        <v>1.0486557969583801</v>
      </c>
      <c r="V2769" s="45">
        <v>1.0486557969583801</v>
      </c>
      <c r="W2769" s="45">
        <v>1.0486557969583801</v>
      </c>
      <c r="X2769" s="45">
        <v>1.0486557969583801</v>
      </c>
      <c r="Y2769" s="45">
        <v>1.0486557969583801</v>
      </c>
      <c r="Z2769" s="45">
        <v>1.0486557969583801</v>
      </c>
      <c r="AA2769" s="45">
        <v>1.0486557969583801</v>
      </c>
      <c r="AB2769" s="45">
        <v>1.0486557969583801</v>
      </c>
      <c r="AC2769" s="45">
        <v>1.0486557969583801</v>
      </c>
      <c r="AD2769" s="45">
        <v>1.0486557969583801</v>
      </c>
    </row>
    <row r="2770" spans="1:30">
      <c r="A2770" s="40" t="s">
        <v>587</v>
      </c>
      <c r="B2770" s="39">
        <v>1743475.5757329201</v>
      </c>
      <c r="C2770" s="39">
        <v>105227.807252499</v>
      </c>
      <c r="D2770" s="39">
        <v>0</v>
      </c>
      <c r="E2770" s="39">
        <v>6310080.7394880196</v>
      </c>
      <c r="F2770" s="39">
        <v>74540.733825504503</v>
      </c>
      <c r="G2770" s="39">
        <v>27204150.8661176</v>
      </c>
      <c r="H2770" s="39">
        <v>10677233.690334801</v>
      </c>
      <c r="I2770" s="39">
        <v>1737766.1805529699</v>
      </c>
      <c r="J2770" s="39">
        <v>0</v>
      </c>
      <c r="K2770" s="39">
        <v>0</v>
      </c>
      <c r="L2770" s="39">
        <v>102049.69559285999</v>
      </c>
      <c r="M2770" s="39">
        <v>0</v>
      </c>
      <c r="N2770" s="39">
        <v>60305793.545194097</v>
      </c>
      <c r="O2770" s="39">
        <v>599036.53468165896</v>
      </c>
      <c r="P2770" s="39">
        <v>35083.106867851297</v>
      </c>
      <c r="Q2770" s="39">
        <v>0</v>
      </c>
      <c r="R2770" s="39">
        <v>0</v>
      </c>
      <c r="S2770" s="39">
        <v>0</v>
      </c>
      <c r="T2770" s="39">
        <v>0</v>
      </c>
      <c r="U2770" s="39">
        <v>0</v>
      </c>
      <c r="V2770" s="39">
        <v>0</v>
      </c>
      <c r="W2770" s="39">
        <v>0</v>
      </c>
      <c r="X2770" s="39">
        <v>0</v>
      </c>
      <c r="Y2770" s="39">
        <v>0</v>
      </c>
      <c r="Z2770" s="39">
        <v>0</v>
      </c>
      <c r="AA2770" s="39">
        <v>0</v>
      </c>
      <c r="AB2770" s="39">
        <v>0</v>
      </c>
      <c r="AC2770" s="39">
        <v>0</v>
      </c>
      <c r="AD2770" s="39">
        <v>0</v>
      </c>
    </row>
    <row r="2771" spans="1:30">
      <c r="A2771" s="51" t="s">
        <v>588</v>
      </c>
    </row>
    <row r="2772" spans="1:30">
      <c r="A2772" s="40" t="s">
        <v>589</v>
      </c>
      <c r="B2772" s="39">
        <v>0</v>
      </c>
      <c r="C2772" s="39">
        <v>0</v>
      </c>
      <c r="D2772" s="39">
        <v>1558844.8190440801</v>
      </c>
      <c r="E2772" s="39">
        <v>0</v>
      </c>
      <c r="F2772" s="39">
        <v>0</v>
      </c>
      <c r="G2772" s="39">
        <v>0</v>
      </c>
      <c r="H2772" s="39">
        <v>0</v>
      </c>
      <c r="I2772" s="39">
        <v>0</v>
      </c>
      <c r="J2772" s="39">
        <v>178801.454360148</v>
      </c>
      <c r="K2772" s="39">
        <v>0</v>
      </c>
      <c r="L2772" s="39">
        <v>0</v>
      </c>
      <c r="M2772" s="39">
        <v>0</v>
      </c>
      <c r="N2772" s="39">
        <v>0</v>
      </c>
      <c r="O2772" s="39">
        <v>0</v>
      </c>
      <c r="P2772" s="39">
        <v>0</v>
      </c>
      <c r="Q2772" s="39">
        <v>0</v>
      </c>
      <c r="R2772" s="39">
        <v>91193.4531271429</v>
      </c>
      <c r="S2772" s="39">
        <v>0</v>
      </c>
      <c r="T2772" s="39">
        <v>838207.08127041196</v>
      </c>
      <c r="U2772" s="39">
        <v>0</v>
      </c>
      <c r="V2772" s="39">
        <v>0</v>
      </c>
      <c r="W2772" s="39">
        <v>1121096.3432871799</v>
      </c>
      <c r="X2772" s="39">
        <v>4155094.8375697299</v>
      </c>
      <c r="Y2772" s="39">
        <v>0</v>
      </c>
      <c r="Z2772" s="39">
        <v>488.167212273752</v>
      </c>
      <c r="AA2772" s="39">
        <v>0</v>
      </c>
      <c r="AB2772" s="39">
        <v>195.26688490949999</v>
      </c>
      <c r="AC2772" s="39">
        <v>154.58628388668799</v>
      </c>
      <c r="AD2772" s="39">
        <v>0</v>
      </c>
    </row>
    <row r="2773" spans="1:30">
      <c r="A2773" s="40" t="s">
        <v>590</v>
      </c>
      <c r="B2773" s="39">
        <v>1056897.55735087</v>
      </c>
      <c r="C2773" s="39">
        <v>1402.38309966265</v>
      </c>
      <c r="D2773" s="39">
        <v>0</v>
      </c>
      <c r="E2773" s="39">
        <v>0</v>
      </c>
      <c r="F2773" s="39">
        <v>0</v>
      </c>
      <c r="G2773" s="39">
        <v>77460.892661732403</v>
      </c>
      <c r="H2773" s="39">
        <v>417656.00311889697</v>
      </c>
      <c r="I2773" s="39">
        <v>883277.23556410696</v>
      </c>
      <c r="J2773" s="39">
        <v>0</v>
      </c>
      <c r="K2773" s="39">
        <v>93672.416730208395</v>
      </c>
      <c r="L2773" s="39">
        <v>0</v>
      </c>
      <c r="M2773" s="39">
        <v>11107.768749045001</v>
      </c>
      <c r="N2773" s="39">
        <v>0</v>
      </c>
      <c r="O2773" s="39">
        <v>0</v>
      </c>
      <c r="P2773" s="39">
        <v>0</v>
      </c>
      <c r="Q2773" s="39">
        <v>12172.873604163</v>
      </c>
      <c r="R2773" s="39">
        <v>0</v>
      </c>
      <c r="S2773" s="39">
        <v>0</v>
      </c>
      <c r="T2773" s="39">
        <v>0</v>
      </c>
      <c r="U2773" s="39">
        <v>0</v>
      </c>
      <c r="V2773" s="39">
        <v>0</v>
      </c>
      <c r="W2773" s="39">
        <v>0</v>
      </c>
      <c r="X2773" s="39">
        <v>0</v>
      </c>
      <c r="Y2773" s="39">
        <v>0</v>
      </c>
      <c r="Z2773" s="39">
        <v>0</v>
      </c>
      <c r="AA2773" s="39">
        <v>0</v>
      </c>
      <c r="AB2773" s="39">
        <v>0</v>
      </c>
      <c r="AC2773" s="39">
        <v>0</v>
      </c>
      <c r="AD2773" s="39">
        <v>0</v>
      </c>
    </row>
    <row r="2774" spans="1:30">
      <c r="A2774" s="40" t="s">
        <v>591</v>
      </c>
      <c r="B2774" s="39">
        <v>1743475.5757329201</v>
      </c>
      <c r="C2774" s="39">
        <v>105227.807252499</v>
      </c>
      <c r="D2774" s="39">
        <v>0</v>
      </c>
      <c r="E2774" s="39">
        <v>6310080.7394880196</v>
      </c>
      <c r="F2774" s="39">
        <v>74540.733825504503</v>
      </c>
      <c r="G2774" s="39">
        <v>27204150.8661176</v>
      </c>
      <c r="H2774" s="39">
        <v>10677233.690334801</v>
      </c>
      <c r="I2774" s="39">
        <v>1737766.1805529699</v>
      </c>
      <c r="J2774" s="39">
        <v>0</v>
      </c>
      <c r="K2774" s="39">
        <v>0</v>
      </c>
      <c r="L2774" s="39">
        <v>102049.69559285999</v>
      </c>
      <c r="M2774" s="39">
        <v>0</v>
      </c>
      <c r="N2774" s="39">
        <v>60305793.545194097</v>
      </c>
      <c r="O2774" s="39">
        <v>599036.53468165896</v>
      </c>
      <c r="P2774" s="39">
        <v>35083.106867851297</v>
      </c>
      <c r="Q2774" s="39">
        <v>0</v>
      </c>
      <c r="R2774" s="39">
        <v>0</v>
      </c>
      <c r="S2774" s="39">
        <v>0</v>
      </c>
      <c r="T2774" s="39">
        <v>0</v>
      </c>
      <c r="U2774" s="39">
        <v>0</v>
      </c>
      <c r="V2774" s="39">
        <v>0</v>
      </c>
      <c r="W2774" s="39">
        <v>0</v>
      </c>
      <c r="X2774" s="39">
        <v>0</v>
      </c>
      <c r="Y2774" s="39">
        <v>0</v>
      </c>
      <c r="Z2774" s="39">
        <v>0</v>
      </c>
      <c r="AA2774" s="39">
        <v>0</v>
      </c>
      <c r="AB2774" s="39">
        <v>0</v>
      </c>
      <c r="AC2774" s="39">
        <v>0</v>
      </c>
      <c r="AD2774" s="39">
        <v>0</v>
      </c>
    </row>
    <row r="2775" spans="1:30">
      <c r="A2775" s="40" t="s">
        <v>592</v>
      </c>
      <c r="B2775" s="39">
        <v>2800373.1330837999</v>
      </c>
      <c r="C2775" s="39">
        <v>106630.190352162</v>
      </c>
      <c r="D2775" s="39">
        <v>1558844.8190440801</v>
      </c>
      <c r="E2775" s="39">
        <v>6310080.7394880196</v>
      </c>
      <c r="F2775" s="39">
        <v>74540.733825504503</v>
      </c>
      <c r="G2775" s="39">
        <v>27281611.758779399</v>
      </c>
      <c r="H2775" s="39">
        <v>11094889.693453601</v>
      </c>
      <c r="I2775" s="39">
        <v>2621043.41611708</v>
      </c>
      <c r="J2775" s="39">
        <v>178801.454360148</v>
      </c>
      <c r="K2775" s="39">
        <v>93672.416730208395</v>
      </c>
      <c r="L2775" s="39">
        <v>102049.69559285999</v>
      </c>
      <c r="M2775" s="39">
        <v>11107.768749045001</v>
      </c>
      <c r="N2775" s="39">
        <v>60305793.545194097</v>
      </c>
      <c r="O2775" s="39">
        <v>599036.53468165896</v>
      </c>
      <c r="P2775" s="39">
        <v>35083.106867851297</v>
      </c>
      <c r="Q2775" s="39">
        <v>12172.873604163</v>
      </c>
      <c r="R2775" s="39">
        <v>91193.4531271429</v>
      </c>
      <c r="S2775" s="39">
        <v>0</v>
      </c>
      <c r="T2775" s="39">
        <v>838207.08127041196</v>
      </c>
      <c r="U2775" s="39">
        <v>0</v>
      </c>
      <c r="V2775" s="39">
        <v>0</v>
      </c>
      <c r="W2775" s="39">
        <v>1121096.3432871799</v>
      </c>
      <c r="X2775" s="39">
        <v>4155094.8375697299</v>
      </c>
      <c r="Y2775" s="39">
        <v>0</v>
      </c>
      <c r="Z2775" s="39">
        <v>488.167212273752</v>
      </c>
      <c r="AA2775" s="39">
        <v>0</v>
      </c>
      <c r="AB2775" s="39">
        <v>195.26688490949999</v>
      </c>
      <c r="AC2775" s="39">
        <v>154.58628388668799</v>
      </c>
      <c r="AD2775" s="39">
        <v>0</v>
      </c>
    </row>
    <row r="2776" spans="1:30" hidden="1" outlineLevel="1">
      <c r="A2776" s="40" t="s">
        <v>213</v>
      </c>
      <c r="B2776" s="39">
        <v>2800373.1330837999</v>
      </c>
      <c r="C2776" s="39">
        <v>2800373.1330837999</v>
      </c>
      <c r="D2776" s="39">
        <v>2800373.1330837999</v>
      </c>
      <c r="E2776" s="39">
        <v>2800373.1330837999</v>
      </c>
      <c r="F2776" s="39">
        <v>2800373.1330837999</v>
      </c>
      <c r="G2776" s="39">
        <v>2800373.1330837999</v>
      </c>
      <c r="H2776" s="39">
        <v>2800373.1330837999</v>
      </c>
      <c r="I2776" s="39">
        <v>2800373.1330837999</v>
      </c>
      <c r="J2776" s="39">
        <v>2800373.1330837999</v>
      </c>
      <c r="K2776" s="39">
        <v>2800373.1330837999</v>
      </c>
      <c r="L2776" s="39">
        <v>2800373.1330837999</v>
      </c>
      <c r="M2776" s="39">
        <v>2800373.1330837999</v>
      </c>
      <c r="N2776" s="39">
        <v>2800373.1330837999</v>
      </c>
      <c r="O2776" s="39">
        <v>2800373.1330837999</v>
      </c>
      <c r="P2776" s="39">
        <v>2800373.1330837999</v>
      </c>
      <c r="Q2776" s="39">
        <v>2800373.1330837999</v>
      </c>
      <c r="R2776" s="39">
        <v>2800373.1330837999</v>
      </c>
    </row>
    <row r="2777" spans="1:30" hidden="1" outlineLevel="1">
      <c r="A2777" s="40" t="s">
        <v>214</v>
      </c>
      <c r="B2777" s="39">
        <v>106630.190352162</v>
      </c>
      <c r="C2777" s="39">
        <v>106630.190352162</v>
      </c>
      <c r="D2777" s="39">
        <v>106630.190352162</v>
      </c>
      <c r="E2777" s="39">
        <v>106630.190352162</v>
      </c>
      <c r="F2777" s="39">
        <v>106630.190352162</v>
      </c>
      <c r="G2777" s="39">
        <v>106630.190352162</v>
      </c>
      <c r="H2777" s="39">
        <v>106630.190352162</v>
      </c>
      <c r="I2777" s="39">
        <v>106630.190352162</v>
      </c>
      <c r="J2777" s="39">
        <v>106630.190352162</v>
      </c>
      <c r="K2777" s="39">
        <v>106630.190352162</v>
      </c>
      <c r="L2777" s="39">
        <v>106630.190352162</v>
      </c>
      <c r="M2777" s="39">
        <v>106630.190352162</v>
      </c>
      <c r="N2777" s="39">
        <v>106630.190352162</v>
      </c>
      <c r="O2777" s="39">
        <v>106630.190352162</v>
      </c>
      <c r="P2777" s="39">
        <v>106630.190352162</v>
      </c>
      <c r="Q2777" s="39">
        <v>106630.190352162</v>
      </c>
      <c r="R2777" s="39">
        <v>106630.190352162</v>
      </c>
    </row>
    <row r="2778" spans="1:30" hidden="1" outlineLevel="1">
      <c r="A2778" s="40" t="s">
        <v>215</v>
      </c>
      <c r="B2778" s="39">
        <v>1558844.8190440801</v>
      </c>
      <c r="C2778" s="39">
        <v>1558844.8190440801</v>
      </c>
      <c r="D2778" s="39">
        <v>1558844.8190440801</v>
      </c>
      <c r="E2778" s="39">
        <v>1558844.8190440801</v>
      </c>
      <c r="F2778" s="39">
        <v>1558844.8190440801</v>
      </c>
      <c r="G2778" s="39">
        <v>1558844.8190440801</v>
      </c>
      <c r="H2778" s="39">
        <v>1558844.8190440801</v>
      </c>
      <c r="I2778" s="39">
        <v>1558844.8190440801</v>
      </c>
      <c r="J2778" s="39">
        <v>1558844.8190440801</v>
      </c>
      <c r="K2778" s="39">
        <v>1558844.8190440801</v>
      </c>
      <c r="L2778" s="39">
        <v>1558844.8190440801</v>
      </c>
      <c r="M2778" s="39">
        <v>1558844.8190440801</v>
      </c>
      <c r="N2778" s="39">
        <v>1558844.8190440801</v>
      </c>
      <c r="O2778" s="39">
        <v>1558844.8190440801</v>
      </c>
      <c r="P2778" s="39">
        <v>1558844.8190440801</v>
      </c>
      <c r="Q2778" s="39">
        <v>1558844.8190440801</v>
      </c>
      <c r="R2778" s="39">
        <v>1558844.8190440801</v>
      </c>
    </row>
    <row r="2779" spans="1:30" hidden="1" outlineLevel="1">
      <c r="A2779" s="40" t="s">
        <v>216</v>
      </c>
      <c r="B2779" s="39">
        <v>6310080.7394880196</v>
      </c>
      <c r="C2779" s="39">
        <v>6310080.7394880196</v>
      </c>
      <c r="D2779" s="39">
        <v>6310080.7394880196</v>
      </c>
      <c r="E2779" s="39">
        <v>6310080.7394880196</v>
      </c>
      <c r="F2779" s="39">
        <v>6310080.7394880196</v>
      </c>
      <c r="G2779" s="39">
        <v>6310080.7394880196</v>
      </c>
      <c r="H2779" s="39">
        <v>6310080.7394880196</v>
      </c>
      <c r="I2779" s="39">
        <v>6310080.7394880196</v>
      </c>
      <c r="J2779" s="39">
        <v>6310080.7394880196</v>
      </c>
      <c r="K2779" s="39">
        <v>6310080.7394880196</v>
      </c>
      <c r="L2779" s="39">
        <v>6310080.7394880196</v>
      </c>
      <c r="M2779" s="39">
        <v>6310080.7394880196</v>
      </c>
      <c r="N2779" s="39">
        <v>6310080.7394880196</v>
      </c>
      <c r="O2779" s="39">
        <v>6310080.7394880196</v>
      </c>
      <c r="P2779" s="39">
        <v>6310080.7394880196</v>
      </c>
      <c r="Q2779" s="39">
        <v>6310080.7394880196</v>
      </c>
      <c r="R2779" s="39">
        <v>6310080.7394880196</v>
      </c>
    </row>
    <row r="2780" spans="1:30" hidden="1" outlineLevel="1">
      <c r="A2780" s="40" t="s">
        <v>217</v>
      </c>
      <c r="B2780" s="39">
        <v>74540.733825504503</v>
      </c>
      <c r="C2780" s="39">
        <v>74540.733825504503</v>
      </c>
      <c r="D2780" s="39">
        <v>74540.733825504503</v>
      </c>
      <c r="E2780" s="39">
        <v>74540.733825504503</v>
      </c>
      <c r="F2780" s="39">
        <v>74540.733825504503</v>
      </c>
      <c r="G2780" s="39">
        <v>74540.733825504503</v>
      </c>
      <c r="H2780" s="39">
        <v>74540.733825504503</v>
      </c>
      <c r="I2780" s="39">
        <v>74540.733825504503</v>
      </c>
      <c r="J2780" s="39">
        <v>74540.733825504503</v>
      </c>
      <c r="K2780" s="39">
        <v>74540.733825504503</v>
      </c>
      <c r="L2780" s="39">
        <v>74540.733825504503</v>
      </c>
      <c r="M2780" s="39">
        <v>74540.733825504503</v>
      </c>
      <c r="N2780" s="39">
        <v>74540.733825504503</v>
      </c>
      <c r="O2780" s="39">
        <v>74540.733825504503</v>
      </c>
      <c r="P2780" s="39">
        <v>74540.733825504503</v>
      </c>
      <c r="Q2780" s="39">
        <v>74540.733825504503</v>
      </c>
      <c r="R2780" s="39">
        <v>74540.733825504503</v>
      </c>
    </row>
    <row r="2781" spans="1:30" hidden="1" outlineLevel="1">
      <c r="A2781" s="40" t="s">
        <v>218</v>
      </c>
      <c r="B2781" s="39">
        <v>27281611.758779399</v>
      </c>
      <c r="C2781" s="39">
        <v>27281611.758779399</v>
      </c>
      <c r="D2781" s="39">
        <v>27281611.758779399</v>
      </c>
      <c r="E2781" s="39">
        <v>27281611.758779399</v>
      </c>
      <c r="F2781" s="39">
        <v>27281611.758779399</v>
      </c>
      <c r="G2781" s="39">
        <v>27281611.758779399</v>
      </c>
      <c r="H2781" s="39">
        <v>27281611.758779399</v>
      </c>
      <c r="I2781" s="39">
        <v>27281611.758779399</v>
      </c>
      <c r="J2781" s="39">
        <v>27281611.758779399</v>
      </c>
      <c r="K2781" s="39">
        <v>27281611.758779399</v>
      </c>
      <c r="L2781" s="39">
        <v>27281611.758779399</v>
      </c>
      <c r="M2781" s="39">
        <v>27281611.758779399</v>
      </c>
      <c r="N2781" s="39">
        <v>27281611.758779399</v>
      </c>
      <c r="O2781" s="39">
        <v>27281611.758779399</v>
      </c>
      <c r="P2781" s="39">
        <v>27281611.758779399</v>
      </c>
      <c r="Q2781" s="39">
        <v>27281611.758779399</v>
      </c>
      <c r="R2781" s="39">
        <v>27281611.758779399</v>
      </c>
    </row>
    <row r="2782" spans="1:30" hidden="1" outlineLevel="1">
      <c r="A2782" s="40" t="s">
        <v>219</v>
      </c>
      <c r="B2782" s="39">
        <v>11094889.693453601</v>
      </c>
      <c r="C2782" s="39">
        <v>11094889.693453601</v>
      </c>
      <c r="D2782" s="39">
        <v>11094889.693453601</v>
      </c>
      <c r="E2782" s="39">
        <v>11094889.693453601</v>
      </c>
      <c r="F2782" s="39">
        <v>11094889.693453601</v>
      </c>
      <c r="G2782" s="39">
        <v>11094889.693453601</v>
      </c>
      <c r="H2782" s="39">
        <v>11094889.693453601</v>
      </c>
      <c r="I2782" s="39">
        <v>11094889.693453601</v>
      </c>
      <c r="J2782" s="39">
        <v>11094889.693453601</v>
      </c>
      <c r="K2782" s="39">
        <v>11094889.693453601</v>
      </c>
      <c r="L2782" s="39">
        <v>11094889.693453601</v>
      </c>
      <c r="M2782" s="39">
        <v>11094889.693453601</v>
      </c>
      <c r="N2782" s="39">
        <v>11094889.693453601</v>
      </c>
      <c r="O2782" s="39">
        <v>11094889.693453601</v>
      </c>
      <c r="P2782" s="39">
        <v>11094889.693453601</v>
      </c>
      <c r="Q2782" s="39">
        <v>11094889.693453601</v>
      </c>
      <c r="R2782" s="39">
        <v>11094889.693453601</v>
      </c>
    </row>
    <row r="2783" spans="1:30" hidden="1" outlineLevel="1">
      <c r="A2783" s="40" t="s">
        <v>220</v>
      </c>
      <c r="B2783" s="39">
        <v>2621043.41611708</v>
      </c>
      <c r="C2783" s="39">
        <v>2621043.41611708</v>
      </c>
      <c r="D2783" s="39">
        <v>2621043.41611708</v>
      </c>
      <c r="E2783" s="39">
        <v>2621043.41611708</v>
      </c>
      <c r="F2783" s="39">
        <v>2621043.41611708</v>
      </c>
      <c r="G2783" s="39">
        <v>2621043.41611708</v>
      </c>
      <c r="H2783" s="39">
        <v>2621043.41611708</v>
      </c>
      <c r="I2783" s="39">
        <v>2621043.41611708</v>
      </c>
      <c r="J2783" s="39">
        <v>2621043.41611708</v>
      </c>
      <c r="K2783" s="39">
        <v>2621043.41611708</v>
      </c>
      <c r="L2783" s="39">
        <v>2621043.41611708</v>
      </c>
      <c r="M2783" s="39">
        <v>2621043.41611708</v>
      </c>
      <c r="N2783" s="39">
        <v>2621043.41611708</v>
      </c>
      <c r="O2783" s="39">
        <v>2621043.41611708</v>
      </c>
      <c r="P2783" s="39">
        <v>2621043.41611708</v>
      </c>
      <c r="Q2783" s="39">
        <v>2621043.41611708</v>
      </c>
      <c r="R2783" s="39">
        <v>2621043.41611708</v>
      </c>
    </row>
    <row r="2784" spans="1:30" hidden="1" outlineLevel="1">
      <c r="A2784" s="40" t="s">
        <v>221</v>
      </c>
      <c r="B2784" s="39">
        <v>178801.454360148</v>
      </c>
      <c r="C2784" s="39">
        <v>178801.454360148</v>
      </c>
      <c r="D2784" s="39">
        <v>178801.454360148</v>
      </c>
      <c r="E2784" s="39">
        <v>178801.454360148</v>
      </c>
      <c r="F2784" s="39">
        <v>178801.454360148</v>
      </c>
      <c r="G2784" s="39">
        <v>178801.454360148</v>
      </c>
      <c r="H2784" s="39">
        <v>178801.454360148</v>
      </c>
      <c r="I2784" s="39">
        <v>178801.454360148</v>
      </c>
      <c r="J2784" s="39">
        <v>178801.454360148</v>
      </c>
      <c r="K2784" s="39">
        <v>178801.454360148</v>
      </c>
      <c r="L2784" s="39">
        <v>178801.454360148</v>
      </c>
      <c r="M2784" s="39">
        <v>178801.454360148</v>
      </c>
      <c r="N2784" s="39">
        <v>178801.454360148</v>
      </c>
      <c r="O2784" s="39">
        <v>178801.454360148</v>
      </c>
      <c r="P2784" s="39">
        <v>178801.454360148</v>
      </c>
      <c r="Q2784" s="39">
        <v>178801.454360148</v>
      </c>
      <c r="R2784" s="39">
        <v>178801.454360148</v>
      </c>
    </row>
    <row r="2785" spans="1:30" hidden="1" outlineLevel="1">
      <c r="A2785" s="40" t="s">
        <v>222</v>
      </c>
      <c r="B2785" s="39">
        <v>93672.416730208395</v>
      </c>
      <c r="C2785" s="39">
        <v>93672.416730208395</v>
      </c>
      <c r="D2785" s="39">
        <v>93672.416730208395</v>
      </c>
      <c r="E2785" s="39">
        <v>93672.416730208395</v>
      </c>
      <c r="F2785" s="39">
        <v>93672.416730208395</v>
      </c>
      <c r="G2785" s="39">
        <v>93672.416730208395</v>
      </c>
      <c r="H2785" s="39">
        <v>93672.416730208395</v>
      </c>
      <c r="I2785" s="39">
        <v>93672.416730208395</v>
      </c>
      <c r="J2785" s="39">
        <v>93672.416730208395</v>
      </c>
      <c r="K2785" s="39">
        <v>93672.416730208395</v>
      </c>
      <c r="L2785" s="39">
        <v>93672.416730208395</v>
      </c>
      <c r="M2785" s="39">
        <v>93672.416730208395</v>
      </c>
      <c r="N2785" s="39">
        <v>93672.416730208395</v>
      </c>
      <c r="O2785" s="39">
        <v>93672.416730208395</v>
      </c>
      <c r="P2785" s="39">
        <v>93672.416730208395</v>
      </c>
      <c r="Q2785" s="39">
        <v>93672.416730208395</v>
      </c>
      <c r="R2785" s="39">
        <v>93672.416730208395</v>
      </c>
    </row>
    <row r="2786" spans="1:30" hidden="1" outlineLevel="1">
      <c r="A2786" s="40" t="s">
        <v>223</v>
      </c>
      <c r="B2786" s="39">
        <v>102049.69559285999</v>
      </c>
      <c r="C2786" s="39">
        <v>102049.69559285999</v>
      </c>
      <c r="D2786" s="39">
        <v>102049.69559285999</v>
      </c>
      <c r="E2786" s="39">
        <v>102049.69559285999</v>
      </c>
      <c r="F2786" s="39">
        <v>102049.69559285999</v>
      </c>
      <c r="G2786" s="39">
        <v>102049.69559285999</v>
      </c>
      <c r="H2786" s="39">
        <v>102049.69559285999</v>
      </c>
      <c r="I2786" s="39">
        <v>102049.69559285999</v>
      </c>
      <c r="J2786" s="39">
        <v>102049.69559285999</v>
      </c>
      <c r="K2786" s="39">
        <v>102049.69559285999</v>
      </c>
      <c r="L2786" s="39">
        <v>102049.69559285999</v>
      </c>
      <c r="M2786" s="39">
        <v>102049.69559285999</v>
      </c>
      <c r="N2786" s="39">
        <v>102049.69559285999</v>
      </c>
      <c r="O2786" s="39">
        <v>102049.69559285999</v>
      </c>
      <c r="P2786" s="39">
        <v>102049.69559285999</v>
      </c>
      <c r="Q2786" s="39">
        <v>102049.69559285999</v>
      </c>
      <c r="R2786" s="39">
        <v>102049.69559285999</v>
      </c>
    </row>
    <row r="2787" spans="1:30" hidden="1" outlineLevel="1">
      <c r="A2787" s="40" t="s">
        <v>224</v>
      </c>
      <c r="B2787" s="39">
        <v>11107.768749045001</v>
      </c>
      <c r="C2787" s="39">
        <v>11107.768749045001</v>
      </c>
      <c r="D2787" s="39">
        <v>11107.768749045001</v>
      </c>
      <c r="E2787" s="39">
        <v>11107.768749045001</v>
      </c>
      <c r="F2787" s="39">
        <v>11107.768749045001</v>
      </c>
      <c r="G2787" s="39">
        <v>11107.768749045001</v>
      </c>
      <c r="H2787" s="39">
        <v>11107.768749045001</v>
      </c>
      <c r="I2787" s="39">
        <v>11107.768749045001</v>
      </c>
      <c r="J2787" s="39">
        <v>11107.768749045001</v>
      </c>
      <c r="K2787" s="39">
        <v>11107.768749045001</v>
      </c>
      <c r="L2787" s="39">
        <v>11107.768749045001</v>
      </c>
      <c r="M2787" s="39">
        <v>11107.768749045001</v>
      </c>
      <c r="N2787" s="39">
        <v>11107.768749045001</v>
      </c>
      <c r="O2787" s="39">
        <v>11107.768749045001</v>
      </c>
      <c r="P2787" s="39">
        <v>11107.768749045001</v>
      </c>
      <c r="Q2787" s="39">
        <v>11107.768749045001</v>
      </c>
      <c r="R2787" s="39">
        <v>11107.768749045001</v>
      </c>
    </row>
    <row r="2788" spans="1:30" hidden="1" outlineLevel="1">
      <c r="A2788" s="40" t="s">
        <v>225</v>
      </c>
      <c r="B2788" s="39">
        <v>60305793.545194097</v>
      </c>
      <c r="C2788" s="39">
        <v>60305793.545194097</v>
      </c>
      <c r="D2788" s="39">
        <v>60305793.545194097</v>
      </c>
      <c r="E2788" s="39">
        <v>60305793.545194097</v>
      </c>
      <c r="F2788" s="39">
        <v>60305793.545194097</v>
      </c>
      <c r="G2788" s="39">
        <v>60305793.545194097</v>
      </c>
      <c r="H2788" s="39">
        <v>60305793.545194097</v>
      </c>
      <c r="I2788" s="39">
        <v>60305793.545194097</v>
      </c>
      <c r="J2788" s="39">
        <v>60305793.545194097</v>
      </c>
      <c r="K2788" s="39">
        <v>60305793.545194097</v>
      </c>
      <c r="L2788" s="39">
        <v>60305793.545194097</v>
      </c>
      <c r="M2788" s="39">
        <v>60305793.545194097</v>
      </c>
      <c r="N2788" s="39">
        <v>60305793.545194097</v>
      </c>
      <c r="O2788" s="39">
        <v>60305793.545194097</v>
      </c>
      <c r="P2788" s="39">
        <v>60305793.545194097</v>
      </c>
      <c r="Q2788" s="39">
        <v>60305793.545194097</v>
      </c>
      <c r="R2788" s="39">
        <v>60305793.545194097</v>
      </c>
    </row>
    <row r="2789" spans="1:30" hidden="1" outlineLevel="1">
      <c r="A2789" s="40" t="s">
        <v>226</v>
      </c>
      <c r="B2789" s="39">
        <v>599036.53468165896</v>
      </c>
      <c r="C2789" s="39">
        <v>599036.53468165896</v>
      </c>
      <c r="D2789" s="39">
        <v>599036.53468165896</v>
      </c>
      <c r="E2789" s="39">
        <v>599036.53468165896</v>
      </c>
      <c r="F2789" s="39">
        <v>599036.53468165896</v>
      </c>
      <c r="G2789" s="39">
        <v>599036.53468165896</v>
      </c>
      <c r="H2789" s="39">
        <v>599036.53468165896</v>
      </c>
      <c r="I2789" s="39">
        <v>599036.53468165896</v>
      </c>
      <c r="J2789" s="39">
        <v>599036.53468165896</v>
      </c>
      <c r="K2789" s="39">
        <v>599036.53468165896</v>
      </c>
      <c r="L2789" s="39">
        <v>599036.53468165896</v>
      </c>
      <c r="M2789" s="39">
        <v>599036.53468165896</v>
      </c>
      <c r="N2789" s="39">
        <v>599036.53468165896</v>
      </c>
      <c r="O2789" s="39">
        <v>599036.53468165896</v>
      </c>
      <c r="P2789" s="39">
        <v>599036.53468165896</v>
      </c>
      <c r="Q2789" s="39">
        <v>599036.53468165896</v>
      </c>
      <c r="R2789" s="39">
        <v>599036.53468165896</v>
      </c>
    </row>
    <row r="2790" spans="1:30" hidden="1" outlineLevel="1">
      <c r="A2790" s="40" t="s">
        <v>227</v>
      </c>
      <c r="B2790" s="39">
        <v>35083.106867851297</v>
      </c>
      <c r="C2790" s="39">
        <v>35083.106867851297</v>
      </c>
      <c r="D2790" s="39">
        <v>35083.106867851297</v>
      </c>
      <c r="E2790" s="39">
        <v>35083.106867851297</v>
      </c>
      <c r="F2790" s="39">
        <v>35083.106867851297</v>
      </c>
      <c r="G2790" s="39">
        <v>35083.106867851297</v>
      </c>
      <c r="H2790" s="39">
        <v>35083.106867851297</v>
      </c>
      <c r="I2790" s="39">
        <v>35083.106867851297</v>
      </c>
      <c r="J2790" s="39">
        <v>35083.106867851297</v>
      </c>
      <c r="K2790" s="39">
        <v>35083.106867851297</v>
      </c>
      <c r="L2790" s="39">
        <v>35083.106867851297</v>
      </c>
      <c r="M2790" s="39">
        <v>35083.106867851297</v>
      </c>
      <c r="N2790" s="39">
        <v>35083.106867851297</v>
      </c>
      <c r="O2790" s="39">
        <v>35083.106867851297</v>
      </c>
      <c r="P2790" s="39">
        <v>35083.106867851297</v>
      </c>
      <c r="Q2790" s="39">
        <v>35083.106867851297</v>
      </c>
      <c r="R2790" s="39">
        <v>35083.106867851297</v>
      </c>
    </row>
    <row r="2791" spans="1:30" hidden="1" outlineLevel="1">
      <c r="A2791" s="40" t="s">
        <v>228</v>
      </c>
      <c r="B2791" s="39">
        <v>12172.873604163</v>
      </c>
      <c r="C2791" s="39">
        <v>12172.873604163</v>
      </c>
      <c r="D2791" s="39">
        <v>12172.873604163</v>
      </c>
      <c r="E2791" s="39">
        <v>12172.873604163</v>
      </c>
      <c r="F2791" s="39">
        <v>12172.873604163</v>
      </c>
      <c r="G2791" s="39">
        <v>12172.873604163</v>
      </c>
      <c r="H2791" s="39">
        <v>12172.873604163</v>
      </c>
      <c r="I2791" s="39">
        <v>12172.873604163</v>
      </c>
      <c r="J2791" s="39">
        <v>12172.873604163</v>
      </c>
      <c r="K2791" s="39">
        <v>12172.873604163</v>
      </c>
      <c r="L2791" s="39">
        <v>12172.873604163</v>
      </c>
      <c r="M2791" s="39">
        <v>12172.873604163</v>
      </c>
      <c r="N2791" s="39">
        <v>12172.873604163</v>
      </c>
      <c r="O2791" s="39">
        <v>12172.873604163</v>
      </c>
      <c r="P2791" s="39">
        <v>12172.873604163</v>
      </c>
      <c r="Q2791" s="39">
        <v>12172.873604163</v>
      </c>
      <c r="R2791" s="39">
        <v>12172.873604163</v>
      </c>
    </row>
    <row r="2792" spans="1:30" hidden="1" outlineLevel="1">
      <c r="A2792" s="40" t="s">
        <v>229</v>
      </c>
      <c r="B2792" s="39">
        <v>91193.4531271429</v>
      </c>
      <c r="C2792" s="39">
        <v>91193.4531271429</v>
      </c>
      <c r="D2792" s="39">
        <v>91193.4531271429</v>
      </c>
      <c r="E2792" s="39">
        <v>91193.4531271429</v>
      </c>
      <c r="F2792" s="39">
        <v>91193.4531271429</v>
      </c>
      <c r="G2792" s="39">
        <v>91193.4531271429</v>
      </c>
      <c r="H2792" s="39">
        <v>91193.4531271429</v>
      </c>
      <c r="I2792" s="39">
        <v>91193.4531271429</v>
      </c>
      <c r="J2792" s="39">
        <v>91193.4531271429</v>
      </c>
      <c r="K2792" s="39">
        <v>91193.4531271429</v>
      </c>
      <c r="L2792" s="39">
        <v>91193.4531271429</v>
      </c>
      <c r="M2792" s="39">
        <v>91193.4531271429</v>
      </c>
      <c r="N2792" s="39">
        <v>91193.4531271429</v>
      </c>
      <c r="O2792" s="39">
        <v>91193.4531271429</v>
      </c>
      <c r="P2792" s="39">
        <v>91193.4531271429</v>
      </c>
      <c r="Q2792" s="39">
        <v>91193.4531271429</v>
      </c>
      <c r="R2792" s="39">
        <v>91193.4531271429</v>
      </c>
    </row>
    <row r="2793" spans="1:30" hidden="1" outlineLevel="1">
      <c r="A2793" s="40" t="s">
        <v>230</v>
      </c>
      <c r="S2793" s="39">
        <v>838207.08127041196</v>
      </c>
      <c r="T2793" s="39">
        <v>838207.08127041196</v>
      </c>
      <c r="U2793" s="39">
        <v>838207.08127041196</v>
      </c>
      <c r="V2793" s="39">
        <v>838207.08127041196</v>
      </c>
      <c r="W2793" s="39">
        <v>838207.08127041196</v>
      </c>
      <c r="X2793" s="39">
        <v>838207.08127041196</v>
      </c>
      <c r="Y2793" s="39">
        <v>838207.08127041196</v>
      </c>
      <c r="Z2793" s="39">
        <v>838207.08127041196</v>
      </c>
      <c r="AA2793" s="39">
        <v>838207.08127041196</v>
      </c>
      <c r="AB2793" s="39">
        <v>838207.08127041196</v>
      </c>
      <c r="AC2793" s="39">
        <v>838207.08127041196</v>
      </c>
      <c r="AD2793" s="39">
        <v>838207.08127041196</v>
      </c>
    </row>
    <row r="2794" spans="1:30" hidden="1" outlineLevel="1">
      <c r="A2794" s="40" t="s">
        <v>231</v>
      </c>
      <c r="S2794" s="39">
        <v>1121096.3432871799</v>
      </c>
      <c r="T2794" s="39">
        <v>1121096.3432871799</v>
      </c>
      <c r="U2794" s="39">
        <v>1121096.3432871799</v>
      </c>
      <c r="V2794" s="39">
        <v>1121096.3432871799</v>
      </c>
      <c r="W2794" s="39">
        <v>1121096.3432871799</v>
      </c>
      <c r="X2794" s="39">
        <v>1121096.3432871799</v>
      </c>
      <c r="Y2794" s="39">
        <v>1121096.3432871799</v>
      </c>
      <c r="Z2794" s="39">
        <v>1121096.3432871799</v>
      </c>
      <c r="AA2794" s="39">
        <v>1121096.3432871799</v>
      </c>
      <c r="AB2794" s="39">
        <v>1121096.3432871799</v>
      </c>
      <c r="AC2794" s="39">
        <v>1121096.3432871799</v>
      </c>
      <c r="AD2794" s="39">
        <v>1121096.3432871799</v>
      </c>
    </row>
    <row r="2795" spans="1:30" hidden="1" outlineLevel="1">
      <c r="A2795" s="40" t="s">
        <v>232</v>
      </c>
      <c r="S2795" s="39">
        <v>4155094.8375697299</v>
      </c>
      <c r="T2795" s="39">
        <v>4155094.8375697299</v>
      </c>
      <c r="U2795" s="39">
        <v>4155094.8375697299</v>
      </c>
      <c r="V2795" s="39">
        <v>4155094.8375697299</v>
      </c>
      <c r="W2795" s="39">
        <v>4155094.8375697299</v>
      </c>
      <c r="X2795" s="39">
        <v>4155094.8375697299</v>
      </c>
      <c r="Y2795" s="39">
        <v>4155094.8375697299</v>
      </c>
      <c r="Z2795" s="39">
        <v>4155094.8375697299</v>
      </c>
      <c r="AA2795" s="39">
        <v>4155094.8375697299</v>
      </c>
      <c r="AB2795" s="39">
        <v>4155094.8375697299</v>
      </c>
      <c r="AC2795" s="39">
        <v>4155094.8375697299</v>
      </c>
      <c r="AD2795" s="39">
        <v>4155094.8375697299</v>
      </c>
    </row>
    <row r="2796" spans="1:30" hidden="1" outlineLevel="1">
      <c r="A2796" s="40" t="s">
        <v>233</v>
      </c>
      <c r="S2796" s="39">
        <v>488.167212273752</v>
      </c>
      <c r="T2796" s="39">
        <v>488.167212273752</v>
      </c>
      <c r="U2796" s="39">
        <v>488.167212273752</v>
      </c>
      <c r="V2796" s="39">
        <v>488.167212273752</v>
      </c>
      <c r="W2796" s="39">
        <v>488.167212273752</v>
      </c>
      <c r="X2796" s="39">
        <v>488.167212273752</v>
      </c>
      <c r="Y2796" s="39">
        <v>488.167212273752</v>
      </c>
      <c r="Z2796" s="39">
        <v>488.167212273752</v>
      </c>
      <c r="AA2796" s="39">
        <v>488.167212273752</v>
      </c>
      <c r="AB2796" s="39">
        <v>488.167212273752</v>
      </c>
      <c r="AC2796" s="39">
        <v>488.167212273752</v>
      </c>
      <c r="AD2796" s="39">
        <v>488.167212273752</v>
      </c>
    </row>
    <row r="2797" spans="1:30" hidden="1" outlineLevel="1">
      <c r="A2797" s="40" t="s">
        <v>235</v>
      </c>
      <c r="S2797" s="39">
        <v>195.26688490949999</v>
      </c>
      <c r="T2797" s="39">
        <v>195.26688490949999</v>
      </c>
      <c r="U2797" s="39">
        <v>195.26688490949999</v>
      </c>
      <c r="V2797" s="39">
        <v>195.26688490949999</v>
      </c>
      <c r="W2797" s="39">
        <v>195.26688490949999</v>
      </c>
      <c r="X2797" s="39">
        <v>195.26688490949999</v>
      </c>
      <c r="Y2797" s="39">
        <v>195.26688490949999</v>
      </c>
      <c r="Z2797" s="39">
        <v>195.26688490949999</v>
      </c>
      <c r="AA2797" s="39">
        <v>195.26688490949999</v>
      </c>
      <c r="AB2797" s="39">
        <v>195.26688490949999</v>
      </c>
      <c r="AC2797" s="39">
        <v>195.26688490949999</v>
      </c>
      <c r="AD2797" s="39">
        <v>195.26688490949999</v>
      </c>
    </row>
    <row r="2798" spans="1:30" hidden="1" outlineLevel="1">
      <c r="A2798" s="40" t="s">
        <v>236</v>
      </c>
      <c r="S2798" s="39">
        <v>154.58628388668799</v>
      </c>
      <c r="T2798" s="39">
        <v>154.58628388668799</v>
      </c>
      <c r="U2798" s="39">
        <v>154.58628388668799</v>
      </c>
      <c r="V2798" s="39">
        <v>154.58628388668799</v>
      </c>
      <c r="W2798" s="39">
        <v>154.58628388668799</v>
      </c>
      <c r="X2798" s="39">
        <v>154.58628388668799</v>
      </c>
      <c r="Y2798" s="39">
        <v>154.58628388668799</v>
      </c>
      <c r="Z2798" s="39">
        <v>154.58628388668799</v>
      </c>
      <c r="AA2798" s="39">
        <v>154.58628388668799</v>
      </c>
      <c r="AB2798" s="39">
        <v>154.58628388668799</v>
      </c>
      <c r="AC2798" s="39">
        <v>154.58628388668799</v>
      </c>
      <c r="AD2798" s="39">
        <v>154.58628388668799</v>
      </c>
    </row>
    <row r="2799" spans="1:30" collapsed="1">
      <c r="A2799" s="40" t="s">
        <v>593</v>
      </c>
      <c r="B2799" s="39">
        <v>113276925.33305</v>
      </c>
      <c r="C2799" s="39">
        <v>113276925.33305</v>
      </c>
      <c r="D2799" s="39">
        <v>113276925.33305</v>
      </c>
      <c r="E2799" s="39">
        <v>113276925.33305</v>
      </c>
      <c r="F2799" s="39">
        <v>113276925.33305</v>
      </c>
      <c r="G2799" s="39">
        <v>113276925.33305</v>
      </c>
      <c r="H2799" s="39">
        <v>113276925.33305</v>
      </c>
      <c r="I2799" s="39">
        <v>113276925.33305</v>
      </c>
      <c r="J2799" s="39">
        <v>113276925.33305</v>
      </c>
      <c r="K2799" s="39">
        <v>113276925.33305</v>
      </c>
      <c r="L2799" s="39">
        <v>113276925.33305</v>
      </c>
      <c r="M2799" s="39">
        <v>113276925.33305</v>
      </c>
      <c r="N2799" s="39">
        <v>113276925.33305</v>
      </c>
      <c r="O2799" s="39">
        <v>113276925.33305</v>
      </c>
      <c r="P2799" s="39">
        <v>113276925.33305</v>
      </c>
      <c r="Q2799" s="39">
        <v>113276925.33305</v>
      </c>
      <c r="R2799" s="39">
        <v>113276925.33305</v>
      </c>
      <c r="S2799" s="39">
        <v>6115236.2825084003</v>
      </c>
      <c r="T2799" s="39">
        <v>6115236.2825084003</v>
      </c>
      <c r="U2799" s="39">
        <v>6115236.2825084003</v>
      </c>
      <c r="V2799" s="39">
        <v>6115236.2825084003</v>
      </c>
      <c r="W2799" s="39">
        <v>6115236.2825084003</v>
      </c>
      <c r="X2799" s="39">
        <v>6115236.2825084003</v>
      </c>
      <c r="Y2799" s="39">
        <v>6115236.2825084003</v>
      </c>
      <c r="Z2799" s="39">
        <v>6115236.2825084003</v>
      </c>
      <c r="AA2799" s="39">
        <v>6115236.2825084003</v>
      </c>
      <c r="AB2799" s="39">
        <v>6115236.2825084003</v>
      </c>
      <c r="AC2799" s="39">
        <v>6115236.2825084003</v>
      </c>
      <c r="AD2799" s="39">
        <v>6115236.2825084003</v>
      </c>
    </row>
    <row r="2800" spans="1:30" hidden="1" outlineLevel="1">
      <c r="A2800" s="40" t="s">
        <v>213</v>
      </c>
      <c r="B2800" s="39">
        <v>2800373.1330837999</v>
      </c>
      <c r="C2800" s="39">
        <v>2800373.1330837999</v>
      </c>
      <c r="D2800" s="39">
        <v>2800373.1330837999</v>
      </c>
      <c r="E2800" s="39">
        <v>2800373.1330837999</v>
      </c>
      <c r="F2800" s="39">
        <v>2800373.1330837999</v>
      </c>
      <c r="G2800" s="39">
        <v>2800373.1330837999</v>
      </c>
      <c r="H2800" s="39">
        <v>2800373.1330837999</v>
      </c>
      <c r="I2800" s="39">
        <v>2800373.1330837999</v>
      </c>
      <c r="J2800" s="39">
        <v>2800373.1330837999</v>
      </c>
      <c r="K2800" s="39">
        <v>2800373.1330837999</v>
      </c>
      <c r="L2800" s="39">
        <v>2800373.1330837999</v>
      </c>
      <c r="M2800" s="39">
        <v>2800373.1330837999</v>
      </c>
      <c r="N2800" s="39">
        <v>2800373.1330837999</v>
      </c>
      <c r="O2800" s="39">
        <v>2800373.1330837999</v>
      </c>
      <c r="P2800" s="39">
        <v>2800373.1330837999</v>
      </c>
      <c r="Q2800" s="39">
        <v>2800373.1330837999</v>
      </c>
      <c r="R2800" s="39">
        <v>2800373.1330837999</v>
      </c>
      <c r="S2800" s="39">
        <v>2800373.1330837999</v>
      </c>
      <c r="T2800" s="39">
        <v>2800373.1330837999</v>
      </c>
      <c r="U2800" s="39">
        <v>2800373.1330837999</v>
      </c>
      <c r="V2800" s="39">
        <v>2800373.1330837999</v>
      </c>
      <c r="W2800" s="39">
        <v>2800373.1330837999</v>
      </c>
      <c r="X2800" s="39">
        <v>2800373.1330837999</v>
      </c>
      <c r="Y2800" s="39">
        <v>2800373.1330837999</v>
      </c>
      <c r="Z2800" s="39">
        <v>2800373.1330837999</v>
      </c>
      <c r="AA2800" s="39">
        <v>2800373.1330837999</v>
      </c>
      <c r="AB2800" s="39">
        <v>2800373.1330837999</v>
      </c>
      <c r="AC2800" s="39">
        <v>2800373.1330837999</v>
      </c>
      <c r="AD2800" s="39">
        <v>2800373.1330837999</v>
      </c>
    </row>
    <row r="2801" spans="1:30" hidden="1" outlineLevel="1">
      <c r="A2801" s="40" t="s">
        <v>214</v>
      </c>
      <c r="B2801" s="39">
        <v>106630.190352162</v>
      </c>
      <c r="C2801" s="39">
        <v>106630.190352162</v>
      </c>
      <c r="D2801" s="39">
        <v>106630.190352162</v>
      </c>
      <c r="E2801" s="39">
        <v>106630.190352162</v>
      </c>
      <c r="F2801" s="39">
        <v>106630.190352162</v>
      </c>
      <c r="G2801" s="39">
        <v>106630.190352162</v>
      </c>
      <c r="H2801" s="39">
        <v>106630.190352162</v>
      </c>
      <c r="I2801" s="39">
        <v>106630.190352162</v>
      </c>
      <c r="J2801" s="39">
        <v>106630.190352162</v>
      </c>
      <c r="K2801" s="39">
        <v>106630.190352162</v>
      </c>
      <c r="L2801" s="39">
        <v>106630.190352162</v>
      </c>
      <c r="M2801" s="39">
        <v>106630.190352162</v>
      </c>
      <c r="N2801" s="39">
        <v>106630.190352162</v>
      </c>
      <c r="O2801" s="39">
        <v>106630.190352162</v>
      </c>
      <c r="P2801" s="39">
        <v>106630.190352162</v>
      </c>
      <c r="Q2801" s="39">
        <v>106630.190352162</v>
      </c>
      <c r="R2801" s="39">
        <v>106630.190352162</v>
      </c>
      <c r="S2801" s="39">
        <v>106630.190352162</v>
      </c>
      <c r="T2801" s="39">
        <v>106630.190352162</v>
      </c>
      <c r="U2801" s="39">
        <v>106630.190352162</v>
      </c>
      <c r="V2801" s="39">
        <v>106630.190352162</v>
      </c>
      <c r="W2801" s="39">
        <v>106630.190352162</v>
      </c>
      <c r="X2801" s="39">
        <v>106630.190352162</v>
      </c>
      <c r="Y2801" s="39">
        <v>106630.190352162</v>
      </c>
      <c r="Z2801" s="39">
        <v>106630.190352162</v>
      </c>
      <c r="AA2801" s="39">
        <v>106630.190352162</v>
      </c>
      <c r="AB2801" s="39">
        <v>106630.190352162</v>
      </c>
      <c r="AC2801" s="39">
        <v>106630.190352162</v>
      </c>
      <c r="AD2801" s="39">
        <v>106630.190352162</v>
      </c>
    </row>
    <row r="2802" spans="1:30" hidden="1" outlineLevel="1">
      <c r="A2802" s="40" t="s">
        <v>215</v>
      </c>
      <c r="B2802" s="39">
        <v>1558844.8190440801</v>
      </c>
      <c r="C2802" s="39">
        <v>1558844.8190440801</v>
      </c>
      <c r="D2802" s="39">
        <v>1558844.8190440801</v>
      </c>
      <c r="E2802" s="39">
        <v>1558844.8190440801</v>
      </c>
      <c r="F2802" s="39">
        <v>1558844.8190440801</v>
      </c>
      <c r="G2802" s="39">
        <v>1558844.8190440801</v>
      </c>
      <c r="H2802" s="39">
        <v>1558844.8190440801</v>
      </c>
      <c r="I2802" s="39">
        <v>1558844.8190440801</v>
      </c>
      <c r="J2802" s="39">
        <v>1558844.8190440801</v>
      </c>
      <c r="K2802" s="39">
        <v>1558844.8190440801</v>
      </c>
      <c r="L2802" s="39">
        <v>1558844.8190440801</v>
      </c>
      <c r="M2802" s="39">
        <v>1558844.8190440801</v>
      </c>
      <c r="N2802" s="39">
        <v>1558844.8190440801</v>
      </c>
      <c r="O2802" s="39">
        <v>1558844.8190440801</v>
      </c>
      <c r="P2802" s="39">
        <v>1558844.8190440801</v>
      </c>
      <c r="Q2802" s="39">
        <v>1558844.8190440801</v>
      </c>
      <c r="R2802" s="39">
        <v>1558844.8190440801</v>
      </c>
      <c r="S2802" s="39">
        <v>1558844.8190440801</v>
      </c>
      <c r="T2802" s="39">
        <v>1558844.8190440801</v>
      </c>
      <c r="U2802" s="39">
        <v>1558844.8190440801</v>
      </c>
      <c r="V2802" s="39">
        <v>1558844.8190440801</v>
      </c>
      <c r="W2802" s="39">
        <v>1558844.8190440801</v>
      </c>
      <c r="X2802" s="39">
        <v>1558844.8190440801</v>
      </c>
      <c r="Y2802" s="39">
        <v>1558844.8190440801</v>
      </c>
      <c r="Z2802" s="39">
        <v>1558844.8190440801</v>
      </c>
      <c r="AA2802" s="39">
        <v>1558844.8190440801</v>
      </c>
      <c r="AB2802" s="39">
        <v>1558844.8190440801</v>
      </c>
      <c r="AC2802" s="39">
        <v>1558844.8190440801</v>
      </c>
      <c r="AD2802" s="39">
        <v>1558844.8190440801</v>
      </c>
    </row>
    <row r="2803" spans="1:30" hidden="1" outlineLevel="1">
      <c r="A2803" s="40" t="s">
        <v>216</v>
      </c>
      <c r="B2803" s="39">
        <v>6310080.7394880196</v>
      </c>
      <c r="C2803" s="39">
        <v>6310080.7394880196</v>
      </c>
      <c r="D2803" s="39">
        <v>6310080.7394880196</v>
      </c>
      <c r="E2803" s="39">
        <v>6310080.7394880196</v>
      </c>
      <c r="F2803" s="39">
        <v>6310080.7394880196</v>
      </c>
      <c r="G2803" s="39">
        <v>6310080.7394880196</v>
      </c>
      <c r="H2803" s="39">
        <v>6310080.7394880196</v>
      </c>
      <c r="I2803" s="39">
        <v>6310080.7394880196</v>
      </c>
      <c r="J2803" s="39">
        <v>6310080.7394880196</v>
      </c>
      <c r="K2803" s="39">
        <v>6310080.7394880196</v>
      </c>
      <c r="L2803" s="39">
        <v>6310080.7394880196</v>
      </c>
      <c r="M2803" s="39">
        <v>6310080.7394880196</v>
      </c>
      <c r="N2803" s="39">
        <v>6310080.7394880196</v>
      </c>
      <c r="O2803" s="39">
        <v>6310080.7394880196</v>
      </c>
      <c r="P2803" s="39">
        <v>6310080.7394880196</v>
      </c>
      <c r="Q2803" s="39">
        <v>6310080.7394880196</v>
      </c>
      <c r="R2803" s="39">
        <v>6310080.7394880196</v>
      </c>
      <c r="S2803" s="39">
        <v>6310080.7394880196</v>
      </c>
      <c r="T2803" s="39">
        <v>6310080.7394880196</v>
      </c>
      <c r="U2803" s="39">
        <v>6310080.7394880196</v>
      </c>
      <c r="V2803" s="39">
        <v>6310080.7394880196</v>
      </c>
      <c r="W2803" s="39">
        <v>6310080.7394880196</v>
      </c>
      <c r="X2803" s="39">
        <v>6310080.7394880196</v>
      </c>
      <c r="Y2803" s="39">
        <v>6310080.7394880196</v>
      </c>
      <c r="Z2803" s="39">
        <v>6310080.7394880196</v>
      </c>
      <c r="AA2803" s="39">
        <v>6310080.7394880196</v>
      </c>
      <c r="AB2803" s="39">
        <v>6310080.7394880196</v>
      </c>
      <c r="AC2803" s="39">
        <v>6310080.7394880196</v>
      </c>
      <c r="AD2803" s="39">
        <v>6310080.7394880196</v>
      </c>
    </row>
    <row r="2804" spans="1:30" hidden="1" outlineLevel="1">
      <c r="A2804" s="40" t="s">
        <v>217</v>
      </c>
      <c r="B2804" s="39">
        <v>74540.733825504503</v>
      </c>
      <c r="C2804" s="39">
        <v>74540.733825504503</v>
      </c>
      <c r="D2804" s="39">
        <v>74540.733825504503</v>
      </c>
      <c r="E2804" s="39">
        <v>74540.733825504503</v>
      </c>
      <c r="F2804" s="39">
        <v>74540.733825504503</v>
      </c>
      <c r="G2804" s="39">
        <v>74540.733825504503</v>
      </c>
      <c r="H2804" s="39">
        <v>74540.733825504503</v>
      </c>
      <c r="I2804" s="39">
        <v>74540.733825504503</v>
      </c>
      <c r="J2804" s="39">
        <v>74540.733825504503</v>
      </c>
      <c r="K2804" s="39">
        <v>74540.733825504503</v>
      </c>
      <c r="L2804" s="39">
        <v>74540.733825504503</v>
      </c>
      <c r="M2804" s="39">
        <v>74540.733825504503</v>
      </c>
      <c r="N2804" s="39">
        <v>74540.733825504503</v>
      </c>
      <c r="O2804" s="39">
        <v>74540.733825504503</v>
      </c>
      <c r="P2804" s="39">
        <v>74540.733825504503</v>
      </c>
      <c r="Q2804" s="39">
        <v>74540.733825504503</v>
      </c>
      <c r="R2804" s="39">
        <v>74540.733825504503</v>
      </c>
      <c r="S2804" s="39">
        <v>74540.733825504503</v>
      </c>
      <c r="T2804" s="39">
        <v>74540.733825504503</v>
      </c>
      <c r="U2804" s="39">
        <v>74540.733825504503</v>
      </c>
      <c r="V2804" s="39">
        <v>74540.733825504503</v>
      </c>
      <c r="W2804" s="39">
        <v>74540.733825504503</v>
      </c>
      <c r="X2804" s="39">
        <v>74540.733825504503</v>
      </c>
      <c r="Y2804" s="39">
        <v>74540.733825504503</v>
      </c>
      <c r="Z2804" s="39">
        <v>74540.733825504503</v>
      </c>
      <c r="AA2804" s="39">
        <v>74540.733825504503</v>
      </c>
      <c r="AB2804" s="39">
        <v>74540.733825504503</v>
      </c>
      <c r="AC2804" s="39">
        <v>74540.733825504503</v>
      </c>
      <c r="AD2804" s="39">
        <v>74540.733825504503</v>
      </c>
    </row>
    <row r="2805" spans="1:30" hidden="1" outlineLevel="1">
      <c r="A2805" s="40" t="s">
        <v>218</v>
      </c>
      <c r="B2805" s="39">
        <v>27281611.758779399</v>
      </c>
      <c r="C2805" s="39">
        <v>27281611.758779399</v>
      </c>
      <c r="D2805" s="39">
        <v>27281611.758779399</v>
      </c>
      <c r="E2805" s="39">
        <v>27281611.758779399</v>
      </c>
      <c r="F2805" s="39">
        <v>27281611.758779399</v>
      </c>
      <c r="G2805" s="39">
        <v>27281611.758779399</v>
      </c>
      <c r="H2805" s="39">
        <v>27281611.758779399</v>
      </c>
      <c r="I2805" s="39">
        <v>27281611.758779399</v>
      </c>
      <c r="J2805" s="39">
        <v>27281611.758779399</v>
      </c>
      <c r="K2805" s="39">
        <v>27281611.758779399</v>
      </c>
      <c r="L2805" s="39">
        <v>27281611.758779399</v>
      </c>
      <c r="M2805" s="39">
        <v>27281611.758779399</v>
      </c>
      <c r="N2805" s="39">
        <v>27281611.758779399</v>
      </c>
      <c r="O2805" s="39">
        <v>27281611.758779399</v>
      </c>
      <c r="P2805" s="39">
        <v>27281611.758779399</v>
      </c>
      <c r="Q2805" s="39">
        <v>27281611.758779399</v>
      </c>
      <c r="R2805" s="39">
        <v>27281611.758779399</v>
      </c>
      <c r="S2805" s="39">
        <v>27281611.758779399</v>
      </c>
      <c r="T2805" s="39">
        <v>27281611.758779399</v>
      </c>
      <c r="U2805" s="39">
        <v>27281611.758779399</v>
      </c>
      <c r="V2805" s="39">
        <v>27281611.758779399</v>
      </c>
      <c r="W2805" s="39">
        <v>27281611.758779399</v>
      </c>
      <c r="X2805" s="39">
        <v>27281611.758779399</v>
      </c>
      <c r="Y2805" s="39">
        <v>27281611.758779399</v>
      </c>
      <c r="Z2805" s="39">
        <v>27281611.758779399</v>
      </c>
      <c r="AA2805" s="39">
        <v>27281611.758779399</v>
      </c>
      <c r="AB2805" s="39">
        <v>27281611.758779399</v>
      </c>
      <c r="AC2805" s="39">
        <v>27281611.758779399</v>
      </c>
      <c r="AD2805" s="39">
        <v>27281611.758779399</v>
      </c>
    </row>
    <row r="2806" spans="1:30" hidden="1" outlineLevel="1">
      <c r="A2806" s="40" t="s">
        <v>219</v>
      </c>
      <c r="B2806" s="39">
        <v>11094889.693453601</v>
      </c>
      <c r="C2806" s="39">
        <v>11094889.693453601</v>
      </c>
      <c r="D2806" s="39">
        <v>11094889.693453601</v>
      </c>
      <c r="E2806" s="39">
        <v>11094889.693453601</v>
      </c>
      <c r="F2806" s="39">
        <v>11094889.693453601</v>
      </c>
      <c r="G2806" s="39">
        <v>11094889.693453601</v>
      </c>
      <c r="H2806" s="39">
        <v>11094889.693453601</v>
      </c>
      <c r="I2806" s="39">
        <v>11094889.693453601</v>
      </c>
      <c r="J2806" s="39">
        <v>11094889.693453601</v>
      </c>
      <c r="K2806" s="39">
        <v>11094889.693453601</v>
      </c>
      <c r="L2806" s="39">
        <v>11094889.693453601</v>
      </c>
      <c r="M2806" s="39">
        <v>11094889.693453601</v>
      </c>
      <c r="N2806" s="39">
        <v>11094889.693453601</v>
      </c>
      <c r="O2806" s="39">
        <v>11094889.693453601</v>
      </c>
      <c r="P2806" s="39">
        <v>11094889.693453601</v>
      </c>
      <c r="Q2806" s="39">
        <v>11094889.693453601</v>
      </c>
      <c r="R2806" s="39">
        <v>11094889.693453601</v>
      </c>
      <c r="S2806" s="39">
        <v>11094889.693453601</v>
      </c>
      <c r="T2806" s="39">
        <v>11094889.693453601</v>
      </c>
      <c r="U2806" s="39">
        <v>11094889.693453601</v>
      </c>
      <c r="V2806" s="39">
        <v>11094889.693453601</v>
      </c>
      <c r="W2806" s="39">
        <v>11094889.693453601</v>
      </c>
      <c r="X2806" s="39">
        <v>11094889.693453601</v>
      </c>
      <c r="Y2806" s="39">
        <v>11094889.693453601</v>
      </c>
      <c r="Z2806" s="39">
        <v>11094889.693453601</v>
      </c>
      <c r="AA2806" s="39">
        <v>11094889.693453601</v>
      </c>
      <c r="AB2806" s="39">
        <v>11094889.693453601</v>
      </c>
      <c r="AC2806" s="39">
        <v>11094889.693453601</v>
      </c>
      <c r="AD2806" s="39">
        <v>11094889.693453601</v>
      </c>
    </row>
    <row r="2807" spans="1:30" hidden="1" outlineLevel="1">
      <c r="A2807" s="40" t="s">
        <v>220</v>
      </c>
      <c r="B2807" s="39">
        <v>2621043.41611708</v>
      </c>
      <c r="C2807" s="39">
        <v>2621043.41611708</v>
      </c>
      <c r="D2807" s="39">
        <v>2621043.41611708</v>
      </c>
      <c r="E2807" s="39">
        <v>2621043.41611708</v>
      </c>
      <c r="F2807" s="39">
        <v>2621043.41611708</v>
      </c>
      <c r="G2807" s="39">
        <v>2621043.41611708</v>
      </c>
      <c r="H2807" s="39">
        <v>2621043.41611708</v>
      </c>
      <c r="I2807" s="39">
        <v>2621043.41611708</v>
      </c>
      <c r="J2807" s="39">
        <v>2621043.41611708</v>
      </c>
      <c r="K2807" s="39">
        <v>2621043.41611708</v>
      </c>
      <c r="L2807" s="39">
        <v>2621043.41611708</v>
      </c>
      <c r="M2807" s="39">
        <v>2621043.41611708</v>
      </c>
      <c r="N2807" s="39">
        <v>2621043.41611708</v>
      </c>
      <c r="O2807" s="39">
        <v>2621043.41611708</v>
      </c>
      <c r="P2807" s="39">
        <v>2621043.41611708</v>
      </c>
      <c r="Q2807" s="39">
        <v>2621043.41611708</v>
      </c>
      <c r="R2807" s="39">
        <v>2621043.41611708</v>
      </c>
      <c r="S2807" s="39">
        <v>2621043.41611708</v>
      </c>
      <c r="T2807" s="39">
        <v>2621043.41611708</v>
      </c>
      <c r="U2807" s="39">
        <v>2621043.41611708</v>
      </c>
      <c r="V2807" s="39">
        <v>2621043.41611708</v>
      </c>
      <c r="W2807" s="39">
        <v>2621043.41611708</v>
      </c>
      <c r="X2807" s="39">
        <v>2621043.41611708</v>
      </c>
      <c r="Y2807" s="39">
        <v>2621043.41611708</v>
      </c>
      <c r="Z2807" s="39">
        <v>2621043.41611708</v>
      </c>
      <c r="AA2807" s="39">
        <v>2621043.41611708</v>
      </c>
      <c r="AB2807" s="39">
        <v>2621043.41611708</v>
      </c>
      <c r="AC2807" s="39">
        <v>2621043.41611708</v>
      </c>
      <c r="AD2807" s="39">
        <v>2621043.41611708</v>
      </c>
    </row>
    <row r="2808" spans="1:30" hidden="1" outlineLevel="1">
      <c r="A2808" s="40" t="s">
        <v>221</v>
      </c>
      <c r="B2808" s="39">
        <v>178801.454360148</v>
      </c>
      <c r="C2808" s="39">
        <v>178801.454360148</v>
      </c>
      <c r="D2808" s="39">
        <v>178801.454360148</v>
      </c>
      <c r="E2808" s="39">
        <v>178801.454360148</v>
      </c>
      <c r="F2808" s="39">
        <v>178801.454360148</v>
      </c>
      <c r="G2808" s="39">
        <v>178801.454360148</v>
      </c>
      <c r="H2808" s="39">
        <v>178801.454360148</v>
      </c>
      <c r="I2808" s="39">
        <v>178801.454360148</v>
      </c>
      <c r="J2808" s="39">
        <v>178801.454360148</v>
      </c>
      <c r="K2808" s="39">
        <v>178801.454360148</v>
      </c>
      <c r="L2808" s="39">
        <v>178801.454360148</v>
      </c>
      <c r="M2808" s="39">
        <v>178801.454360148</v>
      </c>
      <c r="N2808" s="39">
        <v>178801.454360148</v>
      </c>
      <c r="O2808" s="39">
        <v>178801.454360148</v>
      </c>
      <c r="P2808" s="39">
        <v>178801.454360148</v>
      </c>
      <c r="Q2808" s="39">
        <v>178801.454360148</v>
      </c>
      <c r="R2808" s="39">
        <v>178801.454360148</v>
      </c>
      <c r="S2808" s="39">
        <v>178801.454360148</v>
      </c>
      <c r="T2808" s="39">
        <v>178801.454360148</v>
      </c>
      <c r="U2808" s="39">
        <v>178801.454360148</v>
      </c>
      <c r="V2808" s="39">
        <v>178801.454360148</v>
      </c>
      <c r="W2808" s="39">
        <v>178801.454360148</v>
      </c>
      <c r="X2808" s="39">
        <v>178801.454360148</v>
      </c>
      <c r="Y2808" s="39">
        <v>178801.454360148</v>
      </c>
      <c r="Z2808" s="39">
        <v>178801.454360148</v>
      </c>
      <c r="AA2808" s="39">
        <v>178801.454360148</v>
      </c>
      <c r="AB2808" s="39">
        <v>178801.454360148</v>
      </c>
      <c r="AC2808" s="39">
        <v>178801.454360148</v>
      </c>
      <c r="AD2808" s="39">
        <v>178801.454360148</v>
      </c>
    </row>
    <row r="2809" spans="1:30" hidden="1" outlineLevel="1">
      <c r="A2809" s="40" t="s">
        <v>222</v>
      </c>
      <c r="B2809" s="39">
        <v>93672.416730208395</v>
      </c>
      <c r="C2809" s="39">
        <v>93672.416730208395</v>
      </c>
      <c r="D2809" s="39">
        <v>93672.416730208395</v>
      </c>
      <c r="E2809" s="39">
        <v>93672.416730208395</v>
      </c>
      <c r="F2809" s="39">
        <v>93672.416730208395</v>
      </c>
      <c r="G2809" s="39">
        <v>93672.416730208395</v>
      </c>
      <c r="H2809" s="39">
        <v>93672.416730208395</v>
      </c>
      <c r="I2809" s="39">
        <v>93672.416730208395</v>
      </c>
      <c r="J2809" s="39">
        <v>93672.416730208395</v>
      </c>
      <c r="K2809" s="39">
        <v>93672.416730208395</v>
      </c>
      <c r="L2809" s="39">
        <v>93672.416730208395</v>
      </c>
      <c r="M2809" s="39">
        <v>93672.416730208395</v>
      </c>
      <c r="N2809" s="39">
        <v>93672.416730208395</v>
      </c>
      <c r="O2809" s="39">
        <v>93672.416730208395</v>
      </c>
      <c r="P2809" s="39">
        <v>93672.416730208395</v>
      </c>
      <c r="Q2809" s="39">
        <v>93672.416730208395</v>
      </c>
      <c r="R2809" s="39">
        <v>93672.416730208395</v>
      </c>
      <c r="S2809" s="39">
        <v>93672.416730208395</v>
      </c>
      <c r="T2809" s="39">
        <v>93672.416730208395</v>
      </c>
      <c r="U2809" s="39">
        <v>93672.416730208395</v>
      </c>
      <c r="V2809" s="39">
        <v>93672.416730208395</v>
      </c>
      <c r="W2809" s="39">
        <v>93672.416730208395</v>
      </c>
      <c r="X2809" s="39">
        <v>93672.416730208395</v>
      </c>
      <c r="Y2809" s="39">
        <v>93672.416730208395</v>
      </c>
      <c r="Z2809" s="39">
        <v>93672.416730208395</v>
      </c>
      <c r="AA2809" s="39">
        <v>93672.416730208395</v>
      </c>
      <c r="AB2809" s="39">
        <v>93672.416730208395</v>
      </c>
      <c r="AC2809" s="39">
        <v>93672.416730208395</v>
      </c>
      <c r="AD2809" s="39">
        <v>93672.416730208395</v>
      </c>
    </row>
    <row r="2810" spans="1:30" hidden="1" outlineLevel="1">
      <c r="A2810" s="40" t="s">
        <v>223</v>
      </c>
      <c r="B2810" s="39">
        <v>102049.69559285999</v>
      </c>
      <c r="C2810" s="39">
        <v>102049.69559285999</v>
      </c>
      <c r="D2810" s="39">
        <v>102049.69559285999</v>
      </c>
      <c r="E2810" s="39">
        <v>102049.69559285999</v>
      </c>
      <c r="F2810" s="39">
        <v>102049.69559285999</v>
      </c>
      <c r="G2810" s="39">
        <v>102049.69559285999</v>
      </c>
      <c r="H2810" s="39">
        <v>102049.69559285999</v>
      </c>
      <c r="I2810" s="39">
        <v>102049.69559285999</v>
      </c>
      <c r="J2810" s="39">
        <v>102049.69559285999</v>
      </c>
      <c r="K2810" s="39">
        <v>102049.69559285999</v>
      </c>
      <c r="L2810" s="39">
        <v>102049.69559285999</v>
      </c>
      <c r="M2810" s="39">
        <v>102049.69559285999</v>
      </c>
      <c r="N2810" s="39">
        <v>102049.69559285999</v>
      </c>
      <c r="O2810" s="39">
        <v>102049.69559285999</v>
      </c>
      <c r="P2810" s="39">
        <v>102049.69559285999</v>
      </c>
      <c r="Q2810" s="39">
        <v>102049.69559285999</v>
      </c>
      <c r="R2810" s="39">
        <v>102049.69559285999</v>
      </c>
      <c r="S2810" s="39">
        <v>102049.69559285999</v>
      </c>
      <c r="T2810" s="39">
        <v>102049.69559285999</v>
      </c>
      <c r="U2810" s="39">
        <v>102049.69559285999</v>
      </c>
      <c r="V2810" s="39">
        <v>102049.69559285999</v>
      </c>
      <c r="W2810" s="39">
        <v>102049.69559285999</v>
      </c>
      <c r="X2810" s="39">
        <v>102049.69559285999</v>
      </c>
      <c r="Y2810" s="39">
        <v>102049.69559285999</v>
      </c>
      <c r="Z2810" s="39">
        <v>102049.69559285999</v>
      </c>
      <c r="AA2810" s="39">
        <v>102049.69559285999</v>
      </c>
      <c r="AB2810" s="39">
        <v>102049.69559285999</v>
      </c>
      <c r="AC2810" s="39">
        <v>102049.69559285999</v>
      </c>
      <c r="AD2810" s="39">
        <v>102049.69559285999</v>
      </c>
    </row>
    <row r="2811" spans="1:30" hidden="1" outlineLevel="1">
      <c r="A2811" s="40" t="s">
        <v>224</v>
      </c>
      <c r="B2811" s="39">
        <v>11107.768749045001</v>
      </c>
      <c r="C2811" s="39">
        <v>11107.768749045001</v>
      </c>
      <c r="D2811" s="39">
        <v>11107.768749045001</v>
      </c>
      <c r="E2811" s="39">
        <v>11107.768749045001</v>
      </c>
      <c r="F2811" s="39">
        <v>11107.768749045001</v>
      </c>
      <c r="G2811" s="39">
        <v>11107.768749045001</v>
      </c>
      <c r="H2811" s="39">
        <v>11107.768749045001</v>
      </c>
      <c r="I2811" s="39">
        <v>11107.768749045001</v>
      </c>
      <c r="J2811" s="39">
        <v>11107.768749045001</v>
      </c>
      <c r="K2811" s="39">
        <v>11107.768749045001</v>
      </c>
      <c r="L2811" s="39">
        <v>11107.768749045001</v>
      </c>
      <c r="M2811" s="39">
        <v>11107.768749045001</v>
      </c>
      <c r="N2811" s="39">
        <v>11107.768749045001</v>
      </c>
      <c r="O2811" s="39">
        <v>11107.768749045001</v>
      </c>
      <c r="P2811" s="39">
        <v>11107.768749045001</v>
      </c>
      <c r="Q2811" s="39">
        <v>11107.768749045001</v>
      </c>
      <c r="R2811" s="39">
        <v>11107.768749045001</v>
      </c>
      <c r="S2811" s="39">
        <v>11107.768749045001</v>
      </c>
      <c r="T2811" s="39">
        <v>11107.768749045001</v>
      </c>
      <c r="U2811" s="39">
        <v>11107.768749045001</v>
      </c>
      <c r="V2811" s="39">
        <v>11107.768749045001</v>
      </c>
      <c r="W2811" s="39">
        <v>11107.768749045001</v>
      </c>
      <c r="X2811" s="39">
        <v>11107.768749045001</v>
      </c>
      <c r="Y2811" s="39">
        <v>11107.768749045001</v>
      </c>
      <c r="Z2811" s="39">
        <v>11107.768749045001</v>
      </c>
      <c r="AA2811" s="39">
        <v>11107.768749045001</v>
      </c>
      <c r="AB2811" s="39">
        <v>11107.768749045001</v>
      </c>
      <c r="AC2811" s="39">
        <v>11107.768749045001</v>
      </c>
      <c r="AD2811" s="39">
        <v>11107.768749045001</v>
      </c>
    </row>
    <row r="2812" spans="1:30" hidden="1" outlineLevel="1">
      <c r="A2812" s="40" t="s">
        <v>225</v>
      </c>
      <c r="B2812" s="39">
        <v>60305793.545194097</v>
      </c>
      <c r="C2812" s="39">
        <v>60305793.545194097</v>
      </c>
      <c r="D2812" s="39">
        <v>60305793.545194097</v>
      </c>
      <c r="E2812" s="39">
        <v>60305793.545194097</v>
      </c>
      <c r="F2812" s="39">
        <v>60305793.545194097</v>
      </c>
      <c r="G2812" s="39">
        <v>60305793.545194097</v>
      </c>
      <c r="H2812" s="39">
        <v>60305793.545194097</v>
      </c>
      <c r="I2812" s="39">
        <v>60305793.545194097</v>
      </c>
      <c r="J2812" s="39">
        <v>60305793.545194097</v>
      </c>
      <c r="K2812" s="39">
        <v>60305793.545194097</v>
      </c>
      <c r="L2812" s="39">
        <v>60305793.545194097</v>
      </c>
      <c r="M2812" s="39">
        <v>60305793.545194097</v>
      </c>
      <c r="N2812" s="39">
        <v>60305793.545194097</v>
      </c>
      <c r="O2812" s="39">
        <v>60305793.545194097</v>
      </c>
      <c r="P2812" s="39">
        <v>60305793.545194097</v>
      </c>
      <c r="Q2812" s="39">
        <v>60305793.545194097</v>
      </c>
      <c r="R2812" s="39">
        <v>60305793.545194097</v>
      </c>
      <c r="S2812" s="39">
        <v>60305793.545194097</v>
      </c>
      <c r="T2812" s="39">
        <v>60305793.545194097</v>
      </c>
      <c r="U2812" s="39">
        <v>60305793.545194097</v>
      </c>
      <c r="V2812" s="39">
        <v>60305793.545194097</v>
      </c>
      <c r="W2812" s="39">
        <v>60305793.545194097</v>
      </c>
      <c r="X2812" s="39">
        <v>60305793.545194097</v>
      </c>
      <c r="Y2812" s="39">
        <v>60305793.545194097</v>
      </c>
      <c r="Z2812" s="39">
        <v>60305793.545194097</v>
      </c>
      <c r="AA2812" s="39">
        <v>60305793.545194097</v>
      </c>
      <c r="AB2812" s="39">
        <v>60305793.545194097</v>
      </c>
      <c r="AC2812" s="39">
        <v>60305793.545194097</v>
      </c>
      <c r="AD2812" s="39">
        <v>60305793.545194097</v>
      </c>
    </row>
    <row r="2813" spans="1:30" hidden="1" outlineLevel="1">
      <c r="A2813" s="40" t="s">
        <v>226</v>
      </c>
      <c r="B2813" s="39">
        <v>599036.53468165896</v>
      </c>
      <c r="C2813" s="39">
        <v>599036.53468165896</v>
      </c>
      <c r="D2813" s="39">
        <v>599036.53468165896</v>
      </c>
      <c r="E2813" s="39">
        <v>599036.53468165896</v>
      </c>
      <c r="F2813" s="39">
        <v>599036.53468165896</v>
      </c>
      <c r="G2813" s="39">
        <v>599036.53468165896</v>
      </c>
      <c r="H2813" s="39">
        <v>599036.53468165896</v>
      </c>
      <c r="I2813" s="39">
        <v>599036.53468165896</v>
      </c>
      <c r="J2813" s="39">
        <v>599036.53468165896</v>
      </c>
      <c r="K2813" s="39">
        <v>599036.53468165896</v>
      </c>
      <c r="L2813" s="39">
        <v>599036.53468165896</v>
      </c>
      <c r="M2813" s="39">
        <v>599036.53468165896</v>
      </c>
      <c r="N2813" s="39">
        <v>599036.53468165896</v>
      </c>
      <c r="O2813" s="39">
        <v>599036.53468165896</v>
      </c>
      <c r="P2813" s="39">
        <v>599036.53468165896</v>
      </c>
      <c r="Q2813" s="39">
        <v>599036.53468165896</v>
      </c>
      <c r="R2813" s="39">
        <v>599036.53468165896</v>
      </c>
      <c r="S2813" s="39">
        <v>599036.53468165896</v>
      </c>
      <c r="T2813" s="39">
        <v>599036.53468165896</v>
      </c>
      <c r="U2813" s="39">
        <v>599036.53468165896</v>
      </c>
      <c r="V2813" s="39">
        <v>599036.53468165896</v>
      </c>
      <c r="W2813" s="39">
        <v>599036.53468165896</v>
      </c>
      <c r="X2813" s="39">
        <v>599036.53468165896</v>
      </c>
      <c r="Y2813" s="39">
        <v>599036.53468165896</v>
      </c>
      <c r="Z2813" s="39">
        <v>599036.53468165896</v>
      </c>
      <c r="AA2813" s="39">
        <v>599036.53468165896</v>
      </c>
      <c r="AB2813" s="39">
        <v>599036.53468165896</v>
      </c>
      <c r="AC2813" s="39">
        <v>599036.53468165896</v>
      </c>
      <c r="AD2813" s="39">
        <v>599036.53468165896</v>
      </c>
    </row>
    <row r="2814" spans="1:30" hidden="1" outlineLevel="1">
      <c r="A2814" s="40" t="s">
        <v>227</v>
      </c>
      <c r="B2814" s="39">
        <v>35083.106867851297</v>
      </c>
      <c r="C2814" s="39">
        <v>35083.106867851297</v>
      </c>
      <c r="D2814" s="39">
        <v>35083.106867851297</v>
      </c>
      <c r="E2814" s="39">
        <v>35083.106867851297</v>
      </c>
      <c r="F2814" s="39">
        <v>35083.106867851297</v>
      </c>
      <c r="G2814" s="39">
        <v>35083.106867851297</v>
      </c>
      <c r="H2814" s="39">
        <v>35083.106867851297</v>
      </c>
      <c r="I2814" s="39">
        <v>35083.106867851297</v>
      </c>
      <c r="J2814" s="39">
        <v>35083.106867851297</v>
      </c>
      <c r="K2814" s="39">
        <v>35083.106867851297</v>
      </c>
      <c r="L2814" s="39">
        <v>35083.106867851297</v>
      </c>
      <c r="M2814" s="39">
        <v>35083.106867851297</v>
      </c>
      <c r="N2814" s="39">
        <v>35083.106867851297</v>
      </c>
      <c r="O2814" s="39">
        <v>35083.106867851297</v>
      </c>
      <c r="P2814" s="39">
        <v>35083.106867851297</v>
      </c>
      <c r="Q2814" s="39">
        <v>35083.106867851297</v>
      </c>
      <c r="R2814" s="39">
        <v>35083.106867851297</v>
      </c>
      <c r="S2814" s="39">
        <v>35083.106867851297</v>
      </c>
      <c r="T2814" s="39">
        <v>35083.106867851297</v>
      </c>
      <c r="U2814" s="39">
        <v>35083.106867851297</v>
      </c>
      <c r="V2814" s="39">
        <v>35083.106867851297</v>
      </c>
      <c r="W2814" s="39">
        <v>35083.106867851297</v>
      </c>
      <c r="X2814" s="39">
        <v>35083.106867851297</v>
      </c>
      <c r="Y2814" s="39">
        <v>35083.106867851297</v>
      </c>
      <c r="Z2814" s="39">
        <v>35083.106867851297</v>
      </c>
      <c r="AA2814" s="39">
        <v>35083.106867851297</v>
      </c>
      <c r="AB2814" s="39">
        <v>35083.106867851297</v>
      </c>
      <c r="AC2814" s="39">
        <v>35083.106867851297</v>
      </c>
      <c r="AD2814" s="39">
        <v>35083.106867851297</v>
      </c>
    </row>
    <row r="2815" spans="1:30" hidden="1" outlineLevel="1">
      <c r="A2815" s="40" t="s">
        <v>228</v>
      </c>
      <c r="B2815" s="39">
        <v>12172.873604163</v>
      </c>
      <c r="C2815" s="39">
        <v>12172.873604163</v>
      </c>
      <c r="D2815" s="39">
        <v>12172.873604163</v>
      </c>
      <c r="E2815" s="39">
        <v>12172.873604163</v>
      </c>
      <c r="F2815" s="39">
        <v>12172.873604163</v>
      </c>
      <c r="G2815" s="39">
        <v>12172.873604163</v>
      </c>
      <c r="H2815" s="39">
        <v>12172.873604163</v>
      </c>
      <c r="I2815" s="39">
        <v>12172.873604163</v>
      </c>
      <c r="J2815" s="39">
        <v>12172.873604163</v>
      </c>
      <c r="K2815" s="39">
        <v>12172.873604163</v>
      </c>
      <c r="L2815" s="39">
        <v>12172.873604163</v>
      </c>
      <c r="M2815" s="39">
        <v>12172.873604163</v>
      </c>
      <c r="N2815" s="39">
        <v>12172.873604163</v>
      </c>
      <c r="O2815" s="39">
        <v>12172.873604163</v>
      </c>
      <c r="P2815" s="39">
        <v>12172.873604163</v>
      </c>
      <c r="Q2815" s="39">
        <v>12172.873604163</v>
      </c>
      <c r="R2815" s="39">
        <v>12172.873604163</v>
      </c>
      <c r="S2815" s="39">
        <v>12172.873604163</v>
      </c>
      <c r="T2815" s="39">
        <v>12172.873604163</v>
      </c>
      <c r="U2815" s="39">
        <v>12172.873604163</v>
      </c>
      <c r="V2815" s="39">
        <v>12172.873604163</v>
      </c>
      <c r="W2815" s="39">
        <v>12172.873604163</v>
      </c>
      <c r="X2815" s="39">
        <v>12172.873604163</v>
      </c>
      <c r="Y2815" s="39">
        <v>12172.873604163</v>
      </c>
      <c r="Z2815" s="39">
        <v>12172.873604163</v>
      </c>
      <c r="AA2815" s="39">
        <v>12172.873604163</v>
      </c>
      <c r="AB2815" s="39">
        <v>12172.873604163</v>
      </c>
      <c r="AC2815" s="39">
        <v>12172.873604163</v>
      </c>
      <c r="AD2815" s="39">
        <v>12172.873604163</v>
      </c>
    </row>
    <row r="2816" spans="1:30" hidden="1" outlineLevel="1">
      <c r="A2816" s="40" t="s">
        <v>229</v>
      </c>
      <c r="B2816" s="39">
        <v>91193.4531271429</v>
      </c>
      <c r="C2816" s="39">
        <v>91193.4531271429</v>
      </c>
      <c r="D2816" s="39">
        <v>91193.4531271429</v>
      </c>
      <c r="E2816" s="39">
        <v>91193.4531271429</v>
      </c>
      <c r="F2816" s="39">
        <v>91193.4531271429</v>
      </c>
      <c r="G2816" s="39">
        <v>91193.4531271429</v>
      </c>
      <c r="H2816" s="39">
        <v>91193.4531271429</v>
      </c>
      <c r="I2816" s="39">
        <v>91193.4531271429</v>
      </c>
      <c r="J2816" s="39">
        <v>91193.4531271429</v>
      </c>
      <c r="K2816" s="39">
        <v>91193.4531271429</v>
      </c>
      <c r="L2816" s="39">
        <v>91193.4531271429</v>
      </c>
      <c r="M2816" s="39">
        <v>91193.4531271429</v>
      </c>
      <c r="N2816" s="39">
        <v>91193.4531271429</v>
      </c>
      <c r="O2816" s="39">
        <v>91193.4531271429</v>
      </c>
      <c r="P2816" s="39">
        <v>91193.4531271429</v>
      </c>
      <c r="Q2816" s="39">
        <v>91193.4531271429</v>
      </c>
      <c r="R2816" s="39">
        <v>91193.4531271429</v>
      </c>
      <c r="S2816" s="39">
        <v>91193.4531271429</v>
      </c>
      <c r="T2816" s="39">
        <v>91193.4531271429</v>
      </c>
      <c r="U2816" s="39">
        <v>91193.4531271429</v>
      </c>
      <c r="V2816" s="39">
        <v>91193.4531271429</v>
      </c>
      <c r="W2816" s="39">
        <v>91193.4531271429</v>
      </c>
      <c r="X2816" s="39">
        <v>91193.4531271429</v>
      </c>
      <c r="Y2816" s="39">
        <v>91193.4531271429</v>
      </c>
      <c r="Z2816" s="39">
        <v>91193.4531271429</v>
      </c>
      <c r="AA2816" s="39">
        <v>91193.4531271429</v>
      </c>
      <c r="AB2816" s="39">
        <v>91193.4531271429</v>
      </c>
      <c r="AC2816" s="39">
        <v>91193.4531271429</v>
      </c>
      <c r="AD2816" s="39">
        <v>91193.4531271429</v>
      </c>
    </row>
    <row r="2817" spans="1:30" hidden="1" outlineLevel="1">
      <c r="A2817" s="40" t="s">
        <v>230</v>
      </c>
      <c r="B2817" s="39">
        <v>838207.08127041196</v>
      </c>
      <c r="C2817" s="39">
        <v>838207.08127041196</v>
      </c>
      <c r="D2817" s="39">
        <v>838207.08127041196</v>
      </c>
      <c r="E2817" s="39">
        <v>838207.08127041196</v>
      </c>
      <c r="F2817" s="39">
        <v>838207.08127041196</v>
      </c>
      <c r="G2817" s="39">
        <v>838207.08127041196</v>
      </c>
      <c r="H2817" s="39">
        <v>838207.08127041196</v>
      </c>
      <c r="I2817" s="39">
        <v>838207.08127041196</v>
      </c>
      <c r="J2817" s="39">
        <v>838207.08127041196</v>
      </c>
      <c r="K2817" s="39">
        <v>838207.08127041196</v>
      </c>
      <c r="L2817" s="39">
        <v>838207.08127041196</v>
      </c>
      <c r="M2817" s="39">
        <v>838207.08127041196</v>
      </c>
      <c r="N2817" s="39">
        <v>838207.08127041196</v>
      </c>
      <c r="O2817" s="39">
        <v>838207.08127041196</v>
      </c>
      <c r="P2817" s="39">
        <v>838207.08127041196</v>
      </c>
      <c r="Q2817" s="39">
        <v>838207.08127041196</v>
      </c>
      <c r="R2817" s="39">
        <v>838207.08127041196</v>
      </c>
      <c r="S2817" s="39">
        <v>838207.08127041196</v>
      </c>
      <c r="T2817" s="39">
        <v>838207.08127041196</v>
      </c>
      <c r="U2817" s="39">
        <v>838207.08127041196</v>
      </c>
      <c r="V2817" s="39">
        <v>838207.08127041196</v>
      </c>
      <c r="W2817" s="39">
        <v>838207.08127041196</v>
      </c>
      <c r="X2817" s="39">
        <v>838207.08127041196</v>
      </c>
      <c r="Y2817" s="39">
        <v>838207.08127041196</v>
      </c>
      <c r="Z2817" s="39">
        <v>838207.08127041196</v>
      </c>
      <c r="AA2817" s="39">
        <v>838207.08127041196</v>
      </c>
      <c r="AB2817" s="39">
        <v>838207.08127041196</v>
      </c>
      <c r="AC2817" s="39">
        <v>838207.08127041196</v>
      </c>
      <c r="AD2817" s="39">
        <v>838207.08127041196</v>
      </c>
    </row>
    <row r="2818" spans="1:30" hidden="1" outlineLevel="1">
      <c r="A2818" s="40" t="s">
        <v>231</v>
      </c>
      <c r="B2818" s="39">
        <v>1121096.3432871799</v>
      </c>
      <c r="C2818" s="39">
        <v>1121096.3432871799</v>
      </c>
      <c r="D2818" s="39">
        <v>1121096.3432871799</v>
      </c>
      <c r="E2818" s="39">
        <v>1121096.3432871799</v>
      </c>
      <c r="F2818" s="39">
        <v>1121096.3432871799</v>
      </c>
      <c r="G2818" s="39">
        <v>1121096.3432871799</v>
      </c>
      <c r="H2818" s="39">
        <v>1121096.3432871799</v>
      </c>
      <c r="I2818" s="39">
        <v>1121096.3432871799</v>
      </c>
      <c r="J2818" s="39">
        <v>1121096.3432871799</v>
      </c>
      <c r="K2818" s="39">
        <v>1121096.3432871799</v>
      </c>
      <c r="L2818" s="39">
        <v>1121096.3432871799</v>
      </c>
      <c r="M2818" s="39">
        <v>1121096.3432871799</v>
      </c>
      <c r="N2818" s="39">
        <v>1121096.3432871799</v>
      </c>
      <c r="O2818" s="39">
        <v>1121096.3432871799</v>
      </c>
      <c r="P2818" s="39">
        <v>1121096.3432871799</v>
      </c>
      <c r="Q2818" s="39">
        <v>1121096.3432871799</v>
      </c>
      <c r="R2818" s="39">
        <v>1121096.3432871799</v>
      </c>
      <c r="S2818" s="39">
        <v>1121096.3432871799</v>
      </c>
      <c r="T2818" s="39">
        <v>1121096.3432871799</v>
      </c>
      <c r="U2818" s="39">
        <v>1121096.3432871799</v>
      </c>
      <c r="V2818" s="39">
        <v>1121096.3432871799</v>
      </c>
      <c r="W2818" s="39">
        <v>1121096.3432871799</v>
      </c>
      <c r="X2818" s="39">
        <v>1121096.3432871799</v>
      </c>
      <c r="Y2818" s="39">
        <v>1121096.3432871799</v>
      </c>
      <c r="Z2818" s="39">
        <v>1121096.3432871799</v>
      </c>
      <c r="AA2818" s="39">
        <v>1121096.3432871799</v>
      </c>
      <c r="AB2818" s="39">
        <v>1121096.3432871799</v>
      </c>
      <c r="AC2818" s="39">
        <v>1121096.3432871799</v>
      </c>
      <c r="AD2818" s="39">
        <v>1121096.3432871799</v>
      </c>
    </row>
    <row r="2819" spans="1:30" hidden="1" outlineLevel="1">
      <c r="A2819" s="40" t="s">
        <v>232</v>
      </c>
      <c r="B2819" s="39">
        <v>4155094.8375697299</v>
      </c>
      <c r="C2819" s="39">
        <v>4155094.8375697299</v>
      </c>
      <c r="D2819" s="39">
        <v>4155094.8375697299</v>
      </c>
      <c r="E2819" s="39">
        <v>4155094.8375697299</v>
      </c>
      <c r="F2819" s="39">
        <v>4155094.8375697299</v>
      </c>
      <c r="G2819" s="39">
        <v>4155094.8375697299</v>
      </c>
      <c r="H2819" s="39">
        <v>4155094.8375697299</v>
      </c>
      <c r="I2819" s="39">
        <v>4155094.8375697299</v>
      </c>
      <c r="J2819" s="39">
        <v>4155094.8375697299</v>
      </c>
      <c r="K2819" s="39">
        <v>4155094.8375697299</v>
      </c>
      <c r="L2819" s="39">
        <v>4155094.8375697299</v>
      </c>
      <c r="M2819" s="39">
        <v>4155094.8375697299</v>
      </c>
      <c r="N2819" s="39">
        <v>4155094.8375697299</v>
      </c>
      <c r="O2819" s="39">
        <v>4155094.8375697299</v>
      </c>
      <c r="P2819" s="39">
        <v>4155094.8375697299</v>
      </c>
      <c r="Q2819" s="39">
        <v>4155094.8375697299</v>
      </c>
      <c r="R2819" s="39">
        <v>4155094.8375697299</v>
      </c>
      <c r="S2819" s="39">
        <v>4155094.8375697299</v>
      </c>
      <c r="T2819" s="39">
        <v>4155094.8375697299</v>
      </c>
      <c r="U2819" s="39">
        <v>4155094.8375697299</v>
      </c>
      <c r="V2819" s="39">
        <v>4155094.8375697299</v>
      </c>
      <c r="W2819" s="39">
        <v>4155094.8375697299</v>
      </c>
      <c r="X2819" s="39">
        <v>4155094.8375697299</v>
      </c>
      <c r="Y2819" s="39">
        <v>4155094.8375697299</v>
      </c>
      <c r="Z2819" s="39">
        <v>4155094.8375697299</v>
      </c>
      <c r="AA2819" s="39">
        <v>4155094.8375697299</v>
      </c>
      <c r="AB2819" s="39">
        <v>4155094.8375697299</v>
      </c>
      <c r="AC2819" s="39">
        <v>4155094.8375697299</v>
      </c>
      <c r="AD2819" s="39">
        <v>4155094.8375697299</v>
      </c>
    </row>
    <row r="2820" spans="1:30" hidden="1" outlineLevel="1">
      <c r="A2820" s="40" t="s">
        <v>233</v>
      </c>
      <c r="B2820" s="39">
        <v>488.167212273752</v>
      </c>
      <c r="C2820" s="39">
        <v>488.167212273752</v>
      </c>
      <c r="D2820" s="39">
        <v>488.167212273752</v>
      </c>
      <c r="E2820" s="39">
        <v>488.167212273752</v>
      </c>
      <c r="F2820" s="39">
        <v>488.167212273752</v>
      </c>
      <c r="G2820" s="39">
        <v>488.167212273752</v>
      </c>
      <c r="H2820" s="39">
        <v>488.167212273752</v>
      </c>
      <c r="I2820" s="39">
        <v>488.167212273752</v>
      </c>
      <c r="J2820" s="39">
        <v>488.167212273752</v>
      </c>
      <c r="K2820" s="39">
        <v>488.167212273752</v>
      </c>
      <c r="L2820" s="39">
        <v>488.167212273752</v>
      </c>
      <c r="M2820" s="39">
        <v>488.167212273752</v>
      </c>
      <c r="N2820" s="39">
        <v>488.167212273752</v>
      </c>
      <c r="O2820" s="39">
        <v>488.167212273752</v>
      </c>
      <c r="P2820" s="39">
        <v>488.167212273752</v>
      </c>
      <c r="Q2820" s="39">
        <v>488.167212273752</v>
      </c>
      <c r="R2820" s="39">
        <v>488.167212273752</v>
      </c>
      <c r="S2820" s="39">
        <v>488.167212273752</v>
      </c>
      <c r="T2820" s="39">
        <v>488.167212273752</v>
      </c>
      <c r="U2820" s="39">
        <v>488.167212273752</v>
      </c>
      <c r="V2820" s="39">
        <v>488.167212273752</v>
      </c>
      <c r="W2820" s="39">
        <v>488.167212273752</v>
      </c>
      <c r="X2820" s="39">
        <v>488.167212273752</v>
      </c>
      <c r="Y2820" s="39">
        <v>488.167212273752</v>
      </c>
      <c r="Z2820" s="39">
        <v>488.167212273752</v>
      </c>
      <c r="AA2820" s="39">
        <v>488.167212273752</v>
      </c>
      <c r="AB2820" s="39">
        <v>488.167212273752</v>
      </c>
      <c r="AC2820" s="39">
        <v>488.167212273752</v>
      </c>
      <c r="AD2820" s="39">
        <v>488.167212273752</v>
      </c>
    </row>
    <row r="2821" spans="1:30" hidden="1" outlineLevel="1">
      <c r="A2821" s="40" t="s">
        <v>235</v>
      </c>
      <c r="B2821" s="39">
        <v>195.26688490949999</v>
      </c>
      <c r="C2821" s="39">
        <v>195.26688490949999</v>
      </c>
      <c r="D2821" s="39">
        <v>195.26688490949999</v>
      </c>
      <c r="E2821" s="39">
        <v>195.26688490949999</v>
      </c>
      <c r="F2821" s="39">
        <v>195.26688490949999</v>
      </c>
      <c r="G2821" s="39">
        <v>195.26688490949999</v>
      </c>
      <c r="H2821" s="39">
        <v>195.26688490949999</v>
      </c>
      <c r="I2821" s="39">
        <v>195.26688490949999</v>
      </c>
      <c r="J2821" s="39">
        <v>195.26688490949999</v>
      </c>
      <c r="K2821" s="39">
        <v>195.26688490949999</v>
      </c>
      <c r="L2821" s="39">
        <v>195.26688490949999</v>
      </c>
      <c r="M2821" s="39">
        <v>195.26688490949999</v>
      </c>
      <c r="N2821" s="39">
        <v>195.26688490949999</v>
      </c>
      <c r="O2821" s="39">
        <v>195.26688490949999</v>
      </c>
      <c r="P2821" s="39">
        <v>195.26688490949999</v>
      </c>
      <c r="Q2821" s="39">
        <v>195.26688490949999</v>
      </c>
      <c r="R2821" s="39">
        <v>195.26688490949999</v>
      </c>
      <c r="S2821" s="39">
        <v>195.26688490949999</v>
      </c>
      <c r="T2821" s="39">
        <v>195.26688490949999</v>
      </c>
      <c r="U2821" s="39">
        <v>195.26688490949999</v>
      </c>
      <c r="V2821" s="39">
        <v>195.26688490949999</v>
      </c>
      <c r="W2821" s="39">
        <v>195.26688490949999</v>
      </c>
      <c r="X2821" s="39">
        <v>195.26688490949999</v>
      </c>
      <c r="Y2821" s="39">
        <v>195.26688490949999</v>
      </c>
      <c r="Z2821" s="39">
        <v>195.26688490949999</v>
      </c>
      <c r="AA2821" s="39">
        <v>195.26688490949999</v>
      </c>
      <c r="AB2821" s="39">
        <v>195.26688490949999</v>
      </c>
      <c r="AC2821" s="39">
        <v>195.26688490949999</v>
      </c>
      <c r="AD2821" s="39">
        <v>195.26688490949999</v>
      </c>
    </row>
    <row r="2822" spans="1:30" hidden="1" outlineLevel="1">
      <c r="A2822" s="40" t="s">
        <v>236</v>
      </c>
      <c r="B2822" s="39">
        <v>154.58628388668799</v>
      </c>
      <c r="C2822" s="39">
        <v>154.58628388668799</v>
      </c>
      <c r="D2822" s="39">
        <v>154.58628388668799</v>
      </c>
      <c r="E2822" s="39">
        <v>154.58628388668799</v>
      </c>
      <c r="F2822" s="39">
        <v>154.58628388668799</v>
      </c>
      <c r="G2822" s="39">
        <v>154.58628388668799</v>
      </c>
      <c r="H2822" s="39">
        <v>154.58628388668799</v>
      </c>
      <c r="I2822" s="39">
        <v>154.58628388668799</v>
      </c>
      <c r="J2822" s="39">
        <v>154.58628388668799</v>
      </c>
      <c r="K2822" s="39">
        <v>154.58628388668799</v>
      </c>
      <c r="L2822" s="39">
        <v>154.58628388668799</v>
      </c>
      <c r="M2822" s="39">
        <v>154.58628388668799</v>
      </c>
      <c r="N2822" s="39">
        <v>154.58628388668799</v>
      </c>
      <c r="O2822" s="39">
        <v>154.58628388668799</v>
      </c>
      <c r="P2822" s="39">
        <v>154.58628388668799</v>
      </c>
      <c r="Q2822" s="39">
        <v>154.58628388668799</v>
      </c>
      <c r="R2822" s="39">
        <v>154.58628388668799</v>
      </c>
      <c r="S2822" s="39">
        <v>154.58628388668799</v>
      </c>
      <c r="T2822" s="39">
        <v>154.58628388668799</v>
      </c>
      <c r="U2822" s="39">
        <v>154.58628388668799</v>
      </c>
      <c r="V2822" s="39">
        <v>154.58628388668799</v>
      </c>
      <c r="W2822" s="39">
        <v>154.58628388668799</v>
      </c>
      <c r="X2822" s="39">
        <v>154.58628388668799</v>
      </c>
      <c r="Y2822" s="39">
        <v>154.58628388668799</v>
      </c>
      <c r="Z2822" s="39">
        <v>154.58628388668799</v>
      </c>
      <c r="AA2822" s="39">
        <v>154.58628388668799</v>
      </c>
      <c r="AB2822" s="39">
        <v>154.58628388668799</v>
      </c>
      <c r="AC2822" s="39">
        <v>154.58628388668799</v>
      </c>
      <c r="AD2822" s="39">
        <v>154.58628388668799</v>
      </c>
    </row>
    <row r="2823" spans="1:30" collapsed="1">
      <c r="A2823" s="40" t="s">
        <v>594</v>
      </c>
      <c r="B2823" s="39">
        <v>119392161.615559</v>
      </c>
      <c r="C2823" s="39">
        <v>119392161.615559</v>
      </c>
      <c r="D2823" s="39">
        <v>119392161.615559</v>
      </c>
      <c r="E2823" s="39">
        <v>119392161.615559</v>
      </c>
      <c r="F2823" s="39">
        <v>119392161.615559</v>
      </c>
      <c r="G2823" s="39">
        <v>119392161.615559</v>
      </c>
      <c r="H2823" s="39">
        <v>119392161.615559</v>
      </c>
      <c r="I2823" s="39">
        <v>119392161.615559</v>
      </c>
      <c r="J2823" s="39">
        <v>119392161.615559</v>
      </c>
      <c r="K2823" s="39">
        <v>119392161.615559</v>
      </c>
      <c r="L2823" s="39">
        <v>119392161.615559</v>
      </c>
      <c r="M2823" s="39">
        <v>119392161.615559</v>
      </c>
      <c r="N2823" s="39">
        <v>119392161.615559</v>
      </c>
      <c r="O2823" s="39">
        <v>119392161.615559</v>
      </c>
      <c r="P2823" s="39">
        <v>119392161.615559</v>
      </c>
      <c r="Q2823" s="39">
        <v>119392161.615559</v>
      </c>
      <c r="R2823" s="39">
        <v>119392161.615559</v>
      </c>
      <c r="S2823" s="39">
        <v>119392161.615559</v>
      </c>
      <c r="T2823" s="39">
        <v>119392161.615559</v>
      </c>
      <c r="U2823" s="39">
        <v>119392161.615559</v>
      </c>
      <c r="V2823" s="39">
        <v>119392161.615559</v>
      </c>
      <c r="W2823" s="39">
        <v>119392161.615559</v>
      </c>
      <c r="X2823" s="39">
        <v>119392161.615559</v>
      </c>
      <c r="Y2823" s="39">
        <v>119392161.615559</v>
      </c>
      <c r="Z2823" s="39">
        <v>119392161.615559</v>
      </c>
      <c r="AA2823" s="39">
        <v>119392161.615559</v>
      </c>
      <c r="AB2823" s="39">
        <v>119392161.615559</v>
      </c>
      <c r="AC2823" s="39">
        <v>119392161.615559</v>
      </c>
      <c r="AD2823" s="39">
        <v>119392161.615559</v>
      </c>
    </row>
    <row r="2824" spans="1:30">
      <c r="A2824" s="51" t="s">
        <v>595</v>
      </c>
    </row>
    <row r="2825" spans="1:30">
      <c r="A2825" s="40" t="s">
        <v>596</v>
      </c>
      <c r="B2825" s="39">
        <v>0</v>
      </c>
      <c r="C2825" s="39">
        <v>0</v>
      </c>
      <c r="D2825" s="39">
        <v>0</v>
      </c>
      <c r="E2825" s="39">
        <v>0</v>
      </c>
      <c r="F2825" s="39">
        <v>0</v>
      </c>
      <c r="G2825" s="39">
        <v>0</v>
      </c>
      <c r="H2825" s="39">
        <v>0</v>
      </c>
      <c r="I2825" s="39">
        <v>0</v>
      </c>
      <c r="J2825" s="39">
        <v>0</v>
      </c>
      <c r="K2825" s="39">
        <v>0</v>
      </c>
      <c r="L2825" s="39">
        <v>0</v>
      </c>
      <c r="M2825" s="39">
        <v>0</v>
      </c>
      <c r="N2825" s="39">
        <v>0</v>
      </c>
      <c r="O2825" s="39">
        <v>0</v>
      </c>
      <c r="P2825" s="39">
        <v>0</v>
      </c>
      <c r="Q2825" s="39">
        <v>0</v>
      </c>
      <c r="R2825" s="39">
        <v>0</v>
      </c>
      <c r="S2825" s="39">
        <v>0</v>
      </c>
      <c r="T2825" s="39">
        <v>0</v>
      </c>
      <c r="U2825" s="39">
        <v>0</v>
      </c>
      <c r="V2825" s="39">
        <v>0</v>
      </c>
      <c r="W2825" s="39">
        <v>0</v>
      </c>
      <c r="X2825" s="39">
        <v>0</v>
      </c>
      <c r="Y2825" s="39">
        <v>0</v>
      </c>
      <c r="Z2825" s="39">
        <v>0</v>
      </c>
      <c r="AA2825" s="39">
        <v>0</v>
      </c>
      <c r="AB2825" s="39">
        <v>0</v>
      </c>
      <c r="AC2825" s="39">
        <v>0</v>
      </c>
      <c r="AD2825" s="39">
        <v>0</v>
      </c>
    </row>
    <row r="2826" spans="1:30">
      <c r="A2826" s="40" t="s">
        <v>597</v>
      </c>
      <c r="B2826" s="39">
        <v>0</v>
      </c>
      <c r="C2826" s="39">
        <v>0</v>
      </c>
      <c r="D2826" s="39">
        <v>0</v>
      </c>
      <c r="E2826" s="39">
        <v>0</v>
      </c>
      <c r="F2826" s="39">
        <v>0</v>
      </c>
      <c r="G2826" s="39">
        <v>0</v>
      </c>
      <c r="H2826" s="39">
        <v>0</v>
      </c>
      <c r="I2826" s="39">
        <v>0</v>
      </c>
      <c r="J2826" s="39">
        <v>0</v>
      </c>
      <c r="K2826" s="39">
        <v>0</v>
      </c>
      <c r="L2826" s="39">
        <v>0</v>
      </c>
      <c r="M2826" s="39">
        <v>0</v>
      </c>
      <c r="N2826" s="39">
        <v>0</v>
      </c>
      <c r="O2826" s="39">
        <v>0</v>
      </c>
      <c r="P2826" s="39">
        <v>0</v>
      </c>
      <c r="Q2826" s="39">
        <v>0</v>
      </c>
      <c r="R2826" s="39">
        <v>0</v>
      </c>
      <c r="S2826" s="39">
        <v>0</v>
      </c>
      <c r="T2826" s="39">
        <v>0</v>
      </c>
      <c r="U2826" s="39">
        <v>0</v>
      </c>
      <c r="V2826" s="39">
        <v>0</v>
      </c>
      <c r="W2826" s="39">
        <v>0</v>
      </c>
      <c r="X2826" s="39">
        <v>0</v>
      </c>
      <c r="Y2826" s="39">
        <v>0</v>
      </c>
      <c r="Z2826" s="39">
        <v>0</v>
      </c>
      <c r="AA2826" s="39">
        <v>0</v>
      </c>
      <c r="AB2826" s="39">
        <v>0</v>
      </c>
      <c r="AC2826" s="39">
        <v>0</v>
      </c>
      <c r="AD2826" s="39">
        <v>0</v>
      </c>
    </row>
    <row r="2827" spans="1:30">
      <c r="A2827" s="40" t="s">
        <v>598</v>
      </c>
      <c r="B2827" s="39">
        <v>1</v>
      </c>
      <c r="C2827" s="39">
        <v>1</v>
      </c>
      <c r="D2827" s="39">
        <v>1</v>
      </c>
      <c r="E2827" s="39">
        <v>1</v>
      </c>
      <c r="F2827" s="39">
        <v>1</v>
      </c>
      <c r="G2827" s="39">
        <v>1</v>
      </c>
      <c r="H2827" s="39">
        <v>1</v>
      </c>
      <c r="I2827" s="39">
        <v>1</v>
      </c>
      <c r="J2827" s="39">
        <v>1</v>
      </c>
      <c r="K2827" s="39">
        <v>1</v>
      </c>
      <c r="L2827" s="39">
        <v>1</v>
      </c>
      <c r="M2827" s="39">
        <v>1</v>
      </c>
      <c r="N2827" s="39">
        <v>1</v>
      </c>
      <c r="O2827" s="39">
        <v>1</v>
      </c>
      <c r="P2827" s="39">
        <v>1</v>
      </c>
      <c r="Q2827" s="39">
        <v>1</v>
      </c>
      <c r="R2827" s="39">
        <v>1</v>
      </c>
      <c r="S2827" s="39">
        <v>1</v>
      </c>
      <c r="T2827" s="39">
        <v>1</v>
      </c>
      <c r="U2827" s="39">
        <v>1</v>
      </c>
      <c r="V2827" s="39">
        <v>1</v>
      </c>
      <c r="W2827" s="39">
        <v>1</v>
      </c>
      <c r="X2827" s="39">
        <v>1</v>
      </c>
      <c r="Y2827" s="39">
        <v>1</v>
      </c>
      <c r="Z2827" s="39">
        <v>1</v>
      </c>
      <c r="AA2827" s="39">
        <v>1</v>
      </c>
      <c r="AB2827" s="39">
        <v>1</v>
      </c>
      <c r="AC2827" s="39">
        <v>1</v>
      </c>
      <c r="AD2827" s="39">
        <v>1</v>
      </c>
    </row>
    <row r="2828" spans="1:30">
      <c r="A2828" s="40" t="s">
        <v>599</v>
      </c>
      <c r="B2828" s="39">
        <v>0</v>
      </c>
      <c r="C2828" s="39">
        <v>0</v>
      </c>
      <c r="D2828" s="39">
        <v>1558844.8190440801</v>
      </c>
      <c r="E2828" s="39">
        <v>0</v>
      </c>
      <c r="F2828" s="39">
        <v>0</v>
      </c>
      <c r="G2828" s="39">
        <v>0</v>
      </c>
      <c r="H2828" s="39">
        <v>0</v>
      </c>
      <c r="I2828" s="39">
        <v>0</v>
      </c>
      <c r="J2828" s="39">
        <v>178801.454360148</v>
      </c>
      <c r="K2828" s="39">
        <v>0</v>
      </c>
      <c r="L2828" s="39">
        <v>0</v>
      </c>
      <c r="M2828" s="39">
        <v>0</v>
      </c>
      <c r="N2828" s="39">
        <v>0</v>
      </c>
      <c r="O2828" s="39">
        <v>0</v>
      </c>
      <c r="P2828" s="39">
        <v>0</v>
      </c>
      <c r="Q2828" s="39">
        <v>0</v>
      </c>
      <c r="R2828" s="39">
        <v>91193.4531271429</v>
      </c>
      <c r="S2828" s="39">
        <v>0</v>
      </c>
      <c r="T2828" s="39">
        <v>838207.08127041196</v>
      </c>
      <c r="U2828" s="39">
        <v>0</v>
      </c>
      <c r="V2828" s="39">
        <v>0</v>
      </c>
      <c r="W2828" s="39">
        <v>1121096.3432871799</v>
      </c>
      <c r="X2828" s="39">
        <v>4155094.8375697299</v>
      </c>
      <c r="Y2828" s="39">
        <v>0</v>
      </c>
      <c r="Z2828" s="39">
        <v>488.167212273752</v>
      </c>
      <c r="AA2828" s="39">
        <v>0</v>
      </c>
      <c r="AB2828" s="39">
        <v>195.26688490949999</v>
      </c>
      <c r="AC2828" s="39">
        <v>154.58628388668799</v>
      </c>
      <c r="AD2828" s="39">
        <v>0</v>
      </c>
    </row>
    <row r="2829" spans="1:30">
      <c r="A2829" s="40" t="s">
        <v>600</v>
      </c>
      <c r="B2829" s="39">
        <v>0</v>
      </c>
      <c r="C2829" s="39">
        <v>0</v>
      </c>
      <c r="D2829" s="39">
        <v>0</v>
      </c>
      <c r="E2829" s="39">
        <v>0</v>
      </c>
      <c r="F2829" s="39">
        <v>0</v>
      </c>
      <c r="G2829" s="39">
        <v>0</v>
      </c>
      <c r="H2829" s="39">
        <v>0</v>
      </c>
      <c r="I2829" s="39">
        <v>0</v>
      </c>
      <c r="J2829" s="39">
        <v>0</v>
      </c>
      <c r="K2829" s="39">
        <v>0</v>
      </c>
      <c r="L2829" s="39">
        <v>0</v>
      </c>
      <c r="M2829" s="39">
        <v>0</v>
      </c>
      <c r="N2829" s="39">
        <v>0</v>
      </c>
      <c r="O2829" s="39">
        <v>0</v>
      </c>
      <c r="P2829" s="39">
        <v>0</v>
      </c>
      <c r="Q2829" s="39">
        <v>0</v>
      </c>
      <c r="R2829" s="39">
        <v>0</v>
      </c>
      <c r="S2829" s="39">
        <v>0</v>
      </c>
      <c r="T2829" s="39">
        <v>0</v>
      </c>
      <c r="U2829" s="39">
        <v>0</v>
      </c>
      <c r="V2829" s="39">
        <v>0</v>
      </c>
      <c r="W2829" s="39">
        <v>0</v>
      </c>
      <c r="X2829" s="39">
        <v>0</v>
      </c>
      <c r="Y2829" s="39">
        <v>0</v>
      </c>
      <c r="Z2829" s="39">
        <v>0</v>
      </c>
      <c r="AA2829" s="39">
        <v>0</v>
      </c>
      <c r="AB2829" s="39">
        <v>0</v>
      </c>
      <c r="AC2829" s="39">
        <v>0</v>
      </c>
      <c r="AD2829" s="39">
        <v>0</v>
      </c>
    </row>
    <row r="2830" spans="1:30">
      <c r="A2830" s="40" t="s">
        <v>601</v>
      </c>
      <c r="B2830" s="39">
        <v>1056897.55735087</v>
      </c>
      <c r="C2830" s="39">
        <v>1402.38309966265</v>
      </c>
      <c r="D2830" s="39">
        <v>0</v>
      </c>
      <c r="E2830" s="39">
        <v>0</v>
      </c>
      <c r="F2830" s="39">
        <v>0</v>
      </c>
      <c r="G2830" s="39">
        <v>77460.892661732403</v>
      </c>
      <c r="H2830" s="39">
        <v>417656.00311889697</v>
      </c>
      <c r="I2830" s="39">
        <v>883277.23556410696</v>
      </c>
      <c r="J2830" s="39">
        <v>0</v>
      </c>
      <c r="K2830" s="39">
        <v>93672.416730208395</v>
      </c>
      <c r="L2830" s="39">
        <v>0</v>
      </c>
      <c r="M2830" s="39">
        <v>11107.768749045001</v>
      </c>
      <c r="N2830" s="39">
        <v>0</v>
      </c>
      <c r="O2830" s="39">
        <v>0</v>
      </c>
      <c r="P2830" s="39">
        <v>0</v>
      </c>
      <c r="Q2830" s="39">
        <v>12172.873604163</v>
      </c>
      <c r="R2830" s="39">
        <v>0</v>
      </c>
      <c r="S2830" s="39">
        <v>0</v>
      </c>
      <c r="T2830" s="39">
        <v>0</v>
      </c>
      <c r="U2830" s="39">
        <v>0</v>
      </c>
      <c r="V2830" s="39">
        <v>0</v>
      </c>
      <c r="W2830" s="39">
        <v>0</v>
      </c>
      <c r="X2830" s="39">
        <v>0</v>
      </c>
      <c r="Y2830" s="39">
        <v>0</v>
      </c>
      <c r="Z2830" s="39">
        <v>0</v>
      </c>
      <c r="AA2830" s="39">
        <v>0</v>
      </c>
      <c r="AB2830" s="39">
        <v>0</v>
      </c>
      <c r="AC2830" s="39">
        <v>0</v>
      </c>
      <c r="AD2830" s="39">
        <v>0</v>
      </c>
    </row>
    <row r="2831" spans="1:30">
      <c r="A2831" s="40" t="s">
        <v>602</v>
      </c>
      <c r="B2831" s="39">
        <v>1743475.5757329201</v>
      </c>
      <c r="C2831" s="39">
        <v>105227.807252499</v>
      </c>
      <c r="D2831" s="39">
        <v>0</v>
      </c>
      <c r="E2831" s="39">
        <v>6310080.7394880196</v>
      </c>
      <c r="F2831" s="39">
        <v>74540.733825504503</v>
      </c>
      <c r="G2831" s="39">
        <v>27204150.8661176</v>
      </c>
      <c r="H2831" s="39">
        <v>10677233.690334801</v>
      </c>
      <c r="I2831" s="39">
        <v>1737766.1805529699</v>
      </c>
      <c r="J2831" s="39">
        <v>0</v>
      </c>
      <c r="K2831" s="39">
        <v>0</v>
      </c>
      <c r="L2831" s="39">
        <v>102049.69559285999</v>
      </c>
      <c r="M2831" s="39">
        <v>0</v>
      </c>
      <c r="N2831" s="39">
        <v>60305793.545194097</v>
      </c>
      <c r="O2831" s="39">
        <v>599036.53468165896</v>
      </c>
      <c r="P2831" s="39">
        <v>35083.106867851297</v>
      </c>
      <c r="Q2831" s="39">
        <v>0</v>
      </c>
      <c r="R2831" s="39">
        <v>0</v>
      </c>
      <c r="S2831" s="39">
        <v>0</v>
      </c>
      <c r="T2831" s="39">
        <v>0</v>
      </c>
      <c r="U2831" s="39">
        <v>0</v>
      </c>
      <c r="V2831" s="39">
        <v>0</v>
      </c>
      <c r="W2831" s="39">
        <v>0</v>
      </c>
      <c r="X2831" s="39">
        <v>0</v>
      </c>
      <c r="Y2831" s="39">
        <v>0</v>
      </c>
      <c r="Z2831" s="39">
        <v>0</v>
      </c>
      <c r="AA2831" s="39">
        <v>0</v>
      </c>
      <c r="AB2831" s="39">
        <v>0</v>
      </c>
      <c r="AC2831" s="39">
        <v>0</v>
      </c>
      <c r="AD2831" s="39">
        <v>0</v>
      </c>
    </row>
    <row r="2832" spans="1:30">
      <c r="A2832" s="43" t="s">
        <v>603</v>
      </c>
      <c r="B2832" s="46">
        <v>2800373.1330837999</v>
      </c>
      <c r="C2832" s="46">
        <v>106630.190352162</v>
      </c>
      <c r="D2832" s="46">
        <v>1558844.8190440801</v>
      </c>
      <c r="E2832" s="46">
        <v>6310080.7394880196</v>
      </c>
      <c r="F2832" s="46">
        <v>74540.733825504503</v>
      </c>
      <c r="G2832" s="46">
        <v>27281611.758779399</v>
      </c>
      <c r="H2832" s="46">
        <v>11094889.693453601</v>
      </c>
      <c r="I2832" s="46">
        <v>2621043.41611708</v>
      </c>
      <c r="J2832" s="46">
        <v>178801.454360148</v>
      </c>
      <c r="K2832" s="46">
        <v>93672.416730208395</v>
      </c>
      <c r="L2832" s="46">
        <v>102049.69559285999</v>
      </c>
      <c r="M2832" s="46">
        <v>11107.768749045001</v>
      </c>
      <c r="N2832" s="46">
        <v>60305793.545194097</v>
      </c>
      <c r="O2832" s="46">
        <v>599036.53468165896</v>
      </c>
      <c r="P2832" s="46">
        <v>35083.106867851297</v>
      </c>
      <c r="Q2832" s="46">
        <v>12172.873604163</v>
      </c>
      <c r="R2832" s="46">
        <v>91193.4531271429</v>
      </c>
      <c r="S2832" s="46">
        <v>0</v>
      </c>
      <c r="T2832" s="46">
        <v>838207.08127041196</v>
      </c>
      <c r="U2832" s="46">
        <v>0</v>
      </c>
      <c r="V2832" s="46">
        <v>0</v>
      </c>
      <c r="W2832" s="46">
        <v>1121096.3432871799</v>
      </c>
      <c r="X2832" s="46">
        <v>4155094.8375697299</v>
      </c>
      <c r="Y2832" s="46">
        <v>0</v>
      </c>
      <c r="Z2832" s="46">
        <v>488.167212273752</v>
      </c>
      <c r="AA2832" s="46">
        <v>0</v>
      </c>
      <c r="AB2832" s="46">
        <v>195.26688490949999</v>
      </c>
      <c r="AC2832" s="46">
        <v>154.58628388668799</v>
      </c>
      <c r="AD2832" s="46">
        <v>0</v>
      </c>
    </row>
    <row r="2833" spans="1:18" hidden="1" outlineLevel="1">
      <c r="A2833" s="40" t="s">
        <v>213</v>
      </c>
      <c r="B2833" s="39">
        <v>2800373.1330837999</v>
      </c>
      <c r="C2833" s="39">
        <v>2800373.1330837999</v>
      </c>
      <c r="D2833" s="39">
        <v>2800373.1330837999</v>
      </c>
      <c r="E2833" s="39">
        <v>2800373.1330837999</v>
      </c>
      <c r="F2833" s="39">
        <v>2800373.1330837999</v>
      </c>
      <c r="G2833" s="39">
        <v>2800373.1330837999</v>
      </c>
      <c r="H2833" s="39">
        <v>2800373.1330837999</v>
      </c>
      <c r="I2833" s="39">
        <v>2800373.1330837999</v>
      </c>
      <c r="J2833" s="39">
        <v>2800373.1330837999</v>
      </c>
      <c r="K2833" s="39">
        <v>2800373.1330837999</v>
      </c>
      <c r="L2833" s="39">
        <v>2800373.1330837999</v>
      </c>
      <c r="M2833" s="39">
        <v>2800373.1330837999</v>
      </c>
      <c r="N2833" s="39">
        <v>2800373.1330837999</v>
      </c>
      <c r="O2833" s="39">
        <v>2800373.1330837999</v>
      </c>
      <c r="P2833" s="39">
        <v>2800373.1330837999</v>
      </c>
      <c r="Q2833" s="39">
        <v>2800373.1330837999</v>
      </c>
      <c r="R2833" s="39">
        <v>2800373.1330837999</v>
      </c>
    </row>
    <row r="2834" spans="1:18" hidden="1" outlineLevel="1">
      <c r="A2834" s="40" t="s">
        <v>214</v>
      </c>
      <c r="B2834" s="39">
        <v>106630.190352162</v>
      </c>
      <c r="C2834" s="39">
        <v>106630.190352162</v>
      </c>
      <c r="D2834" s="39">
        <v>106630.190352162</v>
      </c>
      <c r="E2834" s="39">
        <v>106630.190352162</v>
      </c>
      <c r="F2834" s="39">
        <v>106630.190352162</v>
      </c>
      <c r="G2834" s="39">
        <v>106630.190352162</v>
      </c>
      <c r="H2834" s="39">
        <v>106630.190352162</v>
      </c>
      <c r="I2834" s="39">
        <v>106630.190352162</v>
      </c>
      <c r="J2834" s="39">
        <v>106630.190352162</v>
      </c>
      <c r="K2834" s="39">
        <v>106630.190352162</v>
      </c>
      <c r="L2834" s="39">
        <v>106630.190352162</v>
      </c>
      <c r="M2834" s="39">
        <v>106630.190352162</v>
      </c>
      <c r="N2834" s="39">
        <v>106630.190352162</v>
      </c>
      <c r="O2834" s="39">
        <v>106630.190352162</v>
      </c>
      <c r="P2834" s="39">
        <v>106630.190352162</v>
      </c>
      <c r="Q2834" s="39">
        <v>106630.190352162</v>
      </c>
      <c r="R2834" s="39">
        <v>106630.190352162</v>
      </c>
    </row>
    <row r="2835" spans="1:18" hidden="1" outlineLevel="1">
      <c r="A2835" s="40" t="s">
        <v>215</v>
      </c>
      <c r="B2835" s="39">
        <v>1558844.8190440801</v>
      </c>
      <c r="C2835" s="39">
        <v>1558844.8190440801</v>
      </c>
      <c r="D2835" s="39">
        <v>1558844.8190440801</v>
      </c>
      <c r="E2835" s="39">
        <v>1558844.8190440801</v>
      </c>
      <c r="F2835" s="39">
        <v>1558844.8190440801</v>
      </c>
      <c r="G2835" s="39">
        <v>1558844.8190440801</v>
      </c>
      <c r="H2835" s="39">
        <v>1558844.8190440801</v>
      </c>
      <c r="I2835" s="39">
        <v>1558844.8190440801</v>
      </c>
      <c r="J2835" s="39">
        <v>1558844.8190440801</v>
      </c>
      <c r="K2835" s="39">
        <v>1558844.8190440801</v>
      </c>
      <c r="L2835" s="39">
        <v>1558844.8190440801</v>
      </c>
      <c r="M2835" s="39">
        <v>1558844.8190440801</v>
      </c>
      <c r="N2835" s="39">
        <v>1558844.8190440801</v>
      </c>
      <c r="O2835" s="39">
        <v>1558844.8190440801</v>
      </c>
      <c r="P2835" s="39">
        <v>1558844.8190440801</v>
      </c>
      <c r="Q2835" s="39">
        <v>1558844.8190440801</v>
      </c>
      <c r="R2835" s="39">
        <v>1558844.8190440801</v>
      </c>
    </row>
    <row r="2836" spans="1:18" hidden="1" outlineLevel="1">
      <c r="A2836" s="40" t="s">
        <v>216</v>
      </c>
      <c r="B2836" s="39">
        <v>6310080.7394880196</v>
      </c>
      <c r="C2836" s="39">
        <v>6310080.7394880196</v>
      </c>
      <c r="D2836" s="39">
        <v>6310080.7394880196</v>
      </c>
      <c r="E2836" s="39">
        <v>6310080.7394880196</v>
      </c>
      <c r="F2836" s="39">
        <v>6310080.7394880196</v>
      </c>
      <c r="G2836" s="39">
        <v>6310080.7394880196</v>
      </c>
      <c r="H2836" s="39">
        <v>6310080.7394880196</v>
      </c>
      <c r="I2836" s="39">
        <v>6310080.7394880196</v>
      </c>
      <c r="J2836" s="39">
        <v>6310080.7394880196</v>
      </c>
      <c r="K2836" s="39">
        <v>6310080.7394880196</v>
      </c>
      <c r="L2836" s="39">
        <v>6310080.7394880196</v>
      </c>
      <c r="M2836" s="39">
        <v>6310080.7394880196</v>
      </c>
      <c r="N2836" s="39">
        <v>6310080.7394880196</v>
      </c>
      <c r="O2836" s="39">
        <v>6310080.7394880196</v>
      </c>
      <c r="P2836" s="39">
        <v>6310080.7394880196</v>
      </c>
      <c r="Q2836" s="39">
        <v>6310080.7394880196</v>
      </c>
      <c r="R2836" s="39">
        <v>6310080.7394880196</v>
      </c>
    </row>
    <row r="2837" spans="1:18" hidden="1" outlineLevel="1">
      <c r="A2837" s="40" t="s">
        <v>217</v>
      </c>
      <c r="B2837" s="39">
        <v>74540.733825504503</v>
      </c>
      <c r="C2837" s="39">
        <v>74540.733825504503</v>
      </c>
      <c r="D2837" s="39">
        <v>74540.733825504503</v>
      </c>
      <c r="E2837" s="39">
        <v>74540.733825504503</v>
      </c>
      <c r="F2837" s="39">
        <v>74540.733825504503</v>
      </c>
      <c r="G2837" s="39">
        <v>74540.733825504503</v>
      </c>
      <c r="H2837" s="39">
        <v>74540.733825504503</v>
      </c>
      <c r="I2837" s="39">
        <v>74540.733825504503</v>
      </c>
      <c r="J2837" s="39">
        <v>74540.733825504503</v>
      </c>
      <c r="K2837" s="39">
        <v>74540.733825504503</v>
      </c>
      <c r="L2837" s="39">
        <v>74540.733825504503</v>
      </c>
      <c r="M2837" s="39">
        <v>74540.733825504503</v>
      </c>
      <c r="N2837" s="39">
        <v>74540.733825504503</v>
      </c>
      <c r="O2837" s="39">
        <v>74540.733825504503</v>
      </c>
      <c r="P2837" s="39">
        <v>74540.733825504503</v>
      </c>
      <c r="Q2837" s="39">
        <v>74540.733825504503</v>
      </c>
      <c r="R2837" s="39">
        <v>74540.733825504503</v>
      </c>
    </row>
    <row r="2838" spans="1:18" hidden="1" outlineLevel="1">
      <c r="A2838" s="40" t="s">
        <v>218</v>
      </c>
      <c r="B2838" s="39">
        <v>27281611.758779399</v>
      </c>
      <c r="C2838" s="39">
        <v>27281611.758779399</v>
      </c>
      <c r="D2838" s="39">
        <v>27281611.758779399</v>
      </c>
      <c r="E2838" s="39">
        <v>27281611.758779399</v>
      </c>
      <c r="F2838" s="39">
        <v>27281611.758779399</v>
      </c>
      <c r="G2838" s="39">
        <v>27281611.758779399</v>
      </c>
      <c r="H2838" s="39">
        <v>27281611.758779399</v>
      </c>
      <c r="I2838" s="39">
        <v>27281611.758779399</v>
      </c>
      <c r="J2838" s="39">
        <v>27281611.758779399</v>
      </c>
      <c r="K2838" s="39">
        <v>27281611.758779399</v>
      </c>
      <c r="L2838" s="39">
        <v>27281611.758779399</v>
      </c>
      <c r="M2838" s="39">
        <v>27281611.758779399</v>
      </c>
      <c r="N2838" s="39">
        <v>27281611.758779399</v>
      </c>
      <c r="O2838" s="39">
        <v>27281611.758779399</v>
      </c>
      <c r="P2838" s="39">
        <v>27281611.758779399</v>
      </c>
      <c r="Q2838" s="39">
        <v>27281611.758779399</v>
      </c>
      <c r="R2838" s="39">
        <v>27281611.758779399</v>
      </c>
    </row>
    <row r="2839" spans="1:18" hidden="1" outlineLevel="1">
      <c r="A2839" s="40" t="s">
        <v>219</v>
      </c>
      <c r="B2839" s="39">
        <v>11094889.693453601</v>
      </c>
      <c r="C2839" s="39">
        <v>11094889.693453601</v>
      </c>
      <c r="D2839" s="39">
        <v>11094889.693453601</v>
      </c>
      <c r="E2839" s="39">
        <v>11094889.693453601</v>
      </c>
      <c r="F2839" s="39">
        <v>11094889.693453601</v>
      </c>
      <c r="G2839" s="39">
        <v>11094889.693453601</v>
      </c>
      <c r="H2839" s="39">
        <v>11094889.693453601</v>
      </c>
      <c r="I2839" s="39">
        <v>11094889.693453601</v>
      </c>
      <c r="J2839" s="39">
        <v>11094889.693453601</v>
      </c>
      <c r="K2839" s="39">
        <v>11094889.693453601</v>
      </c>
      <c r="L2839" s="39">
        <v>11094889.693453601</v>
      </c>
      <c r="M2839" s="39">
        <v>11094889.693453601</v>
      </c>
      <c r="N2839" s="39">
        <v>11094889.693453601</v>
      </c>
      <c r="O2839" s="39">
        <v>11094889.693453601</v>
      </c>
      <c r="P2839" s="39">
        <v>11094889.693453601</v>
      </c>
      <c r="Q2839" s="39">
        <v>11094889.693453601</v>
      </c>
      <c r="R2839" s="39">
        <v>11094889.693453601</v>
      </c>
    </row>
    <row r="2840" spans="1:18" hidden="1" outlineLevel="1">
      <c r="A2840" s="40" t="s">
        <v>220</v>
      </c>
      <c r="B2840" s="39">
        <v>2621043.41611708</v>
      </c>
      <c r="C2840" s="39">
        <v>2621043.41611708</v>
      </c>
      <c r="D2840" s="39">
        <v>2621043.41611708</v>
      </c>
      <c r="E2840" s="39">
        <v>2621043.41611708</v>
      </c>
      <c r="F2840" s="39">
        <v>2621043.41611708</v>
      </c>
      <c r="G2840" s="39">
        <v>2621043.41611708</v>
      </c>
      <c r="H2840" s="39">
        <v>2621043.41611708</v>
      </c>
      <c r="I2840" s="39">
        <v>2621043.41611708</v>
      </c>
      <c r="J2840" s="39">
        <v>2621043.41611708</v>
      </c>
      <c r="K2840" s="39">
        <v>2621043.41611708</v>
      </c>
      <c r="L2840" s="39">
        <v>2621043.41611708</v>
      </c>
      <c r="M2840" s="39">
        <v>2621043.41611708</v>
      </c>
      <c r="N2840" s="39">
        <v>2621043.41611708</v>
      </c>
      <c r="O2840" s="39">
        <v>2621043.41611708</v>
      </c>
      <c r="P2840" s="39">
        <v>2621043.41611708</v>
      </c>
      <c r="Q2840" s="39">
        <v>2621043.41611708</v>
      </c>
      <c r="R2840" s="39">
        <v>2621043.41611708</v>
      </c>
    </row>
    <row r="2841" spans="1:18" hidden="1" outlineLevel="1">
      <c r="A2841" s="40" t="s">
        <v>221</v>
      </c>
      <c r="B2841" s="39">
        <v>178801.454360148</v>
      </c>
      <c r="C2841" s="39">
        <v>178801.454360148</v>
      </c>
      <c r="D2841" s="39">
        <v>178801.454360148</v>
      </c>
      <c r="E2841" s="39">
        <v>178801.454360148</v>
      </c>
      <c r="F2841" s="39">
        <v>178801.454360148</v>
      </c>
      <c r="G2841" s="39">
        <v>178801.454360148</v>
      </c>
      <c r="H2841" s="39">
        <v>178801.454360148</v>
      </c>
      <c r="I2841" s="39">
        <v>178801.454360148</v>
      </c>
      <c r="J2841" s="39">
        <v>178801.454360148</v>
      </c>
      <c r="K2841" s="39">
        <v>178801.454360148</v>
      </c>
      <c r="L2841" s="39">
        <v>178801.454360148</v>
      </c>
      <c r="M2841" s="39">
        <v>178801.454360148</v>
      </c>
      <c r="N2841" s="39">
        <v>178801.454360148</v>
      </c>
      <c r="O2841" s="39">
        <v>178801.454360148</v>
      </c>
      <c r="P2841" s="39">
        <v>178801.454360148</v>
      </c>
      <c r="Q2841" s="39">
        <v>178801.454360148</v>
      </c>
      <c r="R2841" s="39">
        <v>178801.454360148</v>
      </c>
    </row>
    <row r="2842" spans="1:18" hidden="1" outlineLevel="1">
      <c r="A2842" s="40" t="s">
        <v>222</v>
      </c>
      <c r="B2842" s="39">
        <v>93672.416730208395</v>
      </c>
      <c r="C2842" s="39">
        <v>93672.416730208395</v>
      </c>
      <c r="D2842" s="39">
        <v>93672.416730208395</v>
      </c>
      <c r="E2842" s="39">
        <v>93672.416730208395</v>
      </c>
      <c r="F2842" s="39">
        <v>93672.416730208395</v>
      </c>
      <c r="G2842" s="39">
        <v>93672.416730208395</v>
      </c>
      <c r="H2842" s="39">
        <v>93672.416730208395</v>
      </c>
      <c r="I2842" s="39">
        <v>93672.416730208395</v>
      </c>
      <c r="J2842" s="39">
        <v>93672.416730208395</v>
      </c>
      <c r="K2842" s="39">
        <v>93672.416730208395</v>
      </c>
      <c r="L2842" s="39">
        <v>93672.416730208395</v>
      </c>
      <c r="M2842" s="39">
        <v>93672.416730208395</v>
      </c>
      <c r="N2842" s="39">
        <v>93672.416730208395</v>
      </c>
      <c r="O2842" s="39">
        <v>93672.416730208395</v>
      </c>
      <c r="P2842" s="39">
        <v>93672.416730208395</v>
      </c>
      <c r="Q2842" s="39">
        <v>93672.416730208395</v>
      </c>
      <c r="R2842" s="39">
        <v>93672.416730208395</v>
      </c>
    </row>
    <row r="2843" spans="1:18" hidden="1" outlineLevel="1">
      <c r="A2843" s="40" t="s">
        <v>223</v>
      </c>
      <c r="B2843" s="39">
        <v>102049.69559285999</v>
      </c>
      <c r="C2843" s="39">
        <v>102049.69559285999</v>
      </c>
      <c r="D2843" s="39">
        <v>102049.69559285999</v>
      </c>
      <c r="E2843" s="39">
        <v>102049.69559285999</v>
      </c>
      <c r="F2843" s="39">
        <v>102049.69559285999</v>
      </c>
      <c r="G2843" s="39">
        <v>102049.69559285999</v>
      </c>
      <c r="H2843" s="39">
        <v>102049.69559285999</v>
      </c>
      <c r="I2843" s="39">
        <v>102049.69559285999</v>
      </c>
      <c r="J2843" s="39">
        <v>102049.69559285999</v>
      </c>
      <c r="K2843" s="39">
        <v>102049.69559285999</v>
      </c>
      <c r="L2843" s="39">
        <v>102049.69559285999</v>
      </c>
      <c r="M2843" s="39">
        <v>102049.69559285999</v>
      </c>
      <c r="N2843" s="39">
        <v>102049.69559285999</v>
      </c>
      <c r="O2843" s="39">
        <v>102049.69559285999</v>
      </c>
      <c r="P2843" s="39">
        <v>102049.69559285999</v>
      </c>
      <c r="Q2843" s="39">
        <v>102049.69559285999</v>
      </c>
      <c r="R2843" s="39">
        <v>102049.69559285999</v>
      </c>
    </row>
    <row r="2844" spans="1:18" hidden="1" outlineLevel="1">
      <c r="A2844" s="40" t="s">
        <v>224</v>
      </c>
      <c r="B2844" s="39">
        <v>11107.768749045001</v>
      </c>
      <c r="C2844" s="39">
        <v>11107.768749045001</v>
      </c>
      <c r="D2844" s="39">
        <v>11107.768749045001</v>
      </c>
      <c r="E2844" s="39">
        <v>11107.768749045001</v>
      </c>
      <c r="F2844" s="39">
        <v>11107.768749045001</v>
      </c>
      <c r="G2844" s="39">
        <v>11107.768749045001</v>
      </c>
      <c r="H2844" s="39">
        <v>11107.768749045001</v>
      </c>
      <c r="I2844" s="39">
        <v>11107.768749045001</v>
      </c>
      <c r="J2844" s="39">
        <v>11107.768749045001</v>
      </c>
      <c r="K2844" s="39">
        <v>11107.768749045001</v>
      </c>
      <c r="L2844" s="39">
        <v>11107.768749045001</v>
      </c>
      <c r="M2844" s="39">
        <v>11107.768749045001</v>
      </c>
      <c r="N2844" s="39">
        <v>11107.768749045001</v>
      </c>
      <c r="O2844" s="39">
        <v>11107.768749045001</v>
      </c>
      <c r="P2844" s="39">
        <v>11107.768749045001</v>
      </c>
      <c r="Q2844" s="39">
        <v>11107.768749045001</v>
      </c>
      <c r="R2844" s="39">
        <v>11107.768749045001</v>
      </c>
    </row>
    <row r="2845" spans="1:18" hidden="1" outlineLevel="1">
      <c r="A2845" s="40" t="s">
        <v>225</v>
      </c>
      <c r="B2845" s="39">
        <v>60305793.545194097</v>
      </c>
      <c r="C2845" s="39">
        <v>60305793.545194097</v>
      </c>
      <c r="D2845" s="39">
        <v>60305793.545194097</v>
      </c>
      <c r="E2845" s="39">
        <v>60305793.545194097</v>
      </c>
      <c r="F2845" s="39">
        <v>60305793.545194097</v>
      </c>
      <c r="G2845" s="39">
        <v>60305793.545194097</v>
      </c>
      <c r="H2845" s="39">
        <v>60305793.545194097</v>
      </c>
      <c r="I2845" s="39">
        <v>60305793.545194097</v>
      </c>
      <c r="J2845" s="39">
        <v>60305793.545194097</v>
      </c>
      <c r="K2845" s="39">
        <v>60305793.545194097</v>
      </c>
      <c r="L2845" s="39">
        <v>60305793.545194097</v>
      </c>
      <c r="M2845" s="39">
        <v>60305793.545194097</v>
      </c>
      <c r="N2845" s="39">
        <v>60305793.545194097</v>
      </c>
      <c r="O2845" s="39">
        <v>60305793.545194097</v>
      </c>
      <c r="P2845" s="39">
        <v>60305793.545194097</v>
      </c>
      <c r="Q2845" s="39">
        <v>60305793.545194097</v>
      </c>
      <c r="R2845" s="39">
        <v>60305793.545194097</v>
      </c>
    </row>
    <row r="2846" spans="1:18" hidden="1" outlineLevel="1">
      <c r="A2846" s="40" t="s">
        <v>226</v>
      </c>
      <c r="B2846" s="39">
        <v>599036.53468165896</v>
      </c>
      <c r="C2846" s="39">
        <v>599036.53468165896</v>
      </c>
      <c r="D2846" s="39">
        <v>599036.53468165896</v>
      </c>
      <c r="E2846" s="39">
        <v>599036.53468165896</v>
      </c>
      <c r="F2846" s="39">
        <v>599036.53468165896</v>
      </c>
      <c r="G2846" s="39">
        <v>599036.53468165896</v>
      </c>
      <c r="H2846" s="39">
        <v>599036.53468165896</v>
      </c>
      <c r="I2846" s="39">
        <v>599036.53468165896</v>
      </c>
      <c r="J2846" s="39">
        <v>599036.53468165896</v>
      </c>
      <c r="K2846" s="39">
        <v>599036.53468165896</v>
      </c>
      <c r="L2846" s="39">
        <v>599036.53468165896</v>
      </c>
      <c r="M2846" s="39">
        <v>599036.53468165896</v>
      </c>
      <c r="N2846" s="39">
        <v>599036.53468165896</v>
      </c>
      <c r="O2846" s="39">
        <v>599036.53468165896</v>
      </c>
      <c r="P2846" s="39">
        <v>599036.53468165896</v>
      </c>
      <c r="Q2846" s="39">
        <v>599036.53468165896</v>
      </c>
      <c r="R2846" s="39">
        <v>599036.53468165896</v>
      </c>
    </row>
    <row r="2847" spans="1:18" hidden="1" outlineLevel="1">
      <c r="A2847" s="40" t="s">
        <v>227</v>
      </c>
      <c r="B2847" s="39">
        <v>35083.106867851297</v>
      </c>
      <c r="C2847" s="39">
        <v>35083.106867851297</v>
      </c>
      <c r="D2847" s="39">
        <v>35083.106867851297</v>
      </c>
      <c r="E2847" s="39">
        <v>35083.106867851297</v>
      </c>
      <c r="F2847" s="39">
        <v>35083.106867851297</v>
      </c>
      <c r="G2847" s="39">
        <v>35083.106867851297</v>
      </c>
      <c r="H2847" s="39">
        <v>35083.106867851297</v>
      </c>
      <c r="I2847" s="39">
        <v>35083.106867851297</v>
      </c>
      <c r="J2847" s="39">
        <v>35083.106867851297</v>
      </c>
      <c r="K2847" s="39">
        <v>35083.106867851297</v>
      </c>
      <c r="L2847" s="39">
        <v>35083.106867851297</v>
      </c>
      <c r="M2847" s="39">
        <v>35083.106867851297</v>
      </c>
      <c r="N2847" s="39">
        <v>35083.106867851297</v>
      </c>
      <c r="O2847" s="39">
        <v>35083.106867851297</v>
      </c>
      <c r="P2847" s="39">
        <v>35083.106867851297</v>
      </c>
      <c r="Q2847" s="39">
        <v>35083.106867851297</v>
      </c>
      <c r="R2847" s="39">
        <v>35083.106867851297</v>
      </c>
    </row>
    <row r="2848" spans="1:18" hidden="1" outlineLevel="1">
      <c r="A2848" s="40" t="s">
        <v>228</v>
      </c>
      <c r="B2848" s="39">
        <v>12172.873604163</v>
      </c>
      <c r="C2848" s="39">
        <v>12172.873604163</v>
      </c>
      <c r="D2848" s="39">
        <v>12172.873604163</v>
      </c>
      <c r="E2848" s="39">
        <v>12172.873604163</v>
      </c>
      <c r="F2848" s="39">
        <v>12172.873604163</v>
      </c>
      <c r="G2848" s="39">
        <v>12172.873604163</v>
      </c>
      <c r="H2848" s="39">
        <v>12172.873604163</v>
      </c>
      <c r="I2848" s="39">
        <v>12172.873604163</v>
      </c>
      <c r="J2848" s="39">
        <v>12172.873604163</v>
      </c>
      <c r="K2848" s="39">
        <v>12172.873604163</v>
      </c>
      <c r="L2848" s="39">
        <v>12172.873604163</v>
      </c>
      <c r="M2848" s="39">
        <v>12172.873604163</v>
      </c>
      <c r="N2848" s="39">
        <v>12172.873604163</v>
      </c>
      <c r="O2848" s="39">
        <v>12172.873604163</v>
      </c>
      <c r="P2848" s="39">
        <v>12172.873604163</v>
      </c>
      <c r="Q2848" s="39">
        <v>12172.873604163</v>
      </c>
      <c r="R2848" s="39">
        <v>12172.873604163</v>
      </c>
    </row>
    <row r="2849" spans="1:30" hidden="1" outlineLevel="1">
      <c r="A2849" s="40" t="s">
        <v>229</v>
      </c>
      <c r="B2849" s="39">
        <v>91193.4531271429</v>
      </c>
      <c r="C2849" s="39">
        <v>91193.4531271429</v>
      </c>
      <c r="D2849" s="39">
        <v>91193.4531271429</v>
      </c>
      <c r="E2849" s="39">
        <v>91193.4531271429</v>
      </c>
      <c r="F2849" s="39">
        <v>91193.4531271429</v>
      </c>
      <c r="G2849" s="39">
        <v>91193.4531271429</v>
      </c>
      <c r="H2849" s="39">
        <v>91193.4531271429</v>
      </c>
      <c r="I2849" s="39">
        <v>91193.4531271429</v>
      </c>
      <c r="J2849" s="39">
        <v>91193.4531271429</v>
      </c>
      <c r="K2849" s="39">
        <v>91193.4531271429</v>
      </c>
      <c r="L2849" s="39">
        <v>91193.4531271429</v>
      </c>
      <c r="M2849" s="39">
        <v>91193.4531271429</v>
      </c>
      <c r="N2849" s="39">
        <v>91193.4531271429</v>
      </c>
      <c r="O2849" s="39">
        <v>91193.4531271429</v>
      </c>
      <c r="P2849" s="39">
        <v>91193.4531271429</v>
      </c>
      <c r="Q2849" s="39">
        <v>91193.4531271429</v>
      </c>
      <c r="R2849" s="39">
        <v>91193.4531271429</v>
      </c>
    </row>
    <row r="2850" spans="1:30" hidden="1" outlineLevel="1">
      <c r="A2850" s="40" t="s">
        <v>230</v>
      </c>
      <c r="S2850" s="39">
        <v>838207.08127041196</v>
      </c>
      <c r="T2850" s="39">
        <v>838207.08127041196</v>
      </c>
      <c r="U2850" s="39">
        <v>838207.08127041196</v>
      </c>
      <c r="V2850" s="39">
        <v>838207.08127041196</v>
      </c>
      <c r="W2850" s="39">
        <v>838207.08127041196</v>
      </c>
      <c r="X2850" s="39">
        <v>838207.08127041196</v>
      </c>
      <c r="Y2850" s="39">
        <v>838207.08127041196</v>
      </c>
      <c r="Z2850" s="39">
        <v>838207.08127041196</v>
      </c>
      <c r="AA2850" s="39">
        <v>838207.08127041196</v>
      </c>
      <c r="AB2850" s="39">
        <v>838207.08127041196</v>
      </c>
      <c r="AC2850" s="39">
        <v>838207.08127041196</v>
      </c>
      <c r="AD2850" s="39">
        <v>838207.08127041196</v>
      </c>
    </row>
    <row r="2851" spans="1:30" hidden="1" outlineLevel="1">
      <c r="A2851" s="40" t="s">
        <v>231</v>
      </c>
      <c r="S2851" s="39">
        <v>1121096.3432871799</v>
      </c>
      <c r="T2851" s="39">
        <v>1121096.3432871799</v>
      </c>
      <c r="U2851" s="39">
        <v>1121096.3432871799</v>
      </c>
      <c r="V2851" s="39">
        <v>1121096.3432871799</v>
      </c>
      <c r="W2851" s="39">
        <v>1121096.3432871799</v>
      </c>
      <c r="X2851" s="39">
        <v>1121096.3432871799</v>
      </c>
      <c r="Y2851" s="39">
        <v>1121096.3432871799</v>
      </c>
      <c r="Z2851" s="39">
        <v>1121096.3432871799</v>
      </c>
      <c r="AA2851" s="39">
        <v>1121096.3432871799</v>
      </c>
      <c r="AB2851" s="39">
        <v>1121096.3432871799</v>
      </c>
      <c r="AC2851" s="39">
        <v>1121096.3432871799</v>
      </c>
      <c r="AD2851" s="39">
        <v>1121096.3432871799</v>
      </c>
    </row>
    <row r="2852" spans="1:30" hidden="1" outlineLevel="1">
      <c r="A2852" s="40" t="s">
        <v>232</v>
      </c>
      <c r="S2852" s="39">
        <v>4155094.8375697299</v>
      </c>
      <c r="T2852" s="39">
        <v>4155094.8375697299</v>
      </c>
      <c r="U2852" s="39">
        <v>4155094.8375697299</v>
      </c>
      <c r="V2852" s="39">
        <v>4155094.8375697299</v>
      </c>
      <c r="W2852" s="39">
        <v>4155094.8375697299</v>
      </c>
      <c r="X2852" s="39">
        <v>4155094.8375697299</v>
      </c>
      <c r="Y2852" s="39">
        <v>4155094.8375697299</v>
      </c>
      <c r="Z2852" s="39">
        <v>4155094.8375697299</v>
      </c>
      <c r="AA2852" s="39">
        <v>4155094.8375697299</v>
      </c>
      <c r="AB2852" s="39">
        <v>4155094.8375697299</v>
      </c>
      <c r="AC2852" s="39">
        <v>4155094.8375697299</v>
      </c>
      <c r="AD2852" s="39">
        <v>4155094.8375697299</v>
      </c>
    </row>
    <row r="2853" spans="1:30" hidden="1" outlineLevel="1">
      <c r="A2853" s="40" t="s">
        <v>233</v>
      </c>
      <c r="S2853" s="39">
        <v>488.167212273752</v>
      </c>
      <c r="T2853" s="39">
        <v>488.167212273752</v>
      </c>
      <c r="U2853" s="39">
        <v>488.167212273752</v>
      </c>
      <c r="V2853" s="39">
        <v>488.167212273752</v>
      </c>
      <c r="W2853" s="39">
        <v>488.167212273752</v>
      </c>
      <c r="X2853" s="39">
        <v>488.167212273752</v>
      </c>
      <c r="Y2853" s="39">
        <v>488.167212273752</v>
      </c>
      <c r="Z2853" s="39">
        <v>488.167212273752</v>
      </c>
      <c r="AA2853" s="39">
        <v>488.167212273752</v>
      </c>
      <c r="AB2853" s="39">
        <v>488.167212273752</v>
      </c>
      <c r="AC2853" s="39">
        <v>488.167212273752</v>
      </c>
      <c r="AD2853" s="39">
        <v>488.167212273752</v>
      </c>
    </row>
    <row r="2854" spans="1:30" hidden="1" outlineLevel="1">
      <c r="A2854" s="40" t="s">
        <v>235</v>
      </c>
      <c r="S2854" s="39">
        <v>195.26688490949999</v>
      </c>
      <c r="T2854" s="39">
        <v>195.26688490949999</v>
      </c>
      <c r="U2854" s="39">
        <v>195.26688490949999</v>
      </c>
      <c r="V2854" s="39">
        <v>195.26688490949999</v>
      </c>
      <c r="W2854" s="39">
        <v>195.26688490949999</v>
      </c>
      <c r="X2854" s="39">
        <v>195.26688490949999</v>
      </c>
      <c r="Y2854" s="39">
        <v>195.26688490949999</v>
      </c>
      <c r="Z2854" s="39">
        <v>195.26688490949999</v>
      </c>
      <c r="AA2854" s="39">
        <v>195.26688490949999</v>
      </c>
      <c r="AB2854" s="39">
        <v>195.26688490949999</v>
      </c>
      <c r="AC2854" s="39">
        <v>195.26688490949999</v>
      </c>
      <c r="AD2854" s="39">
        <v>195.26688490949999</v>
      </c>
    </row>
    <row r="2855" spans="1:30" hidden="1" outlineLevel="1">
      <c r="A2855" s="40" t="s">
        <v>236</v>
      </c>
      <c r="S2855" s="39">
        <v>154.58628388668799</v>
      </c>
      <c r="T2855" s="39">
        <v>154.58628388668799</v>
      </c>
      <c r="U2855" s="39">
        <v>154.58628388668799</v>
      </c>
      <c r="V2855" s="39">
        <v>154.58628388668799</v>
      </c>
      <c r="W2855" s="39">
        <v>154.58628388668799</v>
      </c>
      <c r="X2855" s="39">
        <v>154.58628388668799</v>
      </c>
      <c r="Y2855" s="39">
        <v>154.58628388668799</v>
      </c>
      <c r="Z2855" s="39">
        <v>154.58628388668799</v>
      </c>
      <c r="AA2855" s="39">
        <v>154.58628388668799</v>
      </c>
      <c r="AB2855" s="39">
        <v>154.58628388668799</v>
      </c>
      <c r="AC2855" s="39">
        <v>154.58628388668799</v>
      </c>
      <c r="AD2855" s="39">
        <v>154.58628388668799</v>
      </c>
    </row>
    <row r="2856" spans="1:30" collapsed="1">
      <c r="A2856" s="40" t="s">
        <v>604</v>
      </c>
      <c r="B2856" s="39">
        <v>113276925.33305</v>
      </c>
      <c r="C2856" s="39">
        <v>113276925.33305</v>
      </c>
      <c r="D2856" s="39">
        <v>113276925.33305</v>
      </c>
      <c r="E2856" s="39">
        <v>113276925.33305</v>
      </c>
      <c r="F2856" s="39">
        <v>113276925.33305</v>
      </c>
      <c r="G2856" s="39">
        <v>113276925.33305</v>
      </c>
      <c r="H2856" s="39">
        <v>113276925.33305</v>
      </c>
      <c r="I2856" s="39">
        <v>113276925.33305</v>
      </c>
      <c r="J2856" s="39">
        <v>113276925.33305</v>
      </c>
      <c r="K2856" s="39">
        <v>113276925.33305</v>
      </c>
      <c r="L2856" s="39">
        <v>113276925.33305</v>
      </c>
      <c r="M2856" s="39">
        <v>113276925.33305</v>
      </c>
      <c r="N2856" s="39">
        <v>113276925.33305</v>
      </c>
      <c r="O2856" s="39">
        <v>113276925.33305</v>
      </c>
      <c r="P2856" s="39">
        <v>113276925.33305</v>
      </c>
      <c r="Q2856" s="39">
        <v>113276925.33305</v>
      </c>
      <c r="R2856" s="39">
        <v>113276925.33305</v>
      </c>
      <c r="S2856" s="39">
        <v>6115236.2825084003</v>
      </c>
      <c r="T2856" s="39">
        <v>6115236.2825084003</v>
      </c>
      <c r="U2856" s="39">
        <v>6115236.2825084003</v>
      </c>
      <c r="V2856" s="39">
        <v>6115236.2825084003</v>
      </c>
      <c r="W2856" s="39">
        <v>6115236.2825084003</v>
      </c>
      <c r="X2856" s="39">
        <v>6115236.2825084003</v>
      </c>
      <c r="Y2856" s="39">
        <v>6115236.2825084003</v>
      </c>
      <c r="Z2856" s="39">
        <v>6115236.2825084003</v>
      </c>
      <c r="AA2856" s="39">
        <v>6115236.2825084003</v>
      </c>
      <c r="AB2856" s="39">
        <v>6115236.2825084003</v>
      </c>
      <c r="AC2856" s="39">
        <v>6115236.2825084003</v>
      </c>
      <c r="AD2856" s="39">
        <v>6115236.2825084003</v>
      </c>
    </row>
    <row r="2857" spans="1:30" hidden="1" outlineLevel="1">
      <c r="A2857" s="40" t="s">
        <v>213</v>
      </c>
      <c r="B2857" s="39">
        <v>2800373.1330837999</v>
      </c>
      <c r="C2857" s="39">
        <v>2800373.1330837999</v>
      </c>
      <c r="D2857" s="39">
        <v>2800373.1330837999</v>
      </c>
      <c r="E2857" s="39">
        <v>2800373.1330837999</v>
      </c>
      <c r="F2857" s="39">
        <v>2800373.1330837999</v>
      </c>
      <c r="G2857" s="39">
        <v>2800373.1330837999</v>
      </c>
      <c r="H2857" s="39">
        <v>2800373.1330837999</v>
      </c>
      <c r="I2857" s="39">
        <v>2800373.1330837999</v>
      </c>
      <c r="J2857" s="39">
        <v>2800373.1330837999</v>
      </c>
      <c r="K2857" s="39">
        <v>2800373.1330837999</v>
      </c>
      <c r="L2857" s="39">
        <v>2800373.1330837999</v>
      </c>
      <c r="M2857" s="39">
        <v>2800373.1330837999</v>
      </c>
      <c r="N2857" s="39">
        <v>2800373.1330837999</v>
      </c>
      <c r="O2857" s="39">
        <v>2800373.1330837999</v>
      </c>
      <c r="P2857" s="39">
        <v>2800373.1330837999</v>
      </c>
      <c r="Q2857" s="39">
        <v>2800373.1330837999</v>
      </c>
      <c r="R2857" s="39">
        <v>2800373.1330837999</v>
      </c>
      <c r="S2857" s="39">
        <v>2800373.1330837999</v>
      </c>
      <c r="T2857" s="39">
        <v>2800373.1330837999</v>
      </c>
      <c r="U2857" s="39">
        <v>2800373.1330837999</v>
      </c>
      <c r="V2857" s="39">
        <v>2800373.1330837999</v>
      </c>
      <c r="W2857" s="39">
        <v>2800373.1330837999</v>
      </c>
      <c r="X2857" s="39">
        <v>2800373.1330837999</v>
      </c>
      <c r="Y2857" s="39">
        <v>2800373.1330837999</v>
      </c>
      <c r="Z2857" s="39">
        <v>2800373.1330837999</v>
      </c>
      <c r="AA2857" s="39">
        <v>2800373.1330837999</v>
      </c>
      <c r="AB2857" s="39">
        <v>2800373.1330837999</v>
      </c>
      <c r="AC2857" s="39">
        <v>2800373.1330837999</v>
      </c>
      <c r="AD2857" s="39">
        <v>2800373.1330837999</v>
      </c>
    </row>
    <row r="2858" spans="1:30" hidden="1" outlineLevel="1">
      <c r="A2858" s="40" t="s">
        <v>214</v>
      </c>
      <c r="B2858" s="39">
        <v>106630.190352162</v>
      </c>
      <c r="C2858" s="39">
        <v>106630.190352162</v>
      </c>
      <c r="D2858" s="39">
        <v>106630.190352162</v>
      </c>
      <c r="E2858" s="39">
        <v>106630.190352162</v>
      </c>
      <c r="F2858" s="39">
        <v>106630.190352162</v>
      </c>
      <c r="G2858" s="39">
        <v>106630.190352162</v>
      </c>
      <c r="H2858" s="39">
        <v>106630.190352162</v>
      </c>
      <c r="I2858" s="39">
        <v>106630.190352162</v>
      </c>
      <c r="J2858" s="39">
        <v>106630.190352162</v>
      </c>
      <c r="K2858" s="39">
        <v>106630.190352162</v>
      </c>
      <c r="L2858" s="39">
        <v>106630.190352162</v>
      </c>
      <c r="M2858" s="39">
        <v>106630.190352162</v>
      </c>
      <c r="N2858" s="39">
        <v>106630.190352162</v>
      </c>
      <c r="O2858" s="39">
        <v>106630.190352162</v>
      </c>
      <c r="P2858" s="39">
        <v>106630.190352162</v>
      </c>
      <c r="Q2858" s="39">
        <v>106630.190352162</v>
      </c>
      <c r="R2858" s="39">
        <v>106630.190352162</v>
      </c>
      <c r="S2858" s="39">
        <v>106630.190352162</v>
      </c>
      <c r="T2858" s="39">
        <v>106630.190352162</v>
      </c>
      <c r="U2858" s="39">
        <v>106630.190352162</v>
      </c>
      <c r="V2858" s="39">
        <v>106630.190352162</v>
      </c>
      <c r="W2858" s="39">
        <v>106630.190352162</v>
      </c>
      <c r="X2858" s="39">
        <v>106630.190352162</v>
      </c>
      <c r="Y2858" s="39">
        <v>106630.190352162</v>
      </c>
      <c r="Z2858" s="39">
        <v>106630.190352162</v>
      </c>
      <c r="AA2858" s="39">
        <v>106630.190352162</v>
      </c>
      <c r="AB2858" s="39">
        <v>106630.190352162</v>
      </c>
      <c r="AC2858" s="39">
        <v>106630.190352162</v>
      </c>
      <c r="AD2858" s="39">
        <v>106630.190352162</v>
      </c>
    </row>
    <row r="2859" spans="1:30" hidden="1" outlineLevel="1">
      <c r="A2859" s="40" t="s">
        <v>215</v>
      </c>
      <c r="B2859" s="39">
        <v>1558844.8190440801</v>
      </c>
      <c r="C2859" s="39">
        <v>1558844.8190440801</v>
      </c>
      <c r="D2859" s="39">
        <v>1558844.8190440801</v>
      </c>
      <c r="E2859" s="39">
        <v>1558844.8190440801</v>
      </c>
      <c r="F2859" s="39">
        <v>1558844.8190440801</v>
      </c>
      <c r="G2859" s="39">
        <v>1558844.8190440801</v>
      </c>
      <c r="H2859" s="39">
        <v>1558844.8190440801</v>
      </c>
      <c r="I2859" s="39">
        <v>1558844.8190440801</v>
      </c>
      <c r="J2859" s="39">
        <v>1558844.8190440801</v>
      </c>
      <c r="K2859" s="39">
        <v>1558844.8190440801</v>
      </c>
      <c r="L2859" s="39">
        <v>1558844.8190440801</v>
      </c>
      <c r="M2859" s="39">
        <v>1558844.8190440801</v>
      </c>
      <c r="N2859" s="39">
        <v>1558844.8190440801</v>
      </c>
      <c r="O2859" s="39">
        <v>1558844.8190440801</v>
      </c>
      <c r="P2859" s="39">
        <v>1558844.8190440801</v>
      </c>
      <c r="Q2859" s="39">
        <v>1558844.8190440801</v>
      </c>
      <c r="R2859" s="39">
        <v>1558844.8190440801</v>
      </c>
      <c r="S2859" s="39">
        <v>1558844.8190440801</v>
      </c>
      <c r="T2859" s="39">
        <v>1558844.8190440801</v>
      </c>
      <c r="U2859" s="39">
        <v>1558844.8190440801</v>
      </c>
      <c r="V2859" s="39">
        <v>1558844.8190440801</v>
      </c>
      <c r="W2859" s="39">
        <v>1558844.8190440801</v>
      </c>
      <c r="X2859" s="39">
        <v>1558844.8190440801</v>
      </c>
      <c r="Y2859" s="39">
        <v>1558844.8190440801</v>
      </c>
      <c r="Z2859" s="39">
        <v>1558844.8190440801</v>
      </c>
      <c r="AA2859" s="39">
        <v>1558844.8190440801</v>
      </c>
      <c r="AB2859" s="39">
        <v>1558844.8190440801</v>
      </c>
      <c r="AC2859" s="39">
        <v>1558844.8190440801</v>
      </c>
      <c r="AD2859" s="39">
        <v>1558844.8190440801</v>
      </c>
    </row>
    <row r="2860" spans="1:30" hidden="1" outlineLevel="1">
      <c r="A2860" s="40" t="s">
        <v>216</v>
      </c>
      <c r="B2860" s="39">
        <v>6310080.7394880196</v>
      </c>
      <c r="C2860" s="39">
        <v>6310080.7394880196</v>
      </c>
      <c r="D2860" s="39">
        <v>6310080.7394880196</v>
      </c>
      <c r="E2860" s="39">
        <v>6310080.7394880196</v>
      </c>
      <c r="F2860" s="39">
        <v>6310080.7394880196</v>
      </c>
      <c r="G2860" s="39">
        <v>6310080.7394880196</v>
      </c>
      <c r="H2860" s="39">
        <v>6310080.7394880196</v>
      </c>
      <c r="I2860" s="39">
        <v>6310080.7394880196</v>
      </c>
      <c r="J2860" s="39">
        <v>6310080.7394880196</v>
      </c>
      <c r="K2860" s="39">
        <v>6310080.7394880196</v>
      </c>
      <c r="L2860" s="39">
        <v>6310080.7394880196</v>
      </c>
      <c r="M2860" s="39">
        <v>6310080.7394880196</v>
      </c>
      <c r="N2860" s="39">
        <v>6310080.7394880196</v>
      </c>
      <c r="O2860" s="39">
        <v>6310080.7394880196</v>
      </c>
      <c r="P2860" s="39">
        <v>6310080.7394880196</v>
      </c>
      <c r="Q2860" s="39">
        <v>6310080.7394880196</v>
      </c>
      <c r="R2860" s="39">
        <v>6310080.7394880196</v>
      </c>
      <c r="S2860" s="39">
        <v>6310080.7394880196</v>
      </c>
      <c r="T2860" s="39">
        <v>6310080.7394880196</v>
      </c>
      <c r="U2860" s="39">
        <v>6310080.7394880196</v>
      </c>
      <c r="V2860" s="39">
        <v>6310080.7394880196</v>
      </c>
      <c r="W2860" s="39">
        <v>6310080.7394880196</v>
      </c>
      <c r="X2860" s="39">
        <v>6310080.7394880196</v>
      </c>
      <c r="Y2860" s="39">
        <v>6310080.7394880196</v>
      </c>
      <c r="Z2860" s="39">
        <v>6310080.7394880196</v>
      </c>
      <c r="AA2860" s="39">
        <v>6310080.7394880196</v>
      </c>
      <c r="AB2860" s="39">
        <v>6310080.7394880196</v>
      </c>
      <c r="AC2860" s="39">
        <v>6310080.7394880196</v>
      </c>
      <c r="AD2860" s="39">
        <v>6310080.7394880196</v>
      </c>
    </row>
    <row r="2861" spans="1:30" hidden="1" outlineLevel="1">
      <c r="A2861" s="40" t="s">
        <v>217</v>
      </c>
      <c r="B2861" s="39">
        <v>74540.733825504503</v>
      </c>
      <c r="C2861" s="39">
        <v>74540.733825504503</v>
      </c>
      <c r="D2861" s="39">
        <v>74540.733825504503</v>
      </c>
      <c r="E2861" s="39">
        <v>74540.733825504503</v>
      </c>
      <c r="F2861" s="39">
        <v>74540.733825504503</v>
      </c>
      <c r="G2861" s="39">
        <v>74540.733825504503</v>
      </c>
      <c r="H2861" s="39">
        <v>74540.733825504503</v>
      </c>
      <c r="I2861" s="39">
        <v>74540.733825504503</v>
      </c>
      <c r="J2861" s="39">
        <v>74540.733825504503</v>
      </c>
      <c r="K2861" s="39">
        <v>74540.733825504503</v>
      </c>
      <c r="L2861" s="39">
        <v>74540.733825504503</v>
      </c>
      <c r="M2861" s="39">
        <v>74540.733825504503</v>
      </c>
      <c r="N2861" s="39">
        <v>74540.733825504503</v>
      </c>
      <c r="O2861" s="39">
        <v>74540.733825504503</v>
      </c>
      <c r="P2861" s="39">
        <v>74540.733825504503</v>
      </c>
      <c r="Q2861" s="39">
        <v>74540.733825504503</v>
      </c>
      <c r="R2861" s="39">
        <v>74540.733825504503</v>
      </c>
      <c r="S2861" s="39">
        <v>74540.733825504503</v>
      </c>
      <c r="T2861" s="39">
        <v>74540.733825504503</v>
      </c>
      <c r="U2861" s="39">
        <v>74540.733825504503</v>
      </c>
      <c r="V2861" s="39">
        <v>74540.733825504503</v>
      </c>
      <c r="W2861" s="39">
        <v>74540.733825504503</v>
      </c>
      <c r="X2861" s="39">
        <v>74540.733825504503</v>
      </c>
      <c r="Y2861" s="39">
        <v>74540.733825504503</v>
      </c>
      <c r="Z2861" s="39">
        <v>74540.733825504503</v>
      </c>
      <c r="AA2861" s="39">
        <v>74540.733825504503</v>
      </c>
      <c r="AB2861" s="39">
        <v>74540.733825504503</v>
      </c>
      <c r="AC2861" s="39">
        <v>74540.733825504503</v>
      </c>
      <c r="AD2861" s="39">
        <v>74540.733825504503</v>
      </c>
    </row>
    <row r="2862" spans="1:30" hidden="1" outlineLevel="1">
      <c r="A2862" s="40" t="s">
        <v>218</v>
      </c>
      <c r="B2862" s="39">
        <v>27281611.758779399</v>
      </c>
      <c r="C2862" s="39">
        <v>27281611.758779399</v>
      </c>
      <c r="D2862" s="39">
        <v>27281611.758779399</v>
      </c>
      <c r="E2862" s="39">
        <v>27281611.758779399</v>
      </c>
      <c r="F2862" s="39">
        <v>27281611.758779399</v>
      </c>
      <c r="G2862" s="39">
        <v>27281611.758779399</v>
      </c>
      <c r="H2862" s="39">
        <v>27281611.758779399</v>
      </c>
      <c r="I2862" s="39">
        <v>27281611.758779399</v>
      </c>
      <c r="J2862" s="39">
        <v>27281611.758779399</v>
      </c>
      <c r="K2862" s="39">
        <v>27281611.758779399</v>
      </c>
      <c r="L2862" s="39">
        <v>27281611.758779399</v>
      </c>
      <c r="M2862" s="39">
        <v>27281611.758779399</v>
      </c>
      <c r="N2862" s="39">
        <v>27281611.758779399</v>
      </c>
      <c r="O2862" s="39">
        <v>27281611.758779399</v>
      </c>
      <c r="P2862" s="39">
        <v>27281611.758779399</v>
      </c>
      <c r="Q2862" s="39">
        <v>27281611.758779399</v>
      </c>
      <c r="R2862" s="39">
        <v>27281611.758779399</v>
      </c>
      <c r="S2862" s="39">
        <v>27281611.758779399</v>
      </c>
      <c r="T2862" s="39">
        <v>27281611.758779399</v>
      </c>
      <c r="U2862" s="39">
        <v>27281611.758779399</v>
      </c>
      <c r="V2862" s="39">
        <v>27281611.758779399</v>
      </c>
      <c r="W2862" s="39">
        <v>27281611.758779399</v>
      </c>
      <c r="X2862" s="39">
        <v>27281611.758779399</v>
      </c>
      <c r="Y2862" s="39">
        <v>27281611.758779399</v>
      </c>
      <c r="Z2862" s="39">
        <v>27281611.758779399</v>
      </c>
      <c r="AA2862" s="39">
        <v>27281611.758779399</v>
      </c>
      <c r="AB2862" s="39">
        <v>27281611.758779399</v>
      </c>
      <c r="AC2862" s="39">
        <v>27281611.758779399</v>
      </c>
      <c r="AD2862" s="39">
        <v>27281611.758779399</v>
      </c>
    </row>
    <row r="2863" spans="1:30" hidden="1" outlineLevel="1">
      <c r="A2863" s="40" t="s">
        <v>219</v>
      </c>
      <c r="B2863" s="39">
        <v>11094889.693453601</v>
      </c>
      <c r="C2863" s="39">
        <v>11094889.693453601</v>
      </c>
      <c r="D2863" s="39">
        <v>11094889.693453601</v>
      </c>
      <c r="E2863" s="39">
        <v>11094889.693453601</v>
      </c>
      <c r="F2863" s="39">
        <v>11094889.693453601</v>
      </c>
      <c r="G2863" s="39">
        <v>11094889.693453601</v>
      </c>
      <c r="H2863" s="39">
        <v>11094889.693453601</v>
      </c>
      <c r="I2863" s="39">
        <v>11094889.693453601</v>
      </c>
      <c r="J2863" s="39">
        <v>11094889.693453601</v>
      </c>
      <c r="K2863" s="39">
        <v>11094889.693453601</v>
      </c>
      <c r="L2863" s="39">
        <v>11094889.693453601</v>
      </c>
      <c r="M2863" s="39">
        <v>11094889.693453601</v>
      </c>
      <c r="N2863" s="39">
        <v>11094889.693453601</v>
      </c>
      <c r="O2863" s="39">
        <v>11094889.693453601</v>
      </c>
      <c r="P2863" s="39">
        <v>11094889.693453601</v>
      </c>
      <c r="Q2863" s="39">
        <v>11094889.693453601</v>
      </c>
      <c r="R2863" s="39">
        <v>11094889.693453601</v>
      </c>
      <c r="S2863" s="39">
        <v>11094889.693453601</v>
      </c>
      <c r="T2863" s="39">
        <v>11094889.693453601</v>
      </c>
      <c r="U2863" s="39">
        <v>11094889.693453601</v>
      </c>
      <c r="V2863" s="39">
        <v>11094889.693453601</v>
      </c>
      <c r="W2863" s="39">
        <v>11094889.693453601</v>
      </c>
      <c r="X2863" s="39">
        <v>11094889.693453601</v>
      </c>
      <c r="Y2863" s="39">
        <v>11094889.693453601</v>
      </c>
      <c r="Z2863" s="39">
        <v>11094889.693453601</v>
      </c>
      <c r="AA2863" s="39">
        <v>11094889.693453601</v>
      </c>
      <c r="AB2863" s="39">
        <v>11094889.693453601</v>
      </c>
      <c r="AC2863" s="39">
        <v>11094889.693453601</v>
      </c>
      <c r="AD2863" s="39">
        <v>11094889.693453601</v>
      </c>
    </row>
    <row r="2864" spans="1:30" hidden="1" outlineLevel="1">
      <c r="A2864" s="40" t="s">
        <v>220</v>
      </c>
      <c r="B2864" s="39">
        <v>2621043.41611708</v>
      </c>
      <c r="C2864" s="39">
        <v>2621043.41611708</v>
      </c>
      <c r="D2864" s="39">
        <v>2621043.41611708</v>
      </c>
      <c r="E2864" s="39">
        <v>2621043.41611708</v>
      </c>
      <c r="F2864" s="39">
        <v>2621043.41611708</v>
      </c>
      <c r="G2864" s="39">
        <v>2621043.41611708</v>
      </c>
      <c r="H2864" s="39">
        <v>2621043.41611708</v>
      </c>
      <c r="I2864" s="39">
        <v>2621043.41611708</v>
      </c>
      <c r="J2864" s="39">
        <v>2621043.41611708</v>
      </c>
      <c r="K2864" s="39">
        <v>2621043.41611708</v>
      </c>
      <c r="L2864" s="39">
        <v>2621043.41611708</v>
      </c>
      <c r="M2864" s="39">
        <v>2621043.41611708</v>
      </c>
      <c r="N2864" s="39">
        <v>2621043.41611708</v>
      </c>
      <c r="O2864" s="39">
        <v>2621043.41611708</v>
      </c>
      <c r="P2864" s="39">
        <v>2621043.41611708</v>
      </c>
      <c r="Q2864" s="39">
        <v>2621043.41611708</v>
      </c>
      <c r="R2864" s="39">
        <v>2621043.41611708</v>
      </c>
      <c r="S2864" s="39">
        <v>2621043.41611708</v>
      </c>
      <c r="T2864" s="39">
        <v>2621043.41611708</v>
      </c>
      <c r="U2864" s="39">
        <v>2621043.41611708</v>
      </c>
      <c r="V2864" s="39">
        <v>2621043.41611708</v>
      </c>
      <c r="W2864" s="39">
        <v>2621043.41611708</v>
      </c>
      <c r="X2864" s="39">
        <v>2621043.41611708</v>
      </c>
      <c r="Y2864" s="39">
        <v>2621043.41611708</v>
      </c>
      <c r="Z2864" s="39">
        <v>2621043.41611708</v>
      </c>
      <c r="AA2864" s="39">
        <v>2621043.41611708</v>
      </c>
      <c r="AB2864" s="39">
        <v>2621043.41611708</v>
      </c>
      <c r="AC2864" s="39">
        <v>2621043.41611708</v>
      </c>
      <c r="AD2864" s="39">
        <v>2621043.41611708</v>
      </c>
    </row>
    <row r="2865" spans="1:30" hidden="1" outlineLevel="1">
      <c r="A2865" s="40" t="s">
        <v>221</v>
      </c>
      <c r="B2865" s="39">
        <v>178801.454360148</v>
      </c>
      <c r="C2865" s="39">
        <v>178801.454360148</v>
      </c>
      <c r="D2865" s="39">
        <v>178801.454360148</v>
      </c>
      <c r="E2865" s="39">
        <v>178801.454360148</v>
      </c>
      <c r="F2865" s="39">
        <v>178801.454360148</v>
      </c>
      <c r="G2865" s="39">
        <v>178801.454360148</v>
      </c>
      <c r="H2865" s="39">
        <v>178801.454360148</v>
      </c>
      <c r="I2865" s="39">
        <v>178801.454360148</v>
      </c>
      <c r="J2865" s="39">
        <v>178801.454360148</v>
      </c>
      <c r="K2865" s="39">
        <v>178801.454360148</v>
      </c>
      <c r="L2865" s="39">
        <v>178801.454360148</v>
      </c>
      <c r="M2865" s="39">
        <v>178801.454360148</v>
      </c>
      <c r="N2865" s="39">
        <v>178801.454360148</v>
      </c>
      <c r="O2865" s="39">
        <v>178801.454360148</v>
      </c>
      <c r="P2865" s="39">
        <v>178801.454360148</v>
      </c>
      <c r="Q2865" s="39">
        <v>178801.454360148</v>
      </c>
      <c r="R2865" s="39">
        <v>178801.454360148</v>
      </c>
      <c r="S2865" s="39">
        <v>178801.454360148</v>
      </c>
      <c r="T2865" s="39">
        <v>178801.454360148</v>
      </c>
      <c r="U2865" s="39">
        <v>178801.454360148</v>
      </c>
      <c r="V2865" s="39">
        <v>178801.454360148</v>
      </c>
      <c r="W2865" s="39">
        <v>178801.454360148</v>
      </c>
      <c r="X2865" s="39">
        <v>178801.454360148</v>
      </c>
      <c r="Y2865" s="39">
        <v>178801.454360148</v>
      </c>
      <c r="Z2865" s="39">
        <v>178801.454360148</v>
      </c>
      <c r="AA2865" s="39">
        <v>178801.454360148</v>
      </c>
      <c r="AB2865" s="39">
        <v>178801.454360148</v>
      </c>
      <c r="AC2865" s="39">
        <v>178801.454360148</v>
      </c>
      <c r="AD2865" s="39">
        <v>178801.454360148</v>
      </c>
    </row>
    <row r="2866" spans="1:30" hidden="1" outlineLevel="1">
      <c r="A2866" s="40" t="s">
        <v>222</v>
      </c>
      <c r="B2866" s="39">
        <v>93672.416730208395</v>
      </c>
      <c r="C2866" s="39">
        <v>93672.416730208395</v>
      </c>
      <c r="D2866" s="39">
        <v>93672.416730208395</v>
      </c>
      <c r="E2866" s="39">
        <v>93672.416730208395</v>
      </c>
      <c r="F2866" s="39">
        <v>93672.416730208395</v>
      </c>
      <c r="G2866" s="39">
        <v>93672.416730208395</v>
      </c>
      <c r="H2866" s="39">
        <v>93672.416730208395</v>
      </c>
      <c r="I2866" s="39">
        <v>93672.416730208395</v>
      </c>
      <c r="J2866" s="39">
        <v>93672.416730208395</v>
      </c>
      <c r="K2866" s="39">
        <v>93672.416730208395</v>
      </c>
      <c r="L2866" s="39">
        <v>93672.416730208395</v>
      </c>
      <c r="M2866" s="39">
        <v>93672.416730208395</v>
      </c>
      <c r="N2866" s="39">
        <v>93672.416730208395</v>
      </c>
      <c r="O2866" s="39">
        <v>93672.416730208395</v>
      </c>
      <c r="P2866" s="39">
        <v>93672.416730208395</v>
      </c>
      <c r="Q2866" s="39">
        <v>93672.416730208395</v>
      </c>
      <c r="R2866" s="39">
        <v>93672.416730208395</v>
      </c>
      <c r="S2866" s="39">
        <v>93672.416730208395</v>
      </c>
      <c r="T2866" s="39">
        <v>93672.416730208395</v>
      </c>
      <c r="U2866" s="39">
        <v>93672.416730208395</v>
      </c>
      <c r="V2866" s="39">
        <v>93672.416730208395</v>
      </c>
      <c r="W2866" s="39">
        <v>93672.416730208395</v>
      </c>
      <c r="X2866" s="39">
        <v>93672.416730208395</v>
      </c>
      <c r="Y2866" s="39">
        <v>93672.416730208395</v>
      </c>
      <c r="Z2866" s="39">
        <v>93672.416730208395</v>
      </c>
      <c r="AA2866" s="39">
        <v>93672.416730208395</v>
      </c>
      <c r="AB2866" s="39">
        <v>93672.416730208395</v>
      </c>
      <c r="AC2866" s="39">
        <v>93672.416730208395</v>
      </c>
      <c r="AD2866" s="39">
        <v>93672.416730208395</v>
      </c>
    </row>
    <row r="2867" spans="1:30" hidden="1" outlineLevel="1">
      <c r="A2867" s="40" t="s">
        <v>223</v>
      </c>
      <c r="B2867" s="39">
        <v>102049.69559285999</v>
      </c>
      <c r="C2867" s="39">
        <v>102049.69559285999</v>
      </c>
      <c r="D2867" s="39">
        <v>102049.69559285999</v>
      </c>
      <c r="E2867" s="39">
        <v>102049.69559285999</v>
      </c>
      <c r="F2867" s="39">
        <v>102049.69559285999</v>
      </c>
      <c r="G2867" s="39">
        <v>102049.69559285999</v>
      </c>
      <c r="H2867" s="39">
        <v>102049.69559285999</v>
      </c>
      <c r="I2867" s="39">
        <v>102049.69559285999</v>
      </c>
      <c r="J2867" s="39">
        <v>102049.69559285999</v>
      </c>
      <c r="K2867" s="39">
        <v>102049.69559285999</v>
      </c>
      <c r="L2867" s="39">
        <v>102049.69559285999</v>
      </c>
      <c r="M2867" s="39">
        <v>102049.69559285999</v>
      </c>
      <c r="N2867" s="39">
        <v>102049.69559285999</v>
      </c>
      <c r="O2867" s="39">
        <v>102049.69559285999</v>
      </c>
      <c r="P2867" s="39">
        <v>102049.69559285999</v>
      </c>
      <c r="Q2867" s="39">
        <v>102049.69559285999</v>
      </c>
      <c r="R2867" s="39">
        <v>102049.69559285999</v>
      </c>
      <c r="S2867" s="39">
        <v>102049.69559285999</v>
      </c>
      <c r="T2867" s="39">
        <v>102049.69559285999</v>
      </c>
      <c r="U2867" s="39">
        <v>102049.69559285999</v>
      </c>
      <c r="V2867" s="39">
        <v>102049.69559285999</v>
      </c>
      <c r="W2867" s="39">
        <v>102049.69559285999</v>
      </c>
      <c r="X2867" s="39">
        <v>102049.69559285999</v>
      </c>
      <c r="Y2867" s="39">
        <v>102049.69559285999</v>
      </c>
      <c r="Z2867" s="39">
        <v>102049.69559285999</v>
      </c>
      <c r="AA2867" s="39">
        <v>102049.69559285999</v>
      </c>
      <c r="AB2867" s="39">
        <v>102049.69559285999</v>
      </c>
      <c r="AC2867" s="39">
        <v>102049.69559285999</v>
      </c>
      <c r="AD2867" s="39">
        <v>102049.69559285999</v>
      </c>
    </row>
    <row r="2868" spans="1:30" hidden="1" outlineLevel="1">
      <c r="A2868" s="40" t="s">
        <v>224</v>
      </c>
      <c r="B2868" s="39">
        <v>11107.768749045001</v>
      </c>
      <c r="C2868" s="39">
        <v>11107.768749045001</v>
      </c>
      <c r="D2868" s="39">
        <v>11107.768749045001</v>
      </c>
      <c r="E2868" s="39">
        <v>11107.768749045001</v>
      </c>
      <c r="F2868" s="39">
        <v>11107.768749045001</v>
      </c>
      <c r="G2868" s="39">
        <v>11107.768749045001</v>
      </c>
      <c r="H2868" s="39">
        <v>11107.768749045001</v>
      </c>
      <c r="I2868" s="39">
        <v>11107.768749045001</v>
      </c>
      <c r="J2868" s="39">
        <v>11107.768749045001</v>
      </c>
      <c r="K2868" s="39">
        <v>11107.768749045001</v>
      </c>
      <c r="L2868" s="39">
        <v>11107.768749045001</v>
      </c>
      <c r="M2868" s="39">
        <v>11107.768749045001</v>
      </c>
      <c r="N2868" s="39">
        <v>11107.768749045001</v>
      </c>
      <c r="O2868" s="39">
        <v>11107.768749045001</v>
      </c>
      <c r="P2868" s="39">
        <v>11107.768749045001</v>
      </c>
      <c r="Q2868" s="39">
        <v>11107.768749045001</v>
      </c>
      <c r="R2868" s="39">
        <v>11107.768749045001</v>
      </c>
      <c r="S2868" s="39">
        <v>11107.768749045001</v>
      </c>
      <c r="T2868" s="39">
        <v>11107.768749045001</v>
      </c>
      <c r="U2868" s="39">
        <v>11107.768749045001</v>
      </c>
      <c r="V2868" s="39">
        <v>11107.768749045001</v>
      </c>
      <c r="W2868" s="39">
        <v>11107.768749045001</v>
      </c>
      <c r="X2868" s="39">
        <v>11107.768749045001</v>
      </c>
      <c r="Y2868" s="39">
        <v>11107.768749045001</v>
      </c>
      <c r="Z2868" s="39">
        <v>11107.768749045001</v>
      </c>
      <c r="AA2868" s="39">
        <v>11107.768749045001</v>
      </c>
      <c r="AB2868" s="39">
        <v>11107.768749045001</v>
      </c>
      <c r="AC2868" s="39">
        <v>11107.768749045001</v>
      </c>
      <c r="AD2868" s="39">
        <v>11107.768749045001</v>
      </c>
    </row>
    <row r="2869" spans="1:30" hidden="1" outlineLevel="1">
      <c r="A2869" s="40" t="s">
        <v>225</v>
      </c>
      <c r="B2869" s="39">
        <v>60305793.545194097</v>
      </c>
      <c r="C2869" s="39">
        <v>60305793.545194097</v>
      </c>
      <c r="D2869" s="39">
        <v>60305793.545194097</v>
      </c>
      <c r="E2869" s="39">
        <v>60305793.545194097</v>
      </c>
      <c r="F2869" s="39">
        <v>60305793.545194097</v>
      </c>
      <c r="G2869" s="39">
        <v>60305793.545194097</v>
      </c>
      <c r="H2869" s="39">
        <v>60305793.545194097</v>
      </c>
      <c r="I2869" s="39">
        <v>60305793.545194097</v>
      </c>
      <c r="J2869" s="39">
        <v>60305793.545194097</v>
      </c>
      <c r="K2869" s="39">
        <v>60305793.545194097</v>
      </c>
      <c r="L2869" s="39">
        <v>60305793.545194097</v>
      </c>
      <c r="M2869" s="39">
        <v>60305793.545194097</v>
      </c>
      <c r="N2869" s="39">
        <v>60305793.545194097</v>
      </c>
      <c r="O2869" s="39">
        <v>60305793.545194097</v>
      </c>
      <c r="P2869" s="39">
        <v>60305793.545194097</v>
      </c>
      <c r="Q2869" s="39">
        <v>60305793.545194097</v>
      </c>
      <c r="R2869" s="39">
        <v>60305793.545194097</v>
      </c>
      <c r="S2869" s="39">
        <v>60305793.545194097</v>
      </c>
      <c r="T2869" s="39">
        <v>60305793.545194097</v>
      </c>
      <c r="U2869" s="39">
        <v>60305793.545194097</v>
      </c>
      <c r="V2869" s="39">
        <v>60305793.545194097</v>
      </c>
      <c r="W2869" s="39">
        <v>60305793.545194097</v>
      </c>
      <c r="X2869" s="39">
        <v>60305793.545194097</v>
      </c>
      <c r="Y2869" s="39">
        <v>60305793.545194097</v>
      </c>
      <c r="Z2869" s="39">
        <v>60305793.545194097</v>
      </c>
      <c r="AA2869" s="39">
        <v>60305793.545194097</v>
      </c>
      <c r="AB2869" s="39">
        <v>60305793.545194097</v>
      </c>
      <c r="AC2869" s="39">
        <v>60305793.545194097</v>
      </c>
      <c r="AD2869" s="39">
        <v>60305793.545194097</v>
      </c>
    </row>
    <row r="2870" spans="1:30" hidden="1" outlineLevel="1">
      <c r="A2870" s="40" t="s">
        <v>226</v>
      </c>
      <c r="B2870" s="39">
        <v>599036.53468165896</v>
      </c>
      <c r="C2870" s="39">
        <v>599036.53468165896</v>
      </c>
      <c r="D2870" s="39">
        <v>599036.53468165896</v>
      </c>
      <c r="E2870" s="39">
        <v>599036.53468165896</v>
      </c>
      <c r="F2870" s="39">
        <v>599036.53468165896</v>
      </c>
      <c r="G2870" s="39">
        <v>599036.53468165896</v>
      </c>
      <c r="H2870" s="39">
        <v>599036.53468165896</v>
      </c>
      <c r="I2870" s="39">
        <v>599036.53468165896</v>
      </c>
      <c r="J2870" s="39">
        <v>599036.53468165896</v>
      </c>
      <c r="K2870" s="39">
        <v>599036.53468165896</v>
      </c>
      <c r="L2870" s="39">
        <v>599036.53468165896</v>
      </c>
      <c r="M2870" s="39">
        <v>599036.53468165896</v>
      </c>
      <c r="N2870" s="39">
        <v>599036.53468165896</v>
      </c>
      <c r="O2870" s="39">
        <v>599036.53468165896</v>
      </c>
      <c r="P2870" s="39">
        <v>599036.53468165896</v>
      </c>
      <c r="Q2870" s="39">
        <v>599036.53468165896</v>
      </c>
      <c r="R2870" s="39">
        <v>599036.53468165896</v>
      </c>
      <c r="S2870" s="39">
        <v>599036.53468165896</v>
      </c>
      <c r="T2870" s="39">
        <v>599036.53468165896</v>
      </c>
      <c r="U2870" s="39">
        <v>599036.53468165896</v>
      </c>
      <c r="V2870" s="39">
        <v>599036.53468165896</v>
      </c>
      <c r="W2870" s="39">
        <v>599036.53468165896</v>
      </c>
      <c r="X2870" s="39">
        <v>599036.53468165896</v>
      </c>
      <c r="Y2870" s="39">
        <v>599036.53468165896</v>
      </c>
      <c r="Z2870" s="39">
        <v>599036.53468165896</v>
      </c>
      <c r="AA2870" s="39">
        <v>599036.53468165896</v>
      </c>
      <c r="AB2870" s="39">
        <v>599036.53468165896</v>
      </c>
      <c r="AC2870" s="39">
        <v>599036.53468165896</v>
      </c>
      <c r="AD2870" s="39">
        <v>599036.53468165896</v>
      </c>
    </row>
    <row r="2871" spans="1:30" hidden="1" outlineLevel="1">
      <c r="A2871" s="40" t="s">
        <v>227</v>
      </c>
      <c r="B2871" s="39">
        <v>35083.106867851297</v>
      </c>
      <c r="C2871" s="39">
        <v>35083.106867851297</v>
      </c>
      <c r="D2871" s="39">
        <v>35083.106867851297</v>
      </c>
      <c r="E2871" s="39">
        <v>35083.106867851297</v>
      </c>
      <c r="F2871" s="39">
        <v>35083.106867851297</v>
      </c>
      <c r="G2871" s="39">
        <v>35083.106867851297</v>
      </c>
      <c r="H2871" s="39">
        <v>35083.106867851297</v>
      </c>
      <c r="I2871" s="39">
        <v>35083.106867851297</v>
      </c>
      <c r="J2871" s="39">
        <v>35083.106867851297</v>
      </c>
      <c r="K2871" s="39">
        <v>35083.106867851297</v>
      </c>
      <c r="L2871" s="39">
        <v>35083.106867851297</v>
      </c>
      <c r="M2871" s="39">
        <v>35083.106867851297</v>
      </c>
      <c r="N2871" s="39">
        <v>35083.106867851297</v>
      </c>
      <c r="O2871" s="39">
        <v>35083.106867851297</v>
      </c>
      <c r="P2871" s="39">
        <v>35083.106867851297</v>
      </c>
      <c r="Q2871" s="39">
        <v>35083.106867851297</v>
      </c>
      <c r="R2871" s="39">
        <v>35083.106867851297</v>
      </c>
      <c r="S2871" s="39">
        <v>35083.106867851297</v>
      </c>
      <c r="T2871" s="39">
        <v>35083.106867851297</v>
      </c>
      <c r="U2871" s="39">
        <v>35083.106867851297</v>
      </c>
      <c r="V2871" s="39">
        <v>35083.106867851297</v>
      </c>
      <c r="W2871" s="39">
        <v>35083.106867851297</v>
      </c>
      <c r="X2871" s="39">
        <v>35083.106867851297</v>
      </c>
      <c r="Y2871" s="39">
        <v>35083.106867851297</v>
      </c>
      <c r="Z2871" s="39">
        <v>35083.106867851297</v>
      </c>
      <c r="AA2871" s="39">
        <v>35083.106867851297</v>
      </c>
      <c r="AB2871" s="39">
        <v>35083.106867851297</v>
      </c>
      <c r="AC2871" s="39">
        <v>35083.106867851297</v>
      </c>
      <c r="AD2871" s="39">
        <v>35083.106867851297</v>
      </c>
    </row>
    <row r="2872" spans="1:30" hidden="1" outlineLevel="1">
      <c r="A2872" s="40" t="s">
        <v>228</v>
      </c>
      <c r="B2872" s="39">
        <v>12172.873604163</v>
      </c>
      <c r="C2872" s="39">
        <v>12172.873604163</v>
      </c>
      <c r="D2872" s="39">
        <v>12172.873604163</v>
      </c>
      <c r="E2872" s="39">
        <v>12172.873604163</v>
      </c>
      <c r="F2872" s="39">
        <v>12172.873604163</v>
      </c>
      <c r="G2872" s="39">
        <v>12172.873604163</v>
      </c>
      <c r="H2872" s="39">
        <v>12172.873604163</v>
      </c>
      <c r="I2872" s="39">
        <v>12172.873604163</v>
      </c>
      <c r="J2872" s="39">
        <v>12172.873604163</v>
      </c>
      <c r="K2872" s="39">
        <v>12172.873604163</v>
      </c>
      <c r="L2872" s="39">
        <v>12172.873604163</v>
      </c>
      <c r="M2872" s="39">
        <v>12172.873604163</v>
      </c>
      <c r="N2872" s="39">
        <v>12172.873604163</v>
      </c>
      <c r="O2872" s="39">
        <v>12172.873604163</v>
      </c>
      <c r="P2872" s="39">
        <v>12172.873604163</v>
      </c>
      <c r="Q2872" s="39">
        <v>12172.873604163</v>
      </c>
      <c r="R2872" s="39">
        <v>12172.873604163</v>
      </c>
      <c r="S2872" s="39">
        <v>12172.873604163</v>
      </c>
      <c r="T2872" s="39">
        <v>12172.873604163</v>
      </c>
      <c r="U2872" s="39">
        <v>12172.873604163</v>
      </c>
      <c r="V2872" s="39">
        <v>12172.873604163</v>
      </c>
      <c r="W2872" s="39">
        <v>12172.873604163</v>
      </c>
      <c r="X2872" s="39">
        <v>12172.873604163</v>
      </c>
      <c r="Y2872" s="39">
        <v>12172.873604163</v>
      </c>
      <c r="Z2872" s="39">
        <v>12172.873604163</v>
      </c>
      <c r="AA2872" s="39">
        <v>12172.873604163</v>
      </c>
      <c r="AB2872" s="39">
        <v>12172.873604163</v>
      </c>
      <c r="AC2872" s="39">
        <v>12172.873604163</v>
      </c>
      <c r="AD2872" s="39">
        <v>12172.873604163</v>
      </c>
    </row>
    <row r="2873" spans="1:30" hidden="1" outlineLevel="1">
      <c r="A2873" s="40" t="s">
        <v>229</v>
      </c>
      <c r="B2873" s="39">
        <v>91193.4531271429</v>
      </c>
      <c r="C2873" s="39">
        <v>91193.4531271429</v>
      </c>
      <c r="D2873" s="39">
        <v>91193.4531271429</v>
      </c>
      <c r="E2873" s="39">
        <v>91193.4531271429</v>
      </c>
      <c r="F2873" s="39">
        <v>91193.4531271429</v>
      </c>
      <c r="G2873" s="39">
        <v>91193.4531271429</v>
      </c>
      <c r="H2873" s="39">
        <v>91193.4531271429</v>
      </c>
      <c r="I2873" s="39">
        <v>91193.4531271429</v>
      </c>
      <c r="J2873" s="39">
        <v>91193.4531271429</v>
      </c>
      <c r="K2873" s="39">
        <v>91193.4531271429</v>
      </c>
      <c r="L2873" s="39">
        <v>91193.4531271429</v>
      </c>
      <c r="M2873" s="39">
        <v>91193.4531271429</v>
      </c>
      <c r="N2873" s="39">
        <v>91193.4531271429</v>
      </c>
      <c r="O2873" s="39">
        <v>91193.4531271429</v>
      </c>
      <c r="P2873" s="39">
        <v>91193.4531271429</v>
      </c>
      <c r="Q2873" s="39">
        <v>91193.4531271429</v>
      </c>
      <c r="R2873" s="39">
        <v>91193.4531271429</v>
      </c>
      <c r="S2873" s="39">
        <v>91193.4531271429</v>
      </c>
      <c r="T2873" s="39">
        <v>91193.4531271429</v>
      </c>
      <c r="U2873" s="39">
        <v>91193.4531271429</v>
      </c>
      <c r="V2873" s="39">
        <v>91193.4531271429</v>
      </c>
      <c r="W2873" s="39">
        <v>91193.4531271429</v>
      </c>
      <c r="X2873" s="39">
        <v>91193.4531271429</v>
      </c>
      <c r="Y2873" s="39">
        <v>91193.4531271429</v>
      </c>
      <c r="Z2873" s="39">
        <v>91193.4531271429</v>
      </c>
      <c r="AA2873" s="39">
        <v>91193.4531271429</v>
      </c>
      <c r="AB2873" s="39">
        <v>91193.4531271429</v>
      </c>
      <c r="AC2873" s="39">
        <v>91193.4531271429</v>
      </c>
      <c r="AD2873" s="39">
        <v>91193.4531271429</v>
      </c>
    </row>
    <row r="2874" spans="1:30" hidden="1" outlineLevel="1">
      <c r="A2874" s="40" t="s">
        <v>230</v>
      </c>
      <c r="B2874" s="39">
        <v>838207.08127041196</v>
      </c>
      <c r="C2874" s="39">
        <v>838207.08127041196</v>
      </c>
      <c r="D2874" s="39">
        <v>838207.08127041196</v>
      </c>
      <c r="E2874" s="39">
        <v>838207.08127041196</v>
      </c>
      <c r="F2874" s="39">
        <v>838207.08127041196</v>
      </c>
      <c r="G2874" s="39">
        <v>838207.08127041196</v>
      </c>
      <c r="H2874" s="39">
        <v>838207.08127041196</v>
      </c>
      <c r="I2874" s="39">
        <v>838207.08127041196</v>
      </c>
      <c r="J2874" s="39">
        <v>838207.08127041196</v>
      </c>
      <c r="K2874" s="39">
        <v>838207.08127041196</v>
      </c>
      <c r="L2874" s="39">
        <v>838207.08127041196</v>
      </c>
      <c r="M2874" s="39">
        <v>838207.08127041196</v>
      </c>
      <c r="N2874" s="39">
        <v>838207.08127041196</v>
      </c>
      <c r="O2874" s="39">
        <v>838207.08127041196</v>
      </c>
      <c r="P2874" s="39">
        <v>838207.08127041196</v>
      </c>
      <c r="Q2874" s="39">
        <v>838207.08127041196</v>
      </c>
      <c r="R2874" s="39">
        <v>838207.08127041196</v>
      </c>
      <c r="S2874" s="39">
        <v>838207.08127041196</v>
      </c>
      <c r="T2874" s="39">
        <v>838207.08127041196</v>
      </c>
      <c r="U2874" s="39">
        <v>838207.08127041196</v>
      </c>
      <c r="V2874" s="39">
        <v>838207.08127041196</v>
      </c>
      <c r="W2874" s="39">
        <v>838207.08127041196</v>
      </c>
      <c r="X2874" s="39">
        <v>838207.08127041196</v>
      </c>
      <c r="Y2874" s="39">
        <v>838207.08127041196</v>
      </c>
      <c r="Z2874" s="39">
        <v>838207.08127041196</v>
      </c>
      <c r="AA2874" s="39">
        <v>838207.08127041196</v>
      </c>
      <c r="AB2874" s="39">
        <v>838207.08127041196</v>
      </c>
      <c r="AC2874" s="39">
        <v>838207.08127041196</v>
      </c>
      <c r="AD2874" s="39">
        <v>838207.08127041196</v>
      </c>
    </row>
    <row r="2875" spans="1:30" hidden="1" outlineLevel="1">
      <c r="A2875" s="40" t="s">
        <v>231</v>
      </c>
      <c r="B2875" s="39">
        <v>1121096.3432871799</v>
      </c>
      <c r="C2875" s="39">
        <v>1121096.3432871799</v>
      </c>
      <c r="D2875" s="39">
        <v>1121096.3432871799</v>
      </c>
      <c r="E2875" s="39">
        <v>1121096.3432871799</v>
      </c>
      <c r="F2875" s="39">
        <v>1121096.3432871799</v>
      </c>
      <c r="G2875" s="39">
        <v>1121096.3432871799</v>
      </c>
      <c r="H2875" s="39">
        <v>1121096.3432871799</v>
      </c>
      <c r="I2875" s="39">
        <v>1121096.3432871799</v>
      </c>
      <c r="J2875" s="39">
        <v>1121096.3432871799</v>
      </c>
      <c r="K2875" s="39">
        <v>1121096.3432871799</v>
      </c>
      <c r="L2875" s="39">
        <v>1121096.3432871799</v>
      </c>
      <c r="M2875" s="39">
        <v>1121096.3432871799</v>
      </c>
      <c r="N2875" s="39">
        <v>1121096.3432871799</v>
      </c>
      <c r="O2875" s="39">
        <v>1121096.3432871799</v>
      </c>
      <c r="P2875" s="39">
        <v>1121096.3432871799</v>
      </c>
      <c r="Q2875" s="39">
        <v>1121096.3432871799</v>
      </c>
      <c r="R2875" s="39">
        <v>1121096.3432871799</v>
      </c>
      <c r="S2875" s="39">
        <v>1121096.3432871799</v>
      </c>
      <c r="T2875" s="39">
        <v>1121096.3432871799</v>
      </c>
      <c r="U2875" s="39">
        <v>1121096.3432871799</v>
      </c>
      <c r="V2875" s="39">
        <v>1121096.3432871799</v>
      </c>
      <c r="W2875" s="39">
        <v>1121096.3432871799</v>
      </c>
      <c r="X2875" s="39">
        <v>1121096.3432871799</v>
      </c>
      <c r="Y2875" s="39">
        <v>1121096.3432871799</v>
      </c>
      <c r="Z2875" s="39">
        <v>1121096.3432871799</v>
      </c>
      <c r="AA2875" s="39">
        <v>1121096.3432871799</v>
      </c>
      <c r="AB2875" s="39">
        <v>1121096.3432871799</v>
      </c>
      <c r="AC2875" s="39">
        <v>1121096.3432871799</v>
      </c>
      <c r="AD2875" s="39">
        <v>1121096.3432871799</v>
      </c>
    </row>
    <row r="2876" spans="1:30" hidden="1" outlineLevel="1">
      <c r="A2876" s="40" t="s">
        <v>232</v>
      </c>
      <c r="B2876" s="39">
        <v>4155094.8375697299</v>
      </c>
      <c r="C2876" s="39">
        <v>4155094.8375697299</v>
      </c>
      <c r="D2876" s="39">
        <v>4155094.8375697299</v>
      </c>
      <c r="E2876" s="39">
        <v>4155094.8375697299</v>
      </c>
      <c r="F2876" s="39">
        <v>4155094.8375697299</v>
      </c>
      <c r="G2876" s="39">
        <v>4155094.8375697299</v>
      </c>
      <c r="H2876" s="39">
        <v>4155094.8375697299</v>
      </c>
      <c r="I2876" s="39">
        <v>4155094.8375697299</v>
      </c>
      <c r="J2876" s="39">
        <v>4155094.8375697299</v>
      </c>
      <c r="K2876" s="39">
        <v>4155094.8375697299</v>
      </c>
      <c r="L2876" s="39">
        <v>4155094.8375697299</v>
      </c>
      <c r="M2876" s="39">
        <v>4155094.8375697299</v>
      </c>
      <c r="N2876" s="39">
        <v>4155094.8375697299</v>
      </c>
      <c r="O2876" s="39">
        <v>4155094.8375697299</v>
      </c>
      <c r="P2876" s="39">
        <v>4155094.8375697299</v>
      </c>
      <c r="Q2876" s="39">
        <v>4155094.8375697299</v>
      </c>
      <c r="R2876" s="39">
        <v>4155094.8375697299</v>
      </c>
      <c r="S2876" s="39">
        <v>4155094.8375697299</v>
      </c>
      <c r="T2876" s="39">
        <v>4155094.8375697299</v>
      </c>
      <c r="U2876" s="39">
        <v>4155094.8375697299</v>
      </c>
      <c r="V2876" s="39">
        <v>4155094.8375697299</v>
      </c>
      <c r="W2876" s="39">
        <v>4155094.8375697299</v>
      </c>
      <c r="X2876" s="39">
        <v>4155094.8375697299</v>
      </c>
      <c r="Y2876" s="39">
        <v>4155094.8375697299</v>
      </c>
      <c r="Z2876" s="39">
        <v>4155094.8375697299</v>
      </c>
      <c r="AA2876" s="39">
        <v>4155094.8375697299</v>
      </c>
      <c r="AB2876" s="39">
        <v>4155094.8375697299</v>
      </c>
      <c r="AC2876" s="39">
        <v>4155094.8375697299</v>
      </c>
      <c r="AD2876" s="39">
        <v>4155094.8375697299</v>
      </c>
    </row>
    <row r="2877" spans="1:30" hidden="1" outlineLevel="1">
      <c r="A2877" s="40" t="s">
        <v>233</v>
      </c>
      <c r="B2877" s="39">
        <v>488.167212273752</v>
      </c>
      <c r="C2877" s="39">
        <v>488.167212273752</v>
      </c>
      <c r="D2877" s="39">
        <v>488.167212273752</v>
      </c>
      <c r="E2877" s="39">
        <v>488.167212273752</v>
      </c>
      <c r="F2877" s="39">
        <v>488.167212273752</v>
      </c>
      <c r="G2877" s="39">
        <v>488.167212273752</v>
      </c>
      <c r="H2877" s="39">
        <v>488.167212273752</v>
      </c>
      <c r="I2877" s="39">
        <v>488.167212273752</v>
      </c>
      <c r="J2877" s="39">
        <v>488.167212273752</v>
      </c>
      <c r="K2877" s="39">
        <v>488.167212273752</v>
      </c>
      <c r="L2877" s="39">
        <v>488.167212273752</v>
      </c>
      <c r="M2877" s="39">
        <v>488.167212273752</v>
      </c>
      <c r="N2877" s="39">
        <v>488.167212273752</v>
      </c>
      <c r="O2877" s="39">
        <v>488.167212273752</v>
      </c>
      <c r="P2877" s="39">
        <v>488.167212273752</v>
      </c>
      <c r="Q2877" s="39">
        <v>488.167212273752</v>
      </c>
      <c r="R2877" s="39">
        <v>488.167212273752</v>
      </c>
      <c r="S2877" s="39">
        <v>488.167212273752</v>
      </c>
      <c r="T2877" s="39">
        <v>488.167212273752</v>
      </c>
      <c r="U2877" s="39">
        <v>488.167212273752</v>
      </c>
      <c r="V2877" s="39">
        <v>488.167212273752</v>
      </c>
      <c r="W2877" s="39">
        <v>488.167212273752</v>
      </c>
      <c r="X2877" s="39">
        <v>488.167212273752</v>
      </c>
      <c r="Y2877" s="39">
        <v>488.167212273752</v>
      </c>
      <c r="Z2877" s="39">
        <v>488.167212273752</v>
      </c>
      <c r="AA2877" s="39">
        <v>488.167212273752</v>
      </c>
      <c r="AB2877" s="39">
        <v>488.167212273752</v>
      </c>
      <c r="AC2877" s="39">
        <v>488.167212273752</v>
      </c>
      <c r="AD2877" s="39">
        <v>488.167212273752</v>
      </c>
    </row>
    <row r="2878" spans="1:30" hidden="1" outlineLevel="1">
      <c r="A2878" s="40" t="s">
        <v>235</v>
      </c>
      <c r="B2878" s="39">
        <v>195.26688490949999</v>
      </c>
      <c r="C2878" s="39">
        <v>195.26688490949999</v>
      </c>
      <c r="D2878" s="39">
        <v>195.26688490949999</v>
      </c>
      <c r="E2878" s="39">
        <v>195.26688490949999</v>
      </c>
      <c r="F2878" s="39">
        <v>195.26688490949999</v>
      </c>
      <c r="G2878" s="39">
        <v>195.26688490949999</v>
      </c>
      <c r="H2878" s="39">
        <v>195.26688490949999</v>
      </c>
      <c r="I2878" s="39">
        <v>195.26688490949999</v>
      </c>
      <c r="J2878" s="39">
        <v>195.26688490949999</v>
      </c>
      <c r="K2878" s="39">
        <v>195.26688490949999</v>
      </c>
      <c r="L2878" s="39">
        <v>195.26688490949999</v>
      </c>
      <c r="M2878" s="39">
        <v>195.26688490949999</v>
      </c>
      <c r="N2878" s="39">
        <v>195.26688490949999</v>
      </c>
      <c r="O2878" s="39">
        <v>195.26688490949999</v>
      </c>
      <c r="P2878" s="39">
        <v>195.26688490949999</v>
      </c>
      <c r="Q2878" s="39">
        <v>195.26688490949999</v>
      </c>
      <c r="R2878" s="39">
        <v>195.26688490949999</v>
      </c>
      <c r="S2878" s="39">
        <v>195.26688490949999</v>
      </c>
      <c r="T2878" s="39">
        <v>195.26688490949999</v>
      </c>
      <c r="U2878" s="39">
        <v>195.26688490949999</v>
      </c>
      <c r="V2878" s="39">
        <v>195.26688490949999</v>
      </c>
      <c r="W2878" s="39">
        <v>195.26688490949999</v>
      </c>
      <c r="X2878" s="39">
        <v>195.26688490949999</v>
      </c>
      <c r="Y2878" s="39">
        <v>195.26688490949999</v>
      </c>
      <c r="Z2878" s="39">
        <v>195.26688490949999</v>
      </c>
      <c r="AA2878" s="39">
        <v>195.26688490949999</v>
      </c>
      <c r="AB2878" s="39">
        <v>195.26688490949999</v>
      </c>
      <c r="AC2878" s="39">
        <v>195.26688490949999</v>
      </c>
      <c r="AD2878" s="39">
        <v>195.26688490949999</v>
      </c>
    </row>
    <row r="2879" spans="1:30" hidden="1" outlineLevel="1">
      <c r="A2879" s="40" t="s">
        <v>236</v>
      </c>
      <c r="B2879" s="39">
        <v>154.58628388668799</v>
      </c>
      <c r="C2879" s="39">
        <v>154.58628388668799</v>
      </c>
      <c r="D2879" s="39">
        <v>154.58628388668799</v>
      </c>
      <c r="E2879" s="39">
        <v>154.58628388668799</v>
      </c>
      <c r="F2879" s="39">
        <v>154.58628388668799</v>
      </c>
      <c r="G2879" s="39">
        <v>154.58628388668799</v>
      </c>
      <c r="H2879" s="39">
        <v>154.58628388668799</v>
      </c>
      <c r="I2879" s="39">
        <v>154.58628388668799</v>
      </c>
      <c r="J2879" s="39">
        <v>154.58628388668799</v>
      </c>
      <c r="K2879" s="39">
        <v>154.58628388668799</v>
      </c>
      <c r="L2879" s="39">
        <v>154.58628388668799</v>
      </c>
      <c r="M2879" s="39">
        <v>154.58628388668799</v>
      </c>
      <c r="N2879" s="39">
        <v>154.58628388668799</v>
      </c>
      <c r="O2879" s="39">
        <v>154.58628388668799</v>
      </c>
      <c r="P2879" s="39">
        <v>154.58628388668799</v>
      </c>
      <c r="Q2879" s="39">
        <v>154.58628388668799</v>
      </c>
      <c r="R2879" s="39">
        <v>154.58628388668799</v>
      </c>
      <c r="S2879" s="39">
        <v>154.58628388668799</v>
      </c>
      <c r="T2879" s="39">
        <v>154.58628388668799</v>
      </c>
      <c r="U2879" s="39">
        <v>154.58628388668799</v>
      </c>
      <c r="V2879" s="39">
        <v>154.58628388668799</v>
      </c>
      <c r="W2879" s="39">
        <v>154.58628388668799</v>
      </c>
      <c r="X2879" s="39">
        <v>154.58628388668799</v>
      </c>
      <c r="Y2879" s="39">
        <v>154.58628388668799</v>
      </c>
      <c r="Z2879" s="39">
        <v>154.58628388668799</v>
      </c>
      <c r="AA2879" s="39">
        <v>154.58628388668799</v>
      </c>
      <c r="AB2879" s="39">
        <v>154.58628388668799</v>
      </c>
      <c r="AC2879" s="39">
        <v>154.58628388668799</v>
      </c>
      <c r="AD2879" s="39">
        <v>154.58628388668799</v>
      </c>
    </row>
    <row r="2880" spans="1:30" collapsed="1">
      <c r="A2880" s="40" t="s">
        <v>605</v>
      </c>
      <c r="B2880" s="39">
        <v>119392161.615559</v>
      </c>
      <c r="C2880" s="39">
        <v>119392161.615559</v>
      </c>
      <c r="D2880" s="39">
        <v>119392161.615559</v>
      </c>
      <c r="E2880" s="39">
        <v>119392161.615559</v>
      </c>
      <c r="F2880" s="39">
        <v>119392161.615559</v>
      </c>
      <c r="G2880" s="39">
        <v>119392161.615559</v>
      </c>
      <c r="H2880" s="39">
        <v>119392161.615559</v>
      </c>
      <c r="I2880" s="39">
        <v>119392161.615559</v>
      </c>
      <c r="J2880" s="39">
        <v>119392161.615559</v>
      </c>
      <c r="K2880" s="39">
        <v>119392161.615559</v>
      </c>
      <c r="L2880" s="39">
        <v>119392161.615559</v>
      </c>
      <c r="M2880" s="39">
        <v>119392161.615559</v>
      </c>
      <c r="N2880" s="39">
        <v>119392161.615559</v>
      </c>
      <c r="O2880" s="39">
        <v>119392161.615559</v>
      </c>
      <c r="P2880" s="39">
        <v>119392161.615559</v>
      </c>
      <c r="Q2880" s="39">
        <v>119392161.615559</v>
      </c>
      <c r="R2880" s="39">
        <v>119392161.615559</v>
      </c>
      <c r="S2880" s="39">
        <v>119392161.615559</v>
      </c>
      <c r="T2880" s="39">
        <v>119392161.615559</v>
      </c>
      <c r="U2880" s="39">
        <v>119392161.615559</v>
      </c>
      <c r="V2880" s="39">
        <v>119392161.615559</v>
      </c>
      <c r="W2880" s="39">
        <v>119392161.615559</v>
      </c>
      <c r="X2880" s="39">
        <v>119392161.615559</v>
      </c>
      <c r="Y2880" s="39">
        <v>119392161.615559</v>
      </c>
      <c r="Z2880" s="39">
        <v>119392161.615559</v>
      </c>
      <c r="AA2880" s="39">
        <v>119392161.615559</v>
      </c>
      <c r="AB2880" s="39">
        <v>119392161.615559</v>
      </c>
      <c r="AC2880" s="39">
        <v>119392161.615559</v>
      </c>
      <c r="AD2880" s="39">
        <v>119392161.615559</v>
      </c>
    </row>
    <row r="2881" spans="1:30">
      <c r="A2881" s="40" t="s">
        <v>606</v>
      </c>
    </row>
    <row r="2882" spans="1:30" s="45" customFormat="1">
      <c r="A2882" s="49" t="s">
        <v>607</v>
      </c>
      <c r="B2882" s="50">
        <v>2.4721479020111899E-2</v>
      </c>
      <c r="C2882" s="50">
        <v>9.4132313389203904E-4</v>
      </c>
      <c r="D2882" s="50">
        <v>1.37613623821519E-2</v>
      </c>
      <c r="E2882" s="50">
        <v>5.57049083115157E-2</v>
      </c>
      <c r="F2882" s="50">
        <v>6.5803987534392996E-4</v>
      </c>
      <c r="G2882" s="50">
        <v>0.240839974059742</v>
      </c>
      <c r="H2882" s="50">
        <v>9.7944834403238507E-2</v>
      </c>
      <c r="I2882" s="50">
        <v>2.3138370046775401E-2</v>
      </c>
      <c r="J2882" s="50">
        <v>1.57844551160305E-3</v>
      </c>
      <c r="K2882" s="50">
        <v>8.2693290319098603E-4</v>
      </c>
      <c r="L2882" s="50">
        <v>9.0088687782457902E-4</v>
      </c>
      <c r="M2882" s="50">
        <v>9.8058529717209199E-5</v>
      </c>
      <c r="N2882" s="50">
        <v>0.53237491543742099</v>
      </c>
      <c r="O2882" s="50">
        <v>5.2882485371173503E-3</v>
      </c>
      <c r="P2882" s="50">
        <v>3.0971097392255099E-4</v>
      </c>
      <c r="Q2882" s="50">
        <v>1.0746119360472599E-4</v>
      </c>
      <c r="R2882" s="50">
        <v>8.0504880282564705E-4</v>
      </c>
      <c r="S2882" s="50">
        <v>0</v>
      </c>
      <c r="T2882" s="50">
        <v>0.13706863358133201</v>
      </c>
      <c r="U2882" s="50">
        <v>0</v>
      </c>
      <c r="V2882" s="50">
        <v>0</v>
      </c>
      <c r="W2882" s="50">
        <v>0.18332837710521299</v>
      </c>
      <c r="X2882" s="50">
        <v>0.67946595121020603</v>
      </c>
      <c r="Y2882" s="50">
        <v>0</v>
      </c>
      <c r="Z2882" s="50">
        <v>7.9828021309670698E-5</v>
      </c>
      <c r="AA2882" s="50">
        <v>0</v>
      </c>
      <c r="AB2882" s="50">
        <v>3.1931208523868199E-5</v>
      </c>
      <c r="AC2882" s="50">
        <v>2.5278873414729E-5</v>
      </c>
      <c r="AD2882" s="50">
        <v>0</v>
      </c>
    </row>
    <row r="2883" spans="1:30">
      <c r="A2883" s="40" t="s">
        <v>608</v>
      </c>
      <c r="B2883" s="39">
        <v>2.3455251125286999E-2</v>
      </c>
      <c r="C2883" s="39">
        <v>8.9310880135925E-4</v>
      </c>
      <c r="D2883" s="39">
        <v>1.30565088859312E-2</v>
      </c>
      <c r="E2883" s="39">
        <v>5.2851717014776603E-2</v>
      </c>
      <c r="F2883" s="39">
        <v>6.2433523957397096E-4</v>
      </c>
      <c r="G2883" s="39">
        <v>0.228504211579866</v>
      </c>
      <c r="H2883" s="39">
        <v>9.2928124789121699E-2</v>
      </c>
      <c r="I2883" s="39">
        <v>2.1953228592650701E-2</v>
      </c>
      <c r="J2883" s="39">
        <v>1.49759793223181E-3</v>
      </c>
      <c r="K2883" s="39">
        <v>7.8457760930597704E-4</v>
      </c>
      <c r="L2883" s="39">
        <v>8.5474368008729403E-4</v>
      </c>
      <c r="M2883" s="39">
        <v>9.3035996657903606E-5</v>
      </c>
      <c r="N2883" s="39">
        <v>0.50510680708987898</v>
      </c>
      <c r="O2883" s="39">
        <v>5.0173857862674904E-3</v>
      </c>
      <c r="P2883" s="39">
        <v>2.9384765627092299E-4</v>
      </c>
      <c r="Q2883" s="39">
        <v>1.01957058482277E-4</v>
      </c>
      <c r="R2883" s="39">
        <v>7.6381440701931596E-4</v>
      </c>
      <c r="S2883" s="39">
        <v>0</v>
      </c>
      <c r="T2883" s="39">
        <v>7.0206207001211997E-3</v>
      </c>
      <c r="U2883" s="39">
        <v>0</v>
      </c>
      <c r="V2883" s="39">
        <v>0</v>
      </c>
      <c r="W2883" s="39">
        <v>9.3900330483762603E-3</v>
      </c>
      <c r="X2883" s="39">
        <v>3.4802073949787897E-2</v>
      </c>
      <c r="Y2883" s="39">
        <v>0</v>
      </c>
      <c r="Z2883" s="39">
        <v>4.0887710354524102E-6</v>
      </c>
      <c r="AA2883" s="39">
        <v>0</v>
      </c>
      <c r="AB2883" s="39">
        <v>1.63550841418096E-6</v>
      </c>
      <c r="AC2883" s="39">
        <v>1.2947774945599201E-6</v>
      </c>
      <c r="AD2883" s="39">
        <v>0</v>
      </c>
    </row>
    <row r="2884" spans="1:30">
      <c r="A2884" s="40" t="s">
        <v>609</v>
      </c>
    </row>
    <row r="2885" spans="1:30">
      <c r="A2885" s="43" t="s">
        <v>610</v>
      </c>
    </row>
    <row r="2886" spans="1:30">
      <c r="A2886" s="43" t="s">
        <v>611</v>
      </c>
      <c r="B2886" s="46">
        <v>0</v>
      </c>
      <c r="C2886" s="46">
        <v>0</v>
      </c>
      <c r="D2886" s="46">
        <v>0</v>
      </c>
      <c r="E2886" s="46">
        <v>902342.85239999997</v>
      </c>
      <c r="F2886" s="46">
        <v>0</v>
      </c>
      <c r="G2886" s="46">
        <v>860598.31469999999</v>
      </c>
      <c r="H2886" s="46">
        <v>47066.029300000002</v>
      </c>
      <c r="I2886" s="46">
        <v>0</v>
      </c>
      <c r="J2886" s="46">
        <v>0</v>
      </c>
      <c r="K2886" s="46">
        <v>0</v>
      </c>
      <c r="L2886" s="46">
        <v>60597.762699999999</v>
      </c>
      <c r="M2886" s="46">
        <v>0</v>
      </c>
      <c r="N2886" s="46">
        <v>7871082.7313999999</v>
      </c>
      <c r="O2886" s="46">
        <v>254846.90650000001</v>
      </c>
      <c r="P2886" s="46">
        <v>0</v>
      </c>
      <c r="Q2886" s="46">
        <v>0</v>
      </c>
      <c r="R2886" s="46">
        <v>0</v>
      </c>
      <c r="S2886" s="46">
        <v>0</v>
      </c>
      <c r="T2886" s="46">
        <v>0</v>
      </c>
      <c r="U2886" s="46">
        <v>0</v>
      </c>
      <c r="V2886" s="46">
        <v>0</v>
      </c>
      <c r="W2886" s="46">
        <v>0</v>
      </c>
      <c r="X2886" s="46">
        <v>0</v>
      </c>
      <c r="Y2886" s="46">
        <v>0</v>
      </c>
      <c r="Z2886" s="46">
        <v>0</v>
      </c>
      <c r="AA2886" s="46">
        <v>0</v>
      </c>
      <c r="AB2886" s="46">
        <v>0</v>
      </c>
      <c r="AC2886" s="46">
        <v>0</v>
      </c>
      <c r="AD2886" s="46">
        <v>0</v>
      </c>
    </row>
    <row r="2887" spans="1:30" hidden="1" outlineLevel="1">
      <c r="A2887" s="40" t="s">
        <v>216</v>
      </c>
      <c r="B2887" s="39">
        <v>902342.85239999997</v>
      </c>
      <c r="C2887" s="39">
        <v>902342.85239999997</v>
      </c>
      <c r="D2887" s="39">
        <v>902342.85239999997</v>
      </c>
      <c r="E2887" s="39">
        <v>902342.85239999997</v>
      </c>
      <c r="F2887" s="39">
        <v>902342.85239999997</v>
      </c>
      <c r="G2887" s="39">
        <v>902342.85239999997</v>
      </c>
      <c r="H2887" s="39">
        <v>902342.85239999997</v>
      </c>
      <c r="I2887" s="39">
        <v>902342.85239999997</v>
      </c>
      <c r="J2887" s="39">
        <v>902342.85239999997</v>
      </c>
      <c r="K2887" s="39">
        <v>902342.85239999997</v>
      </c>
      <c r="L2887" s="39">
        <v>902342.85239999997</v>
      </c>
      <c r="M2887" s="39">
        <v>902342.85239999997</v>
      </c>
      <c r="N2887" s="39">
        <v>902342.85239999997</v>
      </c>
      <c r="O2887" s="39">
        <v>902342.85239999997</v>
      </c>
      <c r="P2887" s="39">
        <v>902342.85239999997</v>
      </c>
      <c r="Q2887" s="39">
        <v>902342.85239999997</v>
      </c>
      <c r="R2887" s="39">
        <v>902342.85239999997</v>
      </c>
    </row>
    <row r="2888" spans="1:30" hidden="1" outlineLevel="1">
      <c r="A2888" s="40" t="s">
        <v>218</v>
      </c>
      <c r="B2888" s="39">
        <v>860598.31469999999</v>
      </c>
      <c r="C2888" s="39">
        <v>860598.31469999999</v>
      </c>
      <c r="D2888" s="39">
        <v>860598.31469999999</v>
      </c>
      <c r="E2888" s="39">
        <v>860598.31469999999</v>
      </c>
      <c r="F2888" s="39">
        <v>860598.31469999999</v>
      </c>
      <c r="G2888" s="39">
        <v>860598.31469999999</v>
      </c>
      <c r="H2888" s="39">
        <v>860598.31469999999</v>
      </c>
      <c r="I2888" s="39">
        <v>860598.31469999999</v>
      </c>
      <c r="J2888" s="39">
        <v>860598.31469999999</v>
      </c>
      <c r="K2888" s="39">
        <v>860598.31469999999</v>
      </c>
      <c r="L2888" s="39">
        <v>860598.31469999999</v>
      </c>
      <c r="M2888" s="39">
        <v>860598.31469999999</v>
      </c>
      <c r="N2888" s="39">
        <v>860598.31469999999</v>
      </c>
      <c r="O2888" s="39">
        <v>860598.31469999999</v>
      </c>
      <c r="P2888" s="39">
        <v>860598.31469999999</v>
      </c>
      <c r="Q2888" s="39">
        <v>860598.31469999999</v>
      </c>
      <c r="R2888" s="39">
        <v>860598.31469999999</v>
      </c>
    </row>
    <row r="2889" spans="1:30" hidden="1" outlineLevel="1">
      <c r="A2889" s="40" t="s">
        <v>219</v>
      </c>
      <c r="B2889" s="39">
        <v>47066.029300000002</v>
      </c>
      <c r="C2889" s="39">
        <v>47066.029300000002</v>
      </c>
      <c r="D2889" s="39">
        <v>47066.029300000002</v>
      </c>
      <c r="E2889" s="39">
        <v>47066.029300000002</v>
      </c>
      <c r="F2889" s="39">
        <v>47066.029300000002</v>
      </c>
      <c r="G2889" s="39">
        <v>47066.029300000002</v>
      </c>
      <c r="H2889" s="39">
        <v>47066.029300000002</v>
      </c>
      <c r="I2889" s="39">
        <v>47066.029300000002</v>
      </c>
      <c r="J2889" s="39">
        <v>47066.029300000002</v>
      </c>
      <c r="K2889" s="39">
        <v>47066.029300000002</v>
      </c>
      <c r="L2889" s="39">
        <v>47066.029300000002</v>
      </c>
      <c r="M2889" s="39">
        <v>47066.029300000002</v>
      </c>
      <c r="N2889" s="39">
        <v>47066.029300000002</v>
      </c>
      <c r="O2889" s="39">
        <v>47066.029300000002</v>
      </c>
      <c r="P2889" s="39">
        <v>47066.029300000002</v>
      </c>
      <c r="Q2889" s="39">
        <v>47066.029300000002</v>
      </c>
      <c r="R2889" s="39">
        <v>47066.029300000002</v>
      </c>
    </row>
    <row r="2890" spans="1:30" hidden="1" outlineLevel="1">
      <c r="A2890" s="40" t="s">
        <v>223</v>
      </c>
      <c r="B2890" s="39">
        <v>60597.762699999999</v>
      </c>
      <c r="C2890" s="39">
        <v>60597.762699999999</v>
      </c>
      <c r="D2890" s="39">
        <v>60597.762699999999</v>
      </c>
      <c r="E2890" s="39">
        <v>60597.762699999999</v>
      </c>
      <c r="F2890" s="39">
        <v>60597.762699999999</v>
      </c>
      <c r="G2890" s="39">
        <v>60597.762699999999</v>
      </c>
      <c r="H2890" s="39">
        <v>60597.762699999999</v>
      </c>
      <c r="I2890" s="39">
        <v>60597.762699999999</v>
      </c>
      <c r="J2890" s="39">
        <v>60597.762699999999</v>
      </c>
      <c r="K2890" s="39">
        <v>60597.762699999999</v>
      </c>
      <c r="L2890" s="39">
        <v>60597.762699999999</v>
      </c>
      <c r="M2890" s="39">
        <v>60597.762699999999</v>
      </c>
      <c r="N2890" s="39">
        <v>60597.762699999999</v>
      </c>
      <c r="O2890" s="39">
        <v>60597.762699999999</v>
      </c>
      <c r="P2890" s="39">
        <v>60597.762699999999</v>
      </c>
      <c r="Q2890" s="39">
        <v>60597.762699999999</v>
      </c>
      <c r="R2890" s="39">
        <v>60597.762699999999</v>
      </c>
    </row>
    <row r="2891" spans="1:30" hidden="1" outlineLevel="1">
      <c r="A2891" s="40" t="s">
        <v>225</v>
      </c>
      <c r="B2891" s="39">
        <v>7871082.7313999999</v>
      </c>
      <c r="C2891" s="39">
        <v>7871082.7313999999</v>
      </c>
      <c r="D2891" s="39">
        <v>7871082.7313999999</v>
      </c>
      <c r="E2891" s="39">
        <v>7871082.7313999999</v>
      </c>
      <c r="F2891" s="39">
        <v>7871082.7313999999</v>
      </c>
      <c r="G2891" s="39">
        <v>7871082.7313999999</v>
      </c>
      <c r="H2891" s="39">
        <v>7871082.7313999999</v>
      </c>
      <c r="I2891" s="39">
        <v>7871082.7313999999</v>
      </c>
      <c r="J2891" s="39">
        <v>7871082.7313999999</v>
      </c>
      <c r="K2891" s="39">
        <v>7871082.7313999999</v>
      </c>
      <c r="L2891" s="39">
        <v>7871082.7313999999</v>
      </c>
      <c r="M2891" s="39">
        <v>7871082.7313999999</v>
      </c>
      <c r="N2891" s="39">
        <v>7871082.7313999999</v>
      </c>
      <c r="O2891" s="39">
        <v>7871082.7313999999</v>
      </c>
      <c r="P2891" s="39">
        <v>7871082.7313999999</v>
      </c>
      <c r="Q2891" s="39">
        <v>7871082.7313999999</v>
      </c>
      <c r="R2891" s="39">
        <v>7871082.7313999999</v>
      </c>
    </row>
    <row r="2892" spans="1:30" hidden="1" outlineLevel="1">
      <c r="A2892" s="40" t="s">
        <v>226</v>
      </c>
      <c r="B2892" s="39">
        <v>254846.90650000001</v>
      </c>
      <c r="C2892" s="39">
        <v>254846.90650000001</v>
      </c>
      <c r="D2892" s="39">
        <v>254846.90650000001</v>
      </c>
      <c r="E2892" s="39">
        <v>254846.90650000001</v>
      </c>
      <c r="F2892" s="39">
        <v>254846.90650000001</v>
      </c>
      <c r="G2892" s="39">
        <v>254846.90650000001</v>
      </c>
      <c r="H2892" s="39">
        <v>254846.90650000001</v>
      </c>
      <c r="I2892" s="39">
        <v>254846.90650000001</v>
      </c>
      <c r="J2892" s="39">
        <v>254846.90650000001</v>
      </c>
      <c r="K2892" s="39">
        <v>254846.90650000001</v>
      </c>
      <c r="L2892" s="39">
        <v>254846.90650000001</v>
      </c>
      <c r="M2892" s="39">
        <v>254846.90650000001</v>
      </c>
      <c r="N2892" s="39">
        <v>254846.90650000001</v>
      </c>
      <c r="O2892" s="39">
        <v>254846.90650000001</v>
      </c>
      <c r="P2892" s="39">
        <v>254846.90650000001</v>
      </c>
      <c r="Q2892" s="39">
        <v>254846.90650000001</v>
      </c>
      <c r="R2892" s="39">
        <v>254846.90650000001</v>
      </c>
    </row>
    <row r="2893" spans="1:30" collapsed="1">
      <c r="A2893" s="40" t="s">
        <v>612</v>
      </c>
      <c r="B2893" s="39">
        <v>9996534.5969999991</v>
      </c>
      <c r="C2893" s="39">
        <v>9996534.5969999991</v>
      </c>
      <c r="D2893" s="39">
        <v>9996534.5969999991</v>
      </c>
      <c r="E2893" s="39">
        <v>9996534.5969999991</v>
      </c>
      <c r="F2893" s="39">
        <v>9996534.5969999991</v>
      </c>
      <c r="G2893" s="39">
        <v>9996534.5969999991</v>
      </c>
      <c r="H2893" s="39">
        <v>9996534.5969999991</v>
      </c>
      <c r="I2893" s="39">
        <v>9996534.5969999991</v>
      </c>
      <c r="J2893" s="39">
        <v>9996534.5969999991</v>
      </c>
      <c r="K2893" s="39">
        <v>9996534.5969999991</v>
      </c>
      <c r="L2893" s="39">
        <v>9996534.5969999991</v>
      </c>
      <c r="M2893" s="39">
        <v>9996534.5969999991</v>
      </c>
      <c r="N2893" s="39">
        <v>9996534.5969999991</v>
      </c>
      <c r="O2893" s="39">
        <v>9996534.5969999991</v>
      </c>
      <c r="P2893" s="39">
        <v>9996534.5969999991</v>
      </c>
      <c r="Q2893" s="39">
        <v>9996534.5969999991</v>
      </c>
      <c r="R2893" s="39">
        <v>9996534.5969999991</v>
      </c>
      <c r="S2893" s="39">
        <v>0</v>
      </c>
      <c r="T2893" s="39">
        <v>0</v>
      </c>
      <c r="U2893" s="39">
        <v>0</v>
      </c>
      <c r="V2893" s="39">
        <v>0</v>
      </c>
      <c r="W2893" s="39">
        <v>0</v>
      </c>
      <c r="X2893" s="39">
        <v>0</v>
      </c>
      <c r="Y2893" s="39">
        <v>0</v>
      </c>
      <c r="Z2893" s="39">
        <v>0</v>
      </c>
      <c r="AA2893" s="39">
        <v>0</v>
      </c>
      <c r="AB2893" s="39">
        <v>0</v>
      </c>
      <c r="AC2893" s="39">
        <v>0</v>
      </c>
      <c r="AD2893" s="39">
        <v>0</v>
      </c>
    </row>
    <row r="2894" spans="1:30">
      <c r="A2894" s="40" t="s">
        <v>613</v>
      </c>
    </row>
    <row r="2895" spans="1:30" s="45" customFormat="1">
      <c r="A2895" s="49" t="s">
        <v>614</v>
      </c>
      <c r="B2895" s="50">
        <v>0</v>
      </c>
      <c r="C2895" s="50">
        <v>0</v>
      </c>
      <c r="D2895" s="50">
        <v>0</v>
      </c>
      <c r="E2895" s="50">
        <v>9.0265565896285302E-2</v>
      </c>
      <c r="F2895" s="50">
        <v>0</v>
      </c>
      <c r="G2895" s="50">
        <v>8.6089665008338798E-2</v>
      </c>
      <c r="H2895" s="50">
        <v>4.7082345230040701E-3</v>
      </c>
      <c r="I2895" s="50">
        <v>0</v>
      </c>
      <c r="J2895" s="50">
        <v>0</v>
      </c>
      <c r="K2895" s="50">
        <v>0</v>
      </c>
      <c r="L2895" s="50">
        <v>6.0618769546584199E-3</v>
      </c>
      <c r="M2895" s="50">
        <v>0</v>
      </c>
      <c r="N2895" s="50">
        <v>0.787381132433847</v>
      </c>
      <c r="O2895" s="50">
        <v>2.54935251838652E-2</v>
      </c>
      <c r="P2895" s="50">
        <v>0</v>
      </c>
      <c r="Q2895" s="50">
        <v>0</v>
      </c>
      <c r="R2895" s="50">
        <v>0</v>
      </c>
      <c r="S2895" s="50">
        <v>0</v>
      </c>
      <c r="T2895" s="50">
        <v>0</v>
      </c>
      <c r="U2895" s="50">
        <v>0</v>
      </c>
      <c r="V2895" s="50">
        <v>0</v>
      </c>
      <c r="W2895" s="50">
        <v>0</v>
      </c>
      <c r="X2895" s="50">
        <v>0</v>
      </c>
      <c r="Y2895" s="50">
        <v>0</v>
      </c>
      <c r="Z2895" s="50">
        <v>0</v>
      </c>
      <c r="AA2895" s="50">
        <v>0</v>
      </c>
      <c r="AB2895" s="50">
        <v>0</v>
      </c>
      <c r="AC2895" s="50">
        <v>0</v>
      </c>
      <c r="AD2895" s="50">
        <v>0</v>
      </c>
    </row>
    <row r="2896" spans="1:30">
      <c r="A2896" s="40" t="s">
        <v>615</v>
      </c>
      <c r="B2896" s="39">
        <v>0</v>
      </c>
      <c r="C2896" s="39">
        <v>0</v>
      </c>
      <c r="D2896" s="39">
        <v>0</v>
      </c>
      <c r="E2896" s="39">
        <v>9.0265565896285302E-2</v>
      </c>
      <c r="F2896" s="39">
        <v>0</v>
      </c>
      <c r="G2896" s="39">
        <v>8.6089665008338798E-2</v>
      </c>
      <c r="H2896" s="39">
        <v>4.7082345230040701E-3</v>
      </c>
      <c r="I2896" s="39">
        <v>0</v>
      </c>
      <c r="J2896" s="39">
        <v>0</v>
      </c>
      <c r="K2896" s="39">
        <v>0</v>
      </c>
      <c r="L2896" s="39">
        <v>6.0618769546584199E-3</v>
      </c>
      <c r="M2896" s="39">
        <v>0</v>
      </c>
      <c r="N2896" s="39">
        <v>0.787381132433847</v>
      </c>
      <c r="O2896" s="39">
        <v>2.54935251838652E-2</v>
      </c>
      <c r="P2896" s="39">
        <v>0</v>
      </c>
      <c r="Q2896" s="39">
        <v>0</v>
      </c>
      <c r="R2896" s="39">
        <v>0</v>
      </c>
      <c r="S2896" s="39">
        <v>0</v>
      </c>
      <c r="T2896" s="39">
        <v>0</v>
      </c>
      <c r="U2896" s="39">
        <v>0</v>
      </c>
      <c r="V2896" s="39">
        <v>0</v>
      </c>
      <c r="W2896" s="39">
        <v>0</v>
      </c>
      <c r="X2896" s="39">
        <v>0</v>
      </c>
      <c r="Y2896" s="39">
        <v>0</v>
      </c>
      <c r="Z2896" s="39">
        <v>0</v>
      </c>
      <c r="AA2896" s="39">
        <v>0</v>
      </c>
      <c r="AB2896" s="39">
        <v>0</v>
      </c>
      <c r="AC2896" s="39">
        <v>0</v>
      </c>
      <c r="AD2896" s="39">
        <v>0</v>
      </c>
    </row>
    <row r="2897" spans="1:30">
      <c r="A2897" s="40" t="s">
        <v>616</v>
      </c>
    </row>
    <row r="2898" spans="1:30">
      <c r="A2898" s="43" t="s">
        <v>617</v>
      </c>
    </row>
    <row r="2899" spans="1:30">
      <c r="A2899" s="40" t="s">
        <v>618</v>
      </c>
      <c r="B2899" s="39">
        <v>1</v>
      </c>
      <c r="C2899" s="39">
        <v>1</v>
      </c>
      <c r="D2899" s="39">
        <v>1</v>
      </c>
      <c r="E2899" s="39">
        <v>1</v>
      </c>
      <c r="F2899" s="39">
        <v>1</v>
      </c>
      <c r="G2899" s="39">
        <v>1</v>
      </c>
      <c r="H2899" s="39">
        <v>1</v>
      </c>
      <c r="I2899" s="39">
        <v>1</v>
      </c>
      <c r="J2899" s="39">
        <v>1</v>
      </c>
      <c r="K2899" s="39">
        <v>1</v>
      </c>
      <c r="L2899" s="39">
        <v>1</v>
      </c>
      <c r="M2899" s="39">
        <v>1</v>
      </c>
      <c r="N2899" s="39">
        <v>1</v>
      </c>
      <c r="O2899" s="39">
        <v>1</v>
      </c>
      <c r="P2899" s="39">
        <v>1</v>
      </c>
      <c r="Q2899" s="39">
        <v>1</v>
      </c>
      <c r="R2899" s="39">
        <v>1</v>
      </c>
      <c r="S2899" s="39">
        <v>0</v>
      </c>
      <c r="T2899" s="39">
        <v>0</v>
      </c>
      <c r="U2899" s="39">
        <v>0</v>
      </c>
      <c r="V2899" s="39">
        <v>0</v>
      </c>
      <c r="W2899" s="39">
        <v>0</v>
      </c>
      <c r="X2899" s="39">
        <v>0</v>
      </c>
      <c r="Y2899" s="39">
        <v>0</v>
      </c>
      <c r="Z2899" s="39">
        <v>0</v>
      </c>
      <c r="AA2899" s="39">
        <v>0</v>
      </c>
      <c r="AB2899" s="39">
        <v>0</v>
      </c>
      <c r="AC2899" s="39">
        <v>0</v>
      </c>
      <c r="AD2899" s="39">
        <v>0</v>
      </c>
    </row>
    <row r="2900" spans="1:30">
      <c r="A2900" s="40" t="s">
        <v>619</v>
      </c>
    </row>
    <row r="2901" spans="1:30">
      <c r="A2901" s="40" t="s">
        <v>620</v>
      </c>
      <c r="B2901" s="39">
        <v>2692047.07799999</v>
      </c>
      <c r="C2901" s="39">
        <v>101711.405</v>
      </c>
      <c r="D2901" s="39">
        <v>1532764.787</v>
      </c>
      <c r="E2901" s="39">
        <v>6017304.017</v>
      </c>
      <c r="F2901" s="39">
        <v>71082.173999999999</v>
      </c>
      <c r="G2901" s="39">
        <v>26017376.182999998</v>
      </c>
      <c r="H2901" s="39">
        <v>10588644.419</v>
      </c>
      <c r="I2901" s="39">
        <v>2517488.5919999899</v>
      </c>
      <c r="J2901" s="39">
        <v>175810.04199999999</v>
      </c>
      <c r="K2901" s="39">
        <v>91241.144</v>
      </c>
      <c r="L2901" s="39">
        <v>97314.767999999996</v>
      </c>
      <c r="M2901" s="39">
        <v>10819.4659999999</v>
      </c>
      <c r="N2901" s="39">
        <v>57507710.079999998</v>
      </c>
      <c r="O2901" s="39">
        <v>571242.28599999996</v>
      </c>
      <c r="P2901" s="39">
        <v>33455.311999999998</v>
      </c>
      <c r="Q2901" s="39">
        <v>11856.925999999999</v>
      </c>
      <c r="R2901" s="39">
        <v>89667.754000000001</v>
      </c>
      <c r="S2901" s="39">
        <v>0</v>
      </c>
      <c r="T2901" s="39">
        <v>824183.57663926005</v>
      </c>
      <c r="U2901" s="39">
        <v>0</v>
      </c>
      <c r="V2901" s="39">
        <v>0</v>
      </c>
      <c r="W2901" s="39">
        <v>1102340</v>
      </c>
      <c r="X2901" s="39">
        <v>4085578.6129999999</v>
      </c>
      <c r="Y2901" s="39">
        <v>0</v>
      </c>
      <c r="Z2901" s="39">
        <v>480</v>
      </c>
      <c r="AA2901" s="39">
        <v>0</v>
      </c>
      <c r="AB2901" s="39">
        <v>192</v>
      </c>
      <c r="AC2901" s="39">
        <v>152</v>
      </c>
      <c r="AD2901" s="39">
        <v>0</v>
      </c>
    </row>
    <row r="2902" spans="1:30">
      <c r="A2902" s="40" t="s">
        <v>621</v>
      </c>
      <c r="B2902" s="39">
        <v>0</v>
      </c>
      <c r="C2902" s="39">
        <v>0</v>
      </c>
      <c r="D2902" s="39">
        <v>0</v>
      </c>
      <c r="E2902" s="39">
        <v>0</v>
      </c>
      <c r="F2902" s="39">
        <v>0</v>
      </c>
      <c r="G2902" s="39">
        <v>0</v>
      </c>
      <c r="H2902" s="39">
        <v>0</v>
      </c>
      <c r="I2902" s="39">
        <v>0</v>
      </c>
      <c r="J2902" s="39">
        <v>0</v>
      </c>
      <c r="K2902" s="39">
        <v>0</v>
      </c>
      <c r="L2902" s="39">
        <v>0</v>
      </c>
      <c r="M2902" s="39">
        <v>0</v>
      </c>
      <c r="N2902" s="39">
        <v>0</v>
      </c>
      <c r="O2902" s="39">
        <v>0</v>
      </c>
      <c r="P2902" s="39">
        <v>0</v>
      </c>
      <c r="Q2902" s="39">
        <v>0</v>
      </c>
      <c r="R2902" s="39">
        <v>0</v>
      </c>
      <c r="S2902" s="39">
        <v>0</v>
      </c>
      <c r="T2902" s="39">
        <v>0</v>
      </c>
      <c r="U2902" s="39">
        <v>0</v>
      </c>
      <c r="V2902" s="39">
        <v>0</v>
      </c>
      <c r="W2902" s="39">
        <v>0</v>
      </c>
      <c r="X2902" s="39">
        <v>0</v>
      </c>
      <c r="Y2902" s="39">
        <v>0</v>
      </c>
      <c r="Z2902" s="39">
        <v>0</v>
      </c>
      <c r="AA2902" s="39">
        <v>0</v>
      </c>
      <c r="AB2902" s="39">
        <v>0</v>
      </c>
      <c r="AC2902" s="39">
        <v>0</v>
      </c>
      <c r="AD2902" s="39">
        <v>0</v>
      </c>
    </row>
    <row r="2903" spans="1:30">
      <c r="A2903" s="40" t="s">
        <v>622</v>
      </c>
      <c r="B2903" s="39">
        <v>2692047.07799999</v>
      </c>
      <c r="C2903" s="39">
        <v>101711.405</v>
      </c>
      <c r="D2903" s="39">
        <v>1532764.787</v>
      </c>
      <c r="E2903" s="39">
        <v>6017304.017</v>
      </c>
      <c r="F2903" s="39">
        <v>71082.173999999999</v>
      </c>
      <c r="G2903" s="39">
        <v>26017376.182999998</v>
      </c>
      <c r="H2903" s="39">
        <v>10588644.419</v>
      </c>
      <c r="I2903" s="39">
        <v>2517488.5919999899</v>
      </c>
      <c r="J2903" s="39">
        <v>175810.04199999999</v>
      </c>
      <c r="K2903" s="39">
        <v>91241.144</v>
      </c>
      <c r="L2903" s="39">
        <v>97314.767999999996</v>
      </c>
      <c r="M2903" s="39">
        <v>10819.4659999999</v>
      </c>
      <c r="N2903" s="39">
        <v>57507710.079999998</v>
      </c>
      <c r="O2903" s="39">
        <v>571242.28599999996</v>
      </c>
      <c r="P2903" s="39">
        <v>33455.311999999998</v>
      </c>
      <c r="Q2903" s="39">
        <v>11856.925999999999</v>
      </c>
      <c r="R2903" s="39">
        <v>89667.754000000001</v>
      </c>
      <c r="S2903" s="39">
        <v>0</v>
      </c>
      <c r="T2903" s="39">
        <v>824183.57663926005</v>
      </c>
      <c r="U2903" s="39">
        <v>0</v>
      </c>
      <c r="V2903" s="39">
        <v>0</v>
      </c>
      <c r="W2903" s="39">
        <v>1102340</v>
      </c>
      <c r="X2903" s="39">
        <v>4085578.6129999999</v>
      </c>
      <c r="Y2903" s="39">
        <v>0</v>
      </c>
      <c r="Z2903" s="39">
        <v>480</v>
      </c>
      <c r="AA2903" s="39">
        <v>0</v>
      </c>
      <c r="AB2903" s="39">
        <v>192</v>
      </c>
      <c r="AC2903" s="39">
        <v>152</v>
      </c>
      <c r="AD2903" s="39">
        <v>0</v>
      </c>
    </row>
    <row r="2904" spans="1:30">
      <c r="A2904" s="40" t="s">
        <v>623</v>
      </c>
      <c r="B2904" s="39">
        <v>0</v>
      </c>
      <c r="C2904" s="39">
        <v>0</v>
      </c>
      <c r="D2904" s="39">
        <v>0</v>
      </c>
      <c r="E2904" s="39">
        <v>0</v>
      </c>
      <c r="F2904" s="39">
        <v>0</v>
      </c>
      <c r="G2904" s="39">
        <v>0</v>
      </c>
      <c r="H2904" s="39">
        <v>0</v>
      </c>
      <c r="I2904" s="39">
        <v>0</v>
      </c>
      <c r="J2904" s="39">
        <v>0</v>
      </c>
      <c r="K2904" s="39">
        <v>0</v>
      </c>
      <c r="L2904" s="39">
        <v>0</v>
      </c>
      <c r="M2904" s="39">
        <v>0</v>
      </c>
      <c r="N2904" s="39">
        <v>0</v>
      </c>
      <c r="O2904" s="39">
        <v>0</v>
      </c>
      <c r="P2904" s="39">
        <v>0</v>
      </c>
      <c r="Q2904" s="39">
        <v>0</v>
      </c>
      <c r="R2904" s="39">
        <v>0</v>
      </c>
      <c r="S2904" s="39">
        <v>0</v>
      </c>
      <c r="T2904" s="39">
        <v>-824183.57663926005</v>
      </c>
      <c r="U2904" s="39">
        <v>0</v>
      </c>
      <c r="V2904" s="39">
        <v>0</v>
      </c>
      <c r="W2904" s="39">
        <v>-1102340</v>
      </c>
      <c r="X2904" s="39">
        <v>-4085578.6129999999</v>
      </c>
      <c r="Y2904" s="39">
        <v>0</v>
      </c>
      <c r="Z2904" s="39">
        <v>-480</v>
      </c>
      <c r="AA2904" s="39">
        <v>0</v>
      </c>
      <c r="AB2904" s="39">
        <v>-192</v>
      </c>
      <c r="AC2904" s="39">
        <v>-152</v>
      </c>
      <c r="AD2904" s="39">
        <v>0</v>
      </c>
    </row>
    <row r="2905" spans="1:30">
      <c r="A2905" s="43" t="s">
        <v>624</v>
      </c>
      <c r="B2905" s="46">
        <v>2692047.07799999</v>
      </c>
      <c r="C2905" s="46">
        <v>101711.405</v>
      </c>
      <c r="D2905" s="46">
        <v>1532764.787</v>
      </c>
      <c r="E2905" s="46">
        <v>6017304.017</v>
      </c>
      <c r="F2905" s="46">
        <v>71082.173999999999</v>
      </c>
      <c r="G2905" s="46">
        <v>26017376.182999998</v>
      </c>
      <c r="H2905" s="46">
        <v>10588644.419</v>
      </c>
      <c r="I2905" s="46">
        <v>2517488.5919999899</v>
      </c>
      <c r="J2905" s="46">
        <v>175810.04199999999</v>
      </c>
      <c r="K2905" s="46">
        <v>91241.144</v>
      </c>
      <c r="L2905" s="46">
        <v>97314.767999999996</v>
      </c>
      <c r="M2905" s="46">
        <v>10819.4659999999</v>
      </c>
      <c r="N2905" s="46">
        <v>57507710.079999998</v>
      </c>
      <c r="O2905" s="46">
        <v>571242.28599999996</v>
      </c>
      <c r="P2905" s="46">
        <v>33455.311999999998</v>
      </c>
      <c r="Q2905" s="46">
        <v>11856.925999999999</v>
      </c>
      <c r="R2905" s="46">
        <v>89667.754000000001</v>
      </c>
      <c r="S2905" s="46">
        <v>0</v>
      </c>
      <c r="T2905" s="46">
        <v>0</v>
      </c>
      <c r="U2905" s="46">
        <v>0</v>
      </c>
      <c r="V2905" s="46">
        <v>0</v>
      </c>
      <c r="W2905" s="46">
        <v>0</v>
      </c>
      <c r="X2905" s="46">
        <v>0</v>
      </c>
      <c r="Y2905" s="46">
        <v>0</v>
      </c>
      <c r="Z2905" s="46">
        <v>0</v>
      </c>
      <c r="AA2905" s="46">
        <v>0</v>
      </c>
      <c r="AB2905" s="46">
        <v>0</v>
      </c>
      <c r="AC2905" s="46">
        <v>0</v>
      </c>
      <c r="AD2905" s="46">
        <v>0</v>
      </c>
    </row>
    <row r="2906" spans="1:30" hidden="1" outlineLevel="1">
      <c r="A2906" s="40" t="s">
        <v>213</v>
      </c>
      <c r="B2906" s="39">
        <v>2692047.07799999</v>
      </c>
      <c r="C2906" s="39">
        <v>2692047.07799999</v>
      </c>
      <c r="D2906" s="39">
        <v>2692047.07799999</v>
      </c>
      <c r="E2906" s="39">
        <v>2692047.07799999</v>
      </c>
      <c r="F2906" s="39">
        <v>2692047.07799999</v>
      </c>
      <c r="G2906" s="39">
        <v>2692047.07799999</v>
      </c>
      <c r="H2906" s="39">
        <v>2692047.07799999</v>
      </c>
      <c r="I2906" s="39">
        <v>2692047.07799999</v>
      </c>
      <c r="J2906" s="39">
        <v>2692047.07799999</v>
      </c>
      <c r="K2906" s="39">
        <v>2692047.07799999</v>
      </c>
      <c r="L2906" s="39">
        <v>2692047.07799999</v>
      </c>
      <c r="M2906" s="39">
        <v>2692047.07799999</v>
      </c>
      <c r="N2906" s="39">
        <v>2692047.07799999</v>
      </c>
      <c r="O2906" s="39">
        <v>2692047.07799999</v>
      </c>
      <c r="P2906" s="39">
        <v>2692047.07799999</v>
      </c>
      <c r="Q2906" s="39">
        <v>2692047.07799999</v>
      </c>
      <c r="R2906" s="39">
        <v>2692047.07799999</v>
      </c>
    </row>
    <row r="2907" spans="1:30" hidden="1" outlineLevel="1">
      <c r="A2907" s="40" t="s">
        <v>214</v>
      </c>
      <c r="B2907" s="39">
        <v>101711.405</v>
      </c>
      <c r="C2907" s="39">
        <v>101711.405</v>
      </c>
      <c r="D2907" s="39">
        <v>101711.405</v>
      </c>
      <c r="E2907" s="39">
        <v>101711.405</v>
      </c>
      <c r="F2907" s="39">
        <v>101711.405</v>
      </c>
      <c r="G2907" s="39">
        <v>101711.405</v>
      </c>
      <c r="H2907" s="39">
        <v>101711.405</v>
      </c>
      <c r="I2907" s="39">
        <v>101711.405</v>
      </c>
      <c r="J2907" s="39">
        <v>101711.405</v>
      </c>
      <c r="K2907" s="39">
        <v>101711.405</v>
      </c>
      <c r="L2907" s="39">
        <v>101711.405</v>
      </c>
      <c r="M2907" s="39">
        <v>101711.405</v>
      </c>
      <c r="N2907" s="39">
        <v>101711.405</v>
      </c>
      <c r="O2907" s="39">
        <v>101711.405</v>
      </c>
      <c r="P2907" s="39">
        <v>101711.405</v>
      </c>
      <c r="Q2907" s="39">
        <v>101711.405</v>
      </c>
      <c r="R2907" s="39">
        <v>101711.405</v>
      </c>
    </row>
    <row r="2908" spans="1:30" hidden="1" outlineLevel="1">
      <c r="A2908" s="40" t="s">
        <v>215</v>
      </c>
      <c r="B2908" s="39">
        <v>1532764.787</v>
      </c>
      <c r="C2908" s="39">
        <v>1532764.787</v>
      </c>
      <c r="D2908" s="39">
        <v>1532764.787</v>
      </c>
      <c r="E2908" s="39">
        <v>1532764.787</v>
      </c>
      <c r="F2908" s="39">
        <v>1532764.787</v>
      </c>
      <c r="G2908" s="39">
        <v>1532764.787</v>
      </c>
      <c r="H2908" s="39">
        <v>1532764.787</v>
      </c>
      <c r="I2908" s="39">
        <v>1532764.787</v>
      </c>
      <c r="J2908" s="39">
        <v>1532764.787</v>
      </c>
      <c r="K2908" s="39">
        <v>1532764.787</v>
      </c>
      <c r="L2908" s="39">
        <v>1532764.787</v>
      </c>
      <c r="M2908" s="39">
        <v>1532764.787</v>
      </c>
      <c r="N2908" s="39">
        <v>1532764.787</v>
      </c>
      <c r="O2908" s="39">
        <v>1532764.787</v>
      </c>
      <c r="P2908" s="39">
        <v>1532764.787</v>
      </c>
      <c r="Q2908" s="39">
        <v>1532764.787</v>
      </c>
      <c r="R2908" s="39">
        <v>1532764.787</v>
      </c>
    </row>
    <row r="2909" spans="1:30" hidden="1" outlineLevel="1">
      <c r="A2909" s="40" t="s">
        <v>216</v>
      </c>
      <c r="B2909" s="39">
        <v>6017304.017</v>
      </c>
      <c r="C2909" s="39">
        <v>6017304.017</v>
      </c>
      <c r="D2909" s="39">
        <v>6017304.017</v>
      </c>
      <c r="E2909" s="39">
        <v>6017304.017</v>
      </c>
      <c r="F2909" s="39">
        <v>6017304.017</v>
      </c>
      <c r="G2909" s="39">
        <v>6017304.017</v>
      </c>
      <c r="H2909" s="39">
        <v>6017304.017</v>
      </c>
      <c r="I2909" s="39">
        <v>6017304.017</v>
      </c>
      <c r="J2909" s="39">
        <v>6017304.017</v>
      </c>
      <c r="K2909" s="39">
        <v>6017304.017</v>
      </c>
      <c r="L2909" s="39">
        <v>6017304.017</v>
      </c>
      <c r="M2909" s="39">
        <v>6017304.017</v>
      </c>
      <c r="N2909" s="39">
        <v>6017304.017</v>
      </c>
      <c r="O2909" s="39">
        <v>6017304.017</v>
      </c>
      <c r="P2909" s="39">
        <v>6017304.017</v>
      </c>
      <c r="Q2909" s="39">
        <v>6017304.017</v>
      </c>
      <c r="R2909" s="39">
        <v>6017304.017</v>
      </c>
    </row>
    <row r="2910" spans="1:30" hidden="1" outlineLevel="1">
      <c r="A2910" s="40" t="s">
        <v>217</v>
      </c>
      <c r="B2910" s="39">
        <v>71082.173999999999</v>
      </c>
      <c r="C2910" s="39">
        <v>71082.173999999999</v>
      </c>
      <c r="D2910" s="39">
        <v>71082.173999999999</v>
      </c>
      <c r="E2910" s="39">
        <v>71082.173999999999</v>
      </c>
      <c r="F2910" s="39">
        <v>71082.173999999999</v>
      </c>
      <c r="G2910" s="39">
        <v>71082.173999999999</v>
      </c>
      <c r="H2910" s="39">
        <v>71082.173999999999</v>
      </c>
      <c r="I2910" s="39">
        <v>71082.173999999999</v>
      </c>
      <c r="J2910" s="39">
        <v>71082.173999999999</v>
      </c>
      <c r="K2910" s="39">
        <v>71082.173999999999</v>
      </c>
      <c r="L2910" s="39">
        <v>71082.173999999999</v>
      </c>
      <c r="M2910" s="39">
        <v>71082.173999999999</v>
      </c>
      <c r="N2910" s="39">
        <v>71082.173999999999</v>
      </c>
      <c r="O2910" s="39">
        <v>71082.173999999999</v>
      </c>
      <c r="P2910" s="39">
        <v>71082.173999999999</v>
      </c>
      <c r="Q2910" s="39">
        <v>71082.173999999999</v>
      </c>
      <c r="R2910" s="39">
        <v>71082.173999999999</v>
      </c>
    </row>
    <row r="2911" spans="1:30" hidden="1" outlineLevel="1">
      <c r="A2911" s="40" t="s">
        <v>218</v>
      </c>
      <c r="B2911" s="39">
        <v>26017376.182999998</v>
      </c>
      <c r="C2911" s="39">
        <v>26017376.182999998</v>
      </c>
      <c r="D2911" s="39">
        <v>26017376.182999998</v>
      </c>
      <c r="E2911" s="39">
        <v>26017376.182999998</v>
      </c>
      <c r="F2911" s="39">
        <v>26017376.182999998</v>
      </c>
      <c r="G2911" s="39">
        <v>26017376.182999998</v>
      </c>
      <c r="H2911" s="39">
        <v>26017376.182999998</v>
      </c>
      <c r="I2911" s="39">
        <v>26017376.182999998</v>
      </c>
      <c r="J2911" s="39">
        <v>26017376.182999998</v>
      </c>
      <c r="K2911" s="39">
        <v>26017376.182999998</v>
      </c>
      <c r="L2911" s="39">
        <v>26017376.182999998</v>
      </c>
      <c r="M2911" s="39">
        <v>26017376.182999998</v>
      </c>
      <c r="N2911" s="39">
        <v>26017376.182999998</v>
      </c>
      <c r="O2911" s="39">
        <v>26017376.182999998</v>
      </c>
      <c r="P2911" s="39">
        <v>26017376.182999998</v>
      </c>
      <c r="Q2911" s="39">
        <v>26017376.182999998</v>
      </c>
      <c r="R2911" s="39">
        <v>26017376.182999998</v>
      </c>
    </row>
    <row r="2912" spans="1:30" hidden="1" outlineLevel="1">
      <c r="A2912" s="40" t="s">
        <v>219</v>
      </c>
      <c r="B2912" s="39">
        <v>10588644.419</v>
      </c>
      <c r="C2912" s="39">
        <v>10588644.419</v>
      </c>
      <c r="D2912" s="39">
        <v>10588644.419</v>
      </c>
      <c r="E2912" s="39">
        <v>10588644.419</v>
      </c>
      <c r="F2912" s="39">
        <v>10588644.419</v>
      </c>
      <c r="G2912" s="39">
        <v>10588644.419</v>
      </c>
      <c r="H2912" s="39">
        <v>10588644.419</v>
      </c>
      <c r="I2912" s="39">
        <v>10588644.419</v>
      </c>
      <c r="J2912" s="39">
        <v>10588644.419</v>
      </c>
      <c r="K2912" s="39">
        <v>10588644.419</v>
      </c>
      <c r="L2912" s="39">
        <v>10588644.419</v>
      </c>
      <c r="M2912" s="39">
        <v>10588644.419</v>
      </c>
      <c r="N2912" s="39">
        <v>10588644.419</v>
      </c>
      <c r="O2912" s="39">
        <v>10588644.419</v>
      </c>
      <c r="P2912" s="39">
        <v>10588644.419</v>
      </c>
      <c r="Q2912" s="39">
        <v>10588644.419</v>
      </c>
      <c r="R2912" s="39">
        <v>10588644.419</v>
      </c>
    </row>
    <row r="2913" spans="1:30" hidden="1" outlineLevel="1">
      <c r="A2913" s="40" t="s">
        <v>220</v>
      </c>
      <c r="B2913" s="39">
        <v>2517488.5919999899</v>
      </c>
      <c r="C2913" s="39">
        <v>2517488.5919999899</v>
      </c>
      <c r="D2913" s="39">
        <v>2517488.5919999899</v>
      </c>
      <c r="E2913" s="39">
        <v>2517488.5919999899</v>
      </c>
      <c r="F2913" s="39">
        <v>2517488.5919999899</v>
      </c>
      <c r="G2913" s="39">
        <v>2517488.5919999899</v>
      </c>
      <c r="H2913" s="39">
        <v>2517488.5919999899</v>
      </c>
      <c r="I2913" s="39">
        <v>2517488.5919999899</v>
      </c>
      <c r="J2913" s="39">
        <v>2517488.5919999899</v>
      </c>
      <c r="K2913" s="39">
        <v>2517488.5919999899</v>
      </c>
      <c r="L2913" s="39">
        <v>2517488.5919999899</v>
      </c>
      <c r="M2913" s="39">
        <v>2517488.5919999899</v>
      </c>
      <c r="N2913" s="39">
        <v>2517488.5919999899</v>
      </c>
      <c r="O2913" s="39">
        <v>2517488.5919999899</v>
      </c>
      <c r="P2913" s="39">
        <v>2517488.5919999899</v>
      </c>
      <c r="Q2913" s="39">
        <v>2517488.5919999899</v>
      </c>
      <c r="R2913" s="39">
        <v>2517488.5919999899</v>
      </c>
    </row>
    <row r="2914" spans="1:30" hidden="1" outlineLevel="1">
      <c r="A2914" s="40" t="s">
        <v>221</v>
      </c>
      <c r="B2914" s="39">
        <v>175810.04199999999</v>
      </c>
      <c r="C2914" s="39">
        <v>175810.04199999999</v>
      </c>
      <c r="D2914" s="39">
        <v>175810.04199999999</v>
      </c>
      <c r="E2914" s="39">
        <v>175810.04199999999</v>
      </c>
      <c r="F2914" s="39">
        <v>175810.04199999999</v>
      </c>
      <c r="G2914" s="39">
        <v>175810.04199999999</v>
      </c>
      <c r="H2914" s="39">
        <v>175810.04199999999</v>
      </c>
      <c r="I2914" s="39">
        <v>175810.04199999999</v>
      </c>
      <c r="J2914" s="39">
        <v>175810.04199999999</v>
      </c>
      <c r="K2914" s="39">
        <v>175810.04199999999</v>
      </c>
      <c r="L2914" s="39">
        <v>175810.04199999999</v>
      </c>
      <c r="M2914" s="39">
        <v>175810.04199999999</v>
      </c>
      <c r="N2914" s="39">
        <v>175810.04199999999</v>
      </c>
      <c r="O2914" s="39">
        <v>175810.04199999999</v>
      </c>
      <c r="P2914" s="39">
        <v>175810.04199999999</v>
      </c>
      <c r="Q2914" s="39">
        <v>175810.04199999999</v>
      </c>
      <c r="R2914" s="39">
        <v>175810.04199999999</v>
      </c>
    </row>
    <row r="2915" spans="1:30" hidden="1" outlineLevel="1">
      <c r="A2915" s="40" t="s">
        <v>222</v>
      </c>
      <c r="B2915" s="39">
        <v>91241.144</v>
      </c>
      <c r="C2915" s="39">
        <v>91241.144</v>
      </c>
      <c r="D2915" s="39">
        <v>91241.144</v>
      </c>
      <c r="E2915" s="39">
        <v>91241.144</v>
      </c>
      <c r="F2915" s="39">
        <v>91241.144</v>
      </c>
      <c r="G2915" s="39">
        <v>91241.144</v>
      </c>
      <c r="H2915" s="39">
        <v>91241.144</v>
      </c>
      <c r="I2915" s="39">
        <v>91241.144</v>
      </c>
      <c r="J2915" s="39">
        <v>91241.144</v>
      </c>
      <c r="K2915" s="39">
        <v>91241.144</v>
      </c>
      <c r="L2915" s="39">
        <v>91241.144</v>
      </c>
      <c r="M2915" s="39">
        <v>91241.144</v>
      </c>
      <c r="N2915" s="39">
        <v>91241.144</v>
      </c>
      <c r="O2915" s="39">
        <v>91241.144</v>
      </c>
      <c r="P2915" s="39">
        <v>91241.144</v>
      </c>
      <c r="Q2915" s="39">
        <v>91241.144</v>
      </c>
      <c r="R2915" s="39">
        <v>91241.144</v>
      </c>
    </row>
    <row r="2916" spans="1:30" hidden="1" outlineLevel="1">
      <c r="A2916" s="40" t="s">
        <v>223</v>
      </c>
      <c r="B2916" s="39">
        <v>97314.767999999996</v>
      </c>
      <c r="C2916" s="39">
        <v>97314.767999999996</v>
      </c>
      <c r="D2916" s="39">
        <v>97314.767999999996</v>
      </c>
      <c r="E2916" s="39">
        <v>97314.767999999996</v>
      </c>
      <c r="F2916" s="39">
        <v>97314.767999999996</v>
      </c>
      <c r="G2916" s="39">
        <v>97314.767999999996</v>
      </c>
      <c r="H2916" s="39">
        <v>97314.767999999996</v>
      </c>
      <c r="I2916" s="39">
        <v>97314.767999999996</v>
      </c>
      <c r="J2916" s="39">
        <v>97314.767999999996</v>
      </c>
      <c r="K2916" s="39">
        <v>97314.767999999996</v>
      </c>
      <c r="L2916" s="39">
        <v>97314.767999999996</v>
      </c>
      <c r="M2916" s="39">
        <v>97314.767999999996</v>
      </c>
      <c r="N2916" s="39">
        <v>97314.767999999996</v>
      </c>
      <c r="O2916" s="39">
        <v>97314.767999999996</v>
      </c>
      <c r="P2916" s="39">
        <v>97314.767999999996</v>
      </c>
      <c r="Q2916" s="39">
        <v>97314.767999999996</v>
      </c>
      <c r="R2916" s="39">
        <v>97314.767999999996</v>
      </c>
    </row>
    <row r="2917" spans="1:30" hidden="1" outlineLevel="1">
      <c r="A2917" s="40" t="s">
        <v>224</v>
      </c>
      <c r="B2917" s="39">
        <v>10819.4659999999</v>
      </c>
      <c r="C2917" s="39">
        <v>10819.4659999999</v>
      </c>
      <c r="D2917" s="39">
        <v>10819.4659999999</v>
      </c>
      <c r="E2917" s="39">
        <v>10819.4659999999</v>
      </c>
      <c r="F2917" s="39">
        <v>10819.4659999999</v>
      </c>
      <c r="G2917" s="39">
        <v>10819.4659999999</v>
      </c>
      <c r="H2917" s="39">
        <v>10819.4659999999</v>
      </c>
      <c r="I2917" s="39">
        <v>10819.4659999999</v>
      </c>
      <c r="J2917" s="39">
        <v>10819.4659999999</v>
      </c>
      <c r="K2917" s="39">
        <v>10819.4659999999</v>
      </c>
      <c r="L2917" s="39">
        <v>10819.4659999999</v>
      </c>
      <c r="M2917" s="39">
        <v>10819.4659999999</v>
      </c>
      <c r="N2917" s="39">
        <v>10819.4659999999</v>
      </c>
      <c r="O2917" s="39">
        <v>10819.4659999999</v>
      </c>
      <c r="P2917" s="39">
        <v>10819.4659999999</v>
      </c>
      <c r="Q2917" s="39">
        <v>10819.4659999999</v>
      </c>
      <c r="R2917" s="39">
        <v>10819.4659999999</v>
      </c>
    </row>
    <row r="2918" spans="1:30" hidden="1" outlineLevel="1">
      <c r="A2918" s="40" t="s">
        <v>225</v>
      </c>
      <c r="B2918" s="39">
        <v>57507710.079999998</v>
      </c>
      <c r="C2918" s="39">
        <v>57507710.079999998</v>
      </c>
      <c r="D2918" s="39">
        <v>57507710.079999998</v>
      </c>
      <c r="E2918" s="39">
        <v>57507710.079999998</v>
      </c>
      <c r="F2918" s="39">
        <v>57507710.079999998</v>
      </c>
      <c r="G2918" s="39">
        <v>57507710.079999998</v>
      </c>
      <c r="H2918" s="39">
        <v>57507710.079999998</v>
      </c>
      <c r="I2918" s="39">
        <v>57507710.079999998</v>
      </c>
      <c r="J2918" s="39">
        <v>57507710.079999998</v>
      </c>
      <c r="K2918" s="39">
        <v>57507710.079999998</v>
      </c>
      <c r="L2918" s="39">
        <v>57507710.079999998</v>
      </c>
      <c r="M2918" s="39">
        <v>57507710.079999998</v>
      </c>
      <c r="N2918" s="39">
        <v>57507710.079999998</v>
      </c>
      <c r="O2918" s="39">
        <v>57507710.079999998</v>
      </c>
      <c r="P2918" s="39">
        <v>57507710.079999998</v>
      </c>
      <c r="Q2918" s="39">
        <v>57507710.079999998</v>
      </c>
      <c r="R2918" s="39">
        <v>57507710.079999998</v>
      </c>
    </row>
    <row r="2919" spans="1:30" hidden="1" outlineLevel="1">
      <c r="A2919" s="40" t="s">
        <v>226</v>
      </c>
      <c r="B2919" s="39">
        <v>571242.28599999996</v>
      </c>
      <c r="C2919" s="39">
        <v>571242.28599999996</v>
      </c>
      <c r="D2919" s="39">
        <v>571242.28599999996</v>
      </c>
      <c r="E2919" s="39">
        <v>571242.28599999996</v>
      </c>
      <c r="F2919" s="39">
        <v>571242.28599999996</v>
      </c>
      <c r="G2919" s="39">
        <v>571242.28599999996</v>
      </c>
      <c r="H2919" s="39">
        <v>571242.28599999996</v>
      </c>
      <c r="I2919" s="39">
        <v>571242.28599999996</v>
      </c>
      <c r="J2919" s="39">
        <v>571242.28599999996</v>
      </c>
      <c r="K2919" s="39">
        <v>571242.28599999996</v>
      </c>
      <c r="L2919" s="39">
        <v>571242.28599999996</v>
      </c>
      <c r="M2919" s="39">
        <v>571242.28599999996</v>
      </c>
      <c r="N2919" s="39">
        <v>571242.28599999996</v>
      </c>
      <c r="O2919" s="39">
        <v>571242.28599999996</v>
      </c>
      <c r="P2919" s="39">
        <v>571242.28599999996</v>
      </c>
      <c r="Q2919" s="39">
        <v>571242.28599999996</v>
      </c>
      <c r="R2919" s="39">
        <v>571242.28599999996</v>
      </c>
    </row>
    <row r="2920" spans="1:30" hidden="1" outlineLevel="1">
      <c r="A2920" s="40" t="s">
        <v>227</v>
      </c>
      <c r="B2920" s="39">
        <v>33455.311999999998</v>
      </c>
      <c r="C2920" s="39">
        <v>33455.311999999998</v>
      </c>
      <c r="D2920" s="39">
        <v>33455.311999999998</v>
      </c>
      <c r="E2920" s="39">
        <v>33455.311999999998</v>
      </c>
      <c r="F2920" s="39">
        <v>33455.311999999998</v>
      </c>
      <c r="G2920" s="39">
        <v>33455.311999999998</v>
      </c>
      <c r="H2920" s="39">
        <v>33455.311999999998</v>
      </c>
      <c r="I2920" s="39">
        <v>33455.311999999998</v>
      </c>
      <c r="J2920" s="39">
        <v>33455.311999999998</v>
      </c>
      <c r="K2920" s="39">
        <v>33455.311999999998</v>
      </c>
      <c r="L2920" s="39">
        <v>33455.311999999998</v>
      </c>
      <c r="M2920" s="39">
        <v>33455.311999999998</v>
      </c>
      <c r="N2920" s="39">
        <v>33455.311999999998</v>
      </c>
      <c r="O2920" s="39">
        <v>33455.311999999998</v>
      </c>
      <c r="P2920" s="39">
        <v>33455.311999999998</v>
      </c>
      <c r="Q2920" s="39">
        <v>33455.311999999998</v>
      </c>
      <c r="R2920" s="39">
        <v>33455.311999999998</v>
      </c>
    </row>
    <row r="2921" spans="1:30" hidden="1" outlineLevel="1">
      <c r="A2921" s="40" t="s">
        <v>228</v>
      </c>
      <c r="B2921" s="39">
        <v>11856.925999999999</v>
      </c>
      <c r="C2921" s="39">
        <v>11856.925999999999</v>
      </c>
      <c r="D2921" s="39">
        <v>11856.925999999999</v>
      </c>
      <c r="E2921" s="39">
        <v>11856.925999999999</v>
      </c>
      <c r="F2921" s="39">
        <v>11856.925999999999</v>
      </c>
      <c r="G2921" s="39">
        <v>11856.925999999999</v>
      </c>
      <c r="H2921" s="39">
        <v>11856.925999999999</v>
      </c>
      <c r="I2921" s="39">
        <v>11856.925999999999</v>
      </c>
      <c r="J2921" s="39">
        <v>11856.925999999999</v>
      </c>
      <c r="K2921" s="39">
        <v>11856.925999999999</v>
      </c>
      <c r="L2921" s="39">
        <v>11856.925999999999</v>
      </c>
      <c r="M2921" s="39">
        <v>11856.925999999999</v>
      </c>
      <c r="N2921" s="39">
        <v>11856.925999999999</v>
      </c>
      <c r="O2921" s="39">
        <v>11856.925999999999</v>
      </c>
      <c r="P2921" s="39">
        <v>11856.925999999999</v>
      </c>
      <c r="Q2921" s="39">
        <v>11856.925999999999</v>
      </c>
      <c r="R2921" s="39">
        <v>11856.925999999999</v>
      </c>
    </row>
    <row r="2922" spans="1:30" hidden="1" outlineLevel="1">
      <c r="A2922" s="40" t="s">
        <v>229</v>
      </c>
      <c r="B2922" s="39">
        <v>89667.754000000001</v>
      </c>
      <c r="C2922" s="39">
        <v>89667.754000000001</v>
      </c>
      <c r="D2922" s="39">
        <v>89667.754000000001</v>
      </c>
      <c r="E2922" s="39">
        <v>89667.754000000001</v>
      </c>
      <c r="F2922" s="39">
        <v>89667.754000000001</v>
      </c>
      <c r="G2922" s="39">
        <v>89667.754000000001</v>
      </c>
      <c r="H2922" s="39">
        <v>89667.754000000001</v>
      </c>
      <c r="I2922" s="39">
        <v>89667.754000000001</v>
      </c>
      <c r="J2922" s="39">
        <v>89667.754000000001</v>
      </c>
      <c r="K2922" s="39">
        <v>89667.754000000001</v>
      </c>
      <c r="L2922" s="39">
        <v>89667.754000000001</v>
      </c>
      <c r="M2922" s="39">
        <v>89667.754000000001</v>
      </c>
      <c r="N2922" s="39">
        <v>89667.754000000001</v>
      </c>
      <c r="O2922" s="39">
        <v>89667.754000000001</v>
      </c>
      <c r="P2922" s="39">
        <v>89667.754000000001</v>
      </c>
      <c r="Q2922" s="39">
        <v>89667.754000000001</v>
      </c>
      <c r="R2922" s="39">
        <v>89667.754000000001</v>
      </c>
    </row>
    <row r="2923" spans="1:30" collapsed="1">
      <c r="A2923" s="40" t="s">
        <v>625</v>
      </c>
      <c r="B2923" s="39">
        <v>108127536.433</v>
      </c>
      <c r="C2923" s="39">
        <v>108127536.433</v>
      </c>
      <c r="D2923" s="39">
        <v>108127536.433</v>
      </c>
      <c r="E2923" s="39">
        <v>108127536.433</v>
      </c>
      <c r="F2923" s="39">
        <v>108127536.433</v>
      </c>
      <c r="G2923" s="39">
        <v>108127536.433</v>
      </c>
      <c r="H2923" s="39">
        <v>108127536.433</v>
      </c>
      <c r="I2923" s="39">
        <v>108127536.433</v>
      </c>
      <c r="J2923" s="39">
        <v>108127536.433</v>
      </c>
      <c r="K2923" s="39">
        <v>108127536.433</v>
      </c>
      <c r="L2923" s="39">
        <v>108127536.433</v>
      </c>
      <c r="M2923" s="39">
        <v>108127536.433</v>
      </c>
      <c r="N2923" s="39">
        <v>108127536.433</v>
      </c>
      <c r="O2923" s="39">
        <v>108127536.433</v>
      </c>
      <c r="P2923" s="39">
        <v>108127536.433</v>
      </c>
      <c r="Q2923" s="39">
        <v>108127536.433</v>
      </c>
      <c r="R2923" s="39">
        <v>108127536.433</v>
      </c>
      <c r="S2923" s="39">
        <v>0</v>
      </c>
      <c r="T2923" s="39">
        <v>0</v>
      </c>
      <c r="U2923" s="39">
        <v>0</v>
      </c>
      <c r="V2923" s="39">
        <v>0</v>
      </c>
      <c r="W2923" s="39">
        <v>0</v>
      </c>
      <c r="X2923" s="39">
        <v>0</v>
      </c>
      <c r="Y2923" s="39">
        <v>0</v>
      </c>
      <c r="Z2923" s="39">
        <v>0</v>
      </c>
      <c r="AA2923" s="39">
        <v>0</v>
      </c>
      <c r="AB2923" s="39">
        <v>0</v>
      </c>
      <c r="AC2923" s="39">
        <v>0</v>
      </c>
      <c r="AD2923" s="39">
        <v>0</v>
      </c>
    </row>
    <row r="2924" spans="1:30">
      <c r="A2924" s="40" t="s">
        <v>626</v>
      </c>
    </row>
    <row r="2925" spans="1:30" s="45" customFormat="1">
      <c r="A2925" s="49" t="s">
        <v>627</v>
      </c>
      <c r="B2925" s="50">
        <v>2.4896961188680101E-2</v>
      </c>
      <c r="C2925" s="50">
        <v>9.40661448094901E-4</v>
      </c>
      <c r="D2925" s="50">
        <v>1.4175526767409101E-2</v>
      </c>
      <c r="E2925" s="50">
        <v>5.5650061173164199E-2</v>
      </c>
      <c r="F2925" s="50">
        <v>6.57391968271146E-4</v>
      </c>
      <c r="G2925" s="50">
        <v>0.24061748784151099</v>
      </c>
      <c r="H2925" s="50">
        <v>9.7927362153128597E-2</v>
      </c>
      <c r="I2925" s="50">
        <v>2.3282585315905401E-2</v>
      </c>
      <c r="J2925" s="50">
        <v>1.6259506856418401E-3</v>
      </c>
      <c r="K2925" s="50">
        <v>8.4382893580985704E-4</v>
      </c>
      <c r="L2925" s="50">
        <v>8.9999986321985602E-4</v>
      </c>
      <c r="M2925" s="50">
        <v>1.00062078143287E-4</v>
      </c>
      <c r="N2925" s="50">
        <v>0.53185073827732998</v>
      </c>
      <c r="O2925" s="50">
        <v>5.2830417194787696E-3</v>
      </c>
      <c r="P2925" s="50">
        <v>3.0940603202154798E-4</v>
      </c>
      <c r="Q2925" s="50">
        <v>1.09656858846007E-4</v>
      </c>
      <c r="R2925" s="50">
        <v>8.2927769334282002E-4</v>
      </c>
      <c r="S2925" s="50">
        <v>0</v>
      </c>
      <c r="T2925" s="50">
        <v>0</v>
      </c>
      <c r="U2925" s="50">
        <v>0</v>
      </c>
      <c r="V2925" s="50">
        <v>0</v>
      </c>
      <c r="W2925" s="50">
        <v>0</v>
      </c>
      <c r="X2925" s="50">
        <v>0</v>
      </c>
      <c r="Y2925" s="50">
        <v>0</v>
      </c>
      <c r="Z2925" s="50">
        <v>0</v>
      </c>
      <c r="AA2925" s="50">
        <v>0</v>
      </c>
      <c r="AB2925" s="50">
        <v>0</v>
      </c>
      <c r="AC2925" s="50">
        <v>0</v>
      </c>
      <c r="AD2925" s="50">
        <v>0</v>
      </c>
    </row>
    <row r="2926" spans="1:30">
      <c r="A2926" s="40" t="s">
        <v>628</v>
      </c>
      <c r="B2926" s="39">
        <v>2.4896961188680101E-2</v>
      </c>
      <c r="C2926" s="39">
        <v>9.40661448094901E-4</v>
      </c>
      <c r="D2926" s="39">
        <v>1.4175526767409101E-2</v>
      </c>
      <c r="E2926" s="39">
        <v>5.5650061173164199E-2</v>
      </c>
      <c r="F2926" s="39">
        <v>6.57391968271146E-4</v>
      </c>
      <c r="G2926" s="39">
        <v>0.24061748784151099</v>
      </c>
      <c r="H2926" s="39">
        <v>9.7927362153128597E-2</v>
      </c>
      <c r="I2926" s="39">
        <v>2.3282585315905401E-2</v>
      </c>
      <c r="J2926" s="39">
        <v>1.6259506856418401E-3</v>
      </c>
      <c r="K2926" s="39">
        <v>8.4382893580985704E-4</v>
      </c>
      <c r="L2926" s="39">
        <v>8.9999986321985602E-4</v>
      </c>
      <c r="M2926" s="39">
        <v>1.00062078143287E-4</v>
      </c>
      <c r="N2926" s="39">
        <v>0.53185073827732998</v>
      </c>
      <c r="O2926" s="39">
        <v>5.2830417194787696E-3</v>
      </c>
      <c r="P2926" s="39">
        <v>3.0940603202154798E-4</v>
      </c>
      <c r="Q2926" s="39">
        <v>1.09656858846007E-4</v>
      </c>
      <c r="R2926" s="39">
        <v>8.2927769334282002E-4</v>
      </c>
      <c r="S2926" s="39">
        <v>0</v>
      </c>
      <c r="T2926" s="39">
        <v>0</v>
      </c>
      <c r="U2926" s="39">
        <v>0</v>
      </c>
      <c r="V2926" s="39">
        <v>0</v>
      </c>
      <c r="W2926" s="39">
        <v>0</v>
      </c>
      <c r="X2926" s="39">
        <v>0</v>
      </c>
      <c r="Y2926" s="39">
        <v>0</v>
      </c>
      <c r="Z2926" s="39">
        <v>0</v>
      </c>
      <c r="AA2926" s="39">
        <v>0</v>
      </c>
      <c r="AB2926" s="39">
        <v>0</v>
      </c>
      <c r="AC2926" s="39">
        <v>0</v>
      </c>
      <c r="AD2926" s="39">
        <v>0</v>
      </c>
    </row>
    <row r="2927" spans="1:30">
      <c r="A2927" s="40" t="s">
        <v>629</v>
      </c>
    </row>
    <row r="2928" spans="1:30">
      <c r="A2928" s="43" t="s">
        <v>630</v>
      </c>
    </row>
    <row r="2929" spans="1:30">
      <c r="A2929" s="40" t="s">
        <v>631</v>
      </c>
      <c r="B2929" s="39">
        <v>1</v>
      </c>
      <c r="C2929" s="39">
        <v>1</v>
      </c>
      <c r="D2929" s="39">
        <v>1</v>
      </c>
      <c r="E2929" s="39">
        <v>1</v>
      </c>
      <c r="F2929" s="39">
        <v>1</v>
      </c>
      <c r="G2929" s="39">
        <v>1</v>
      </c>
      <c r="H2929" s="39">
        <v>1</v>
      </c>
      <c r="I2929" s="39">
        <v>1</v>
      </c>
      <c r="J2929" s="39">
        <v>1</v>
      </c>
      <c r="K2929" s="39">
        <v>1</v>
      </c>
      <c r="L2929" s="39">
        <v>1</v>
      </c>
      <c r="M2929" s="39">
        <v>1</v>
      </c>
      <c r="N2929" s="39">
        <v>1</v>
      </c>
      <c r="O2929" s="39">
        <v>1</v>
      </c>
      <c r="P2929" s="39">
        <v>1</v>
      </c>
      <c r="Q2929" s="39">
        <v>1</v>
      </c>
      <c r="R2929" s="39">
        <v>1</v>
      </c>
      <c r="S2929" s="39">
        <v>0</v>
      </c>
      <c r="T2929" s="39">
        <v>0</v>
      </c>
      <c r="U2929" s="39">
        <v>0</v>
      </c>
      <c r="V2929" s="39">
        <v>0</v>
      </c>
      <c r="W2929" s="39">
        <v>0</v>
      </c>
      <c r="X2929" s="39">
        <v>0</v>
      </c>
      <c r="Y2929" s="39">
        <v>0</v>
      </c>
      <c r="Z2929" s="39">
        <v>0</v>
      </c>
      <c r="AA2929" s="39">
        <v>0</v>
      </c>
      <c r="AB2929" s="39">
        <v>0</v>
      </c>
      <c r="AC2929" s="39">
        <v>0</v>
      </c>
      <c r="AD2929" s="39">
        <v>0</v>
      </c>
    </row>
    <row r="2930" spans="1:30">
      <c r="A2930" s="40" t="s">
        <v>632</v>
      </c>
    </row>
    <row r="2931" spans="1:30">
      <c r="A2931" s="40" t="s">
        <v>633</v>
      </c>
      <c r="B2931" s="39">
        <v>2692047.07799999</v>
      </c>
      <c r="C2931" s="39">
        <v>101711.405</v>
      </c>
      <c r="D2931" s="39">
        <v>1532764.787</v>
      </c>
      <c r="E2931" s="39">
        <v>6017304.017</v>
      </c>
      <c r="F2931" s="39">
        <v>71082.173999999999</v>
      </c>
      <c r="G2931" s="39">
        <v>26017376.182999998</v>
      </c>
      <c r="H2931" s="39">
        <v>10588644.419</v>
      </c>
      <c r="I2931" s="39">
        <v>2517488.5919999899</v>
      </c>
      <c r="J2931" s="39">
        <v>175810.04199999999</v>
      </c>
      <c r="K2931" s="39">
        <v>91241.144</v>
      </c>
      <c r="L2931" s="39">
        <v>97314.767999999996</v>
      </c>
      <c r="M2931" s="39">
        <v>10819.4659999999</v>
      </c>
      <c r="N2931" s="39">
        <v>57507710.079999998</v>
      </c>
      <c r="O2931" s="39">
        <v>571242.28599999996</v>
      </c>
      <c r="P2931" s="39">
        <v>33455.311999999998</v>
      </c>
      <c r="Q2931" s="39">
        <v>11856.925999999999</v>
      </c>
      <c r="R2931" s="39">
        <v>89667.754000000001</v>
      </c>
      <c r="S2931" s="39">
        <v>0</v>
      </c>
      <c r="T2931" s="39">
        <v>824183.57663926005</v>
      </c>
      <c r="U2931" s="39">
        <v>0</v>
      </c>
      <c r="V2931" s="39">
        <v>0</v>
      </c>
      <c r="W2931" s="39">
        <v>1102340</v>
      </c>
      <c r="X2931" s="39">
        <v>4085578.6129999999</v>
      </c>
      <c r="Y2931" s="39">
        <v>0</v>
      </c>
      <c r="Z2931" s="39">
        <v>480</v>
      </c>
      <c r="AA2931" s="39">
        <v>0</v>
      </c>
      <c r="AB2931" s="39">
        <v>192</v>
      </c>
      <c r="AC2931" s="39">
        <v>152</v>
      </c>
      <c r="AD2931" s="39">
        <v>0</v>
      </c>
    </row>
    <row r="2932" spans="1:30">
      <c r="A2932" s="40" t="s">
        <v>634</v>
      </c>
      <c r="B2932" s="39">
        <v>0</v>
      </c>
      <c r="C2932" s="39">
        <v>0</v>
      </c>
      <c r="D2932" s="39">
        <v>0</v>
      </c>
      <c r="E2932" s="39">
        <v>0</v>
      </c>
      <c r="F2932" s="39">
        <v>0</v>
      </c>
      <c r="G2932" s="39">
        <v>0</v>
      </c>
      <c r="H2932" s="39">
        <v>0</v>
      </c>
      <c r="I2932" s="39">
        <v>0</v>
      </c>
      <c r="J2932" s="39">
        <v>0</v>
      </c>
      <c r="K2932" s="39">
        <v>0</v>
      </c>
      <c r="L2932" s="39">
        <v>0</v>
      </c>
      <c r="M2932" s="39">
        <v>0</v>
      </c>
      <c r="N2932" s="39">
        <v>0</v>
      </c>
      <c r="O2932" s="39">
        <v>0</v>
      </c>
      <c r="P2932" s="39">
        <v>0</v>
      </c>
      <c r="Q2932" s="39">
        <v>0</v>
      </c>
      <c r="R2932" s="39">
        <v>0</v>
      </c>
      <c r="S2932" s="39">
        <v>0</v>
      </c>
      <c r="T2932" s="39">
        <v>0</v>
      </c>
      <c r="U2932" s="39">
        <v>0</v>
      </c>
      <c r="V2932" s="39">
        <v>0</v>
      </c>
      <c r="W2932" s="39">
        <v>0</v>
      </c>
      <c r="X2932" s="39">
        <v>0</v>
      </c>
      <c r="Y2932" s="39">
        <v>0</v>
      </c>
      <c r="Z2932" s="39">
        <v>0</v>
      </c>
      <c r="AA2932" s="39">
        <v>0</v>
      </c>
      <c r="AB2932" s="39">
        <v>0</v>
      </c>
      <c r="AC2932" s="39">
        <v>0</v>
      </c>
      <c r="AD2932" s="39">
        <v>0</v>
      </c>
    </row>
    <row r="2933" spans="1:30">
      <c r="A2933" s="40" t="s">
        <v>635</v>
      </c>
      <c r="B2933" s="39">
        <v>2692047.07799999</v>
      </c>
      <c r="C2933" s="39">
        <v>101711.405</v>
      </c>
      <c r="D2933" s="39">
        <v>1532764.787</v>
      </c>
      <c r="E2933" s="39">
        <v>6017304.017</v>
      </c>
      <c r="F2933" s="39">
        <v>71082.173999999999</v>
      </c>
      <c r="G2933" s="39">
        <v>26017376.182999998</v>
      </c>
      <c r="H2933" s="39">
        <v>10588644.419</v>
      </c>
      <c r="I2933" s="39">
        <v>2517488.5919999899</v>
      </c>
      <c r="J2933" s="39">
        <v>175810.04199999999</v>
      </c>
      <c r="K2933" s="39">
        <v>91241.144</v>
      </c>
      <c r="L2933" s="39">
        <v>97314.767999999996</v>
      </c>
      <c r="M2933" s="39">
        <v>10819.4659999999</v>
      </c>
      <c r="N2933" s="39">
        <v>57507710.079999998</v>
      </c>
      <c r="O2933" s="39">
        <v>571242.28599999996</v>
      </c>
      <c r="P2933" s="39">
        <v>33455.311999999998</v>
      </c>
      <c r="Q2933" s="39">
        <v>11856.925999999999</v>
      </c>
      <c r="R2933" s="39">
        <v>89667.754000000001</v>
      </c>
      <c r="S2933" s="39">
        <v>0</v>
      </c>
      <c r="T2933" s="39">
        <v>824183.57663926005</v>
      </c>
      <c r="U2933" s="39">
        <v>0</v>
      </c>
      <c r="V2933" s="39">
        <v>0</v>
      </c>
      <c r="W2933" s="39">
        <v>1102340</v>
      </c>
      <c r="X2933" s="39">
        <v>4085578.6129999999</v>
      </c>
      <c r="Y2933" s="39">
        <v>0</v>
      </c>
      <c r="Z2933" s="39">
        <v>480</v>
      </c>
      <c r="AA2933" s="39">
        <v>0</v>
      </c>
      <c r="AB2933" s="39">
        <v>192</v>
      </c>
      <c r="AC2933" s="39">
        <v>152</v>
      </c>
      <c r="AD2933" s="39">
        <v>0</v>
      </c>
    </row>
    <row r="2934" spans="1:30" s="45" customFormat="1">
      <c r="A2934" s="44" t="s">
        <v>636</v>
      </c>
      <c r="B2934" s="45">
        <v>0</v>
      </c>
      <c r="C2934" s="45">
        <v>0</v>
      </c>
      <c r="D2934" s="45">
        <v>1</v>
      </c>
      <c r="E2934" s="45">
        <v>0</v>
      </c>
      <c r="F2934" s="45">
        <v>0</v>
      </c>
      <c r="G2934" s="45">
        <v>0</v>
      </c>
      <c r="H2934" s="45">
        <v>0</v>
      </c>
      <c r="I2934" s="45">
        <v>0</v>
      </c>
      <c r="J2934" s="45">
        <v>1</v>
      </c>
      <c r="K2934" s="45">
        <v>0</v>
      </c>
      <c r="L2934" s="45">
        <v>0</v>
      </c>
      <c r="M2934" s="45">
        <v>0</v>
      </c>
      <c r="N2934" s="45">
        <v>0</v>
      </c>
      <c r="O2934" s="45">
        <v>0</v>
      </c>
      <c r="P2934" s="45">
        <v>0</v>
      </c>
      <c r="Q2934" s="45">
        <v>0</v>
      </c>
      <c r="R2934" s="45">
        <v>1</v>
      </c>
      <c r="S2934" s="45">
        <v>1</v>
      </c>
      <c r="T2934" s="45">
        <v>1</v>
      </c>
      <c r="U2934" s="45">
        <v>1</v>
      </c>
      <c r="V2934" s="45">
        <v>1</v>
      </c>
      <c r="W2934" s="45">
        <v>1</v>
      </c>
      <c r="X2934" s="45">
        <v>1</v>
      </c>
      <c r="Y2934" s="45">
        <v>1</v>
      </c>
      <c r="Z2934" s="45">
        <v>1</v>
      </c>
      <c r="AA2934" s="45">
        <v>1</v>
      </c>
      <c r="AB2934" s="45">
        <v>1</v>
      </c>
      <c r="AC2934" s="45">
        <v>1</v>
      </c>
      <c r="AD2934" s="45">
        <v>1</v>
      </c>
    </row>
    <row r="2935" spans="1:30" s="45" customFormat="1">
      <c r="A2935" s="44" t="s">
        <v>637</v>
      </c>
      <c r="B2935" s="45">
        <v>1.0170150255703101</v>
      </c>
      <c r="C2935" s="45">
        <v>1.0170150255703101</v>
      </c>
      <c r="D2935" s="45">
        <v>1.0170150255703101</v>
      </c>
      <c r="E2935" s="45">
        <v>1.0170150255703101</v>
      </c>
      <c r="F2935" s="45">
        <v>1.0170150255703101</v>
      </c>
      <c r="G2935" s="45">
        <v>1.0170150255703101</v>
      </c>
      <c r="H2935" s="45">
        <v>1.0170150255703101</v>
      </c>
      <c r="I2935" s="45">
        <v>1.0170150255703101</v>
      </c>
      <c r="J2935" s="45">
        <v>1.0170150255703101</v>
      </c>
      <c r="K2935" s="45">
        <v>1.0170150255703101</v>
      </c>
      <c r="L2935" s="45">
        <v>1.0170150255703101</v>
      </c>
      <c r="M2935" s="45">
        <v>1.0170150255703101</v>
      </c>
      <c r="N2935" s="45">
        <v>1.0170150255703101</v>
      </c>
      <c r="O2935" s="45">
        <v>1.0170150255703101</v>
      </c>
      <c r="P2935" s="45">
        <v>1.0170150255703101</v>
      </c>
      <c r="Q2935" s="45">
        <v>1.0170150255703101</v>
      </c>
      <c r="R2935" s="45">
        <v>1.0170150255703101</v>
      </c>
      <c r="S2935" s="45">
        <v>1.0170150255703101</v>
      </c>
      <c r="T2935" s="45">
        <v>1.0170150255703101</v>
      </c>
      <c r="U2935" s="45">
        <v>1.0170150255703101</v>
      </c>
      <c r="V2935" s="45">
        <v>1.0170150255703101</v>
      </c>
      <c r="W2935" s="45">
        <v>1.0170150255703101</v>
      </c>
      <c r="X2935" s="45">
        <v>1.0170150255703101</v>
      </c>
      <c r="Y2935" s="45">
        <v>1.0170150255703101</v>
      </c>
      <c r="Z2935" s="45">
        <v>1.0170150255703101</v>
      </c>
      <c r="AA2935" s="45">
        <v>1.0170150255703101</v>
      </c>
      <c r="AB2935" s="45">
        <v>1.0170150255703101</v>
      </c>
      <c r="AC2935" s="45">
        <v>1.0170150255703101</v>
      </c>
      <c r="AD2935" s="45">
        <v>1.0170150255703101</v>
      </c>
    </row>
    <row r="2936" spans="1:30">
      <c r="A2936" s="40" t="s">
        <v>638</v>
      </c>
      <c r="B2936" s="39">
        <v>0</v>
      </c>
      <c r="C2936" s="39">
        <v>0</v>
      </c>
      <c r="D2936" s="39">
        <v>1558844.8190440801</v>
      </c>
      <c r="E2936" s="39">
        <v>0</v>
      </c>
      <c r="F2936" s="39">
        <v>0</v>
      </c>
      <c r="G2936" s="39">
        <v>0</v>
      </c>
      <c r="H2936" s="39">
        <v>0</v>
      </c>
      <c r="I2936" s="39">
        <v>0</v>
      </c>
      <c r="J2936" s="39">
        <v>178801.454360148</v>
      </c>
      <c r="K2936" s="39">
        <v>0</v>
      </c>
      <c r="L2936" s="39">
        <v>0</v>
      </c>
      <c r="M2936" s="39">
        <v>0</v>
      </c>
      <c r="N2936" s="39">
        <v>0</v>
      </c>
      <c r="O2936" s="39">
        <v>0</v>
      </c>
      <c r="P2936" s="39">
        <v>0</v>
      </c>
      <c r="Q2936" s="39">
        <v>0</v>
      </c>
      <c r="R2936" s="39">
        <v>91193.4531271429</v>
      </c>
      <c r="S2936" s="39">
        <v>0</v>
      </c>
      <c r="T2936" s="39">
        <v>0</v>
      </c>
      <c r="U2936" s="39">
        <v>0</v>
      </c>
      <c r="V2936" s="39">
        <v>0</v>
      </c>
      <c r="W2936" s="39">
        <v>0</v>
      </c>
      <c r="X2936" s="39">
        <v>0</v>
      </c>
      <c r="Y2936" s="39">
        <v>0</v>
      </c>
      <c r="Z2936" s="39">
        <v>0</v>
      </c>
      <c r="AA2936" s="39">
        <v>0</v>
      </c>
      <c r="AB2936" s="39">
        <v>0</v>
      </c>
      <c r="AC2936" s="39">
        <v>0</v>
      </c>
      <c r="AD2936" s="39">
        <v>0</v>
      </c>
    </row>
    <row r="2937" spans="1:30">
      <c r="A2937" s="40" t="s">
        <v>639</v>
      </c>
    </row>
    <row r="2938" spans="1:30">
      <c r="A2938" s="40" t="s">
        <v>640</v>
      </c>
      <c r="B2938" s="39">
        <v>2692047.07799999</v>
      </c>
      <c r="C2938" s="39">
        <v>101711.405</v>
      </c>
      <c r="D2938" s="39">
        <v>1532764.787</v>
      </c>
      <c r="E2938" s="39">
        <v>6017304.017</v>
      </c>
      <c r="F2938" s="39">
        <v>71082.173999999999</v>
      </c>
      <c r="G2938" s="39">
        <v>26017376.182999998</v>
      </c>
      <c r="H2938" s="39">
        <v>10588644.419</v>
      </c>
      <c r="I2938" s="39">
        <v>2517488.5919999899</v>
      </c>
      <c r="J2938" s="39">
        <v>175810.04199999999</v>
      </c>
      <c r="K2938" s="39">
        <v>91241.144</v>
      </c>
      <c r="L2938" s="39">
        <v>97314.767999999996</v>
      </c>
      <c r="M2938" s="39">
        <v>10819.4659999999</v>
      </c>
      <c r="N2938" s="39">
        <v>57507710.079999998</v>
      </c>
      <c r="O2938" s="39">
        <v>571242.28599999996</v>
      </c>
      <c r="P2938" s="39">
        <v>33455.311999999998</v>
      </c>
      <c r="Q2938" s="39">
        <v>11856.925999999999</v>
      </c>
      <c r="R2938" s="39">
        <v>89667.754000000001</v>
      </c>
      <c r="S2938" s="39">
        <v>0</v>
      </c>
      <c r="T2938" s="39">
        <v>824183.57663926005</v>
      </c>
      <c r="U2938" s="39">
        <v>0</v>
      </c>
      <c r="V2938" s="39">
        <v>0</v>
      </c>
      <c r="W2938" s="39">
        <v>1102340</v>
      </c>
      <c r="X2938" s="39">
        <v>4085578.6129999999</v>
      </c>
      <c r="Y2938" s="39">
        <v>0</v>
      </c>
      <c r="Z2938" s="39">
        <v>480</v>
      </c>
      <c r="AA2938" s="39">
        <v>0</v>
      </c>
      <c r="AB2938" s="39">
        <v>192</v>
      </c>
      <c r="AC2938" s="39">
        <v>152</v>
      </c>
      <c r="AD2938" s="39">
        <v>0</v>
      </c>
    </row>
    <row r="2939" spans="1:30">
      <c r="A2939" s="40" t="s">
        <v>641</v>
      </c>
      <c r="B2939" s="39">
        <v>0</v>
      </c>
      <c r="C2939" s="39">
        <v>0</v>
      </c>
      <c r="D2939" s="39">
        <v>0</v>
      </c>
      <c r="E2939" s="39">
        <v>0</v>
      </c>
      <c r="F2939" s="39">
        <v>0</v>
      </c>
      <c r="G2939" s="39">
        <v>0</v>
      </c>
      <c r="H2939" s="39">
        <v>0</v>
      </c>
      <c r="I2939" s="39">
        <v>0</v>
      </c>
      <c r="J2939" s="39">
        <v>0</v>
      </c>
      <c r="K2939" s="39">
        <v>0</v>
      </c>
      <c r="L2939" s="39">
        <v>0</v>
      </c>
      <c r="M2939" s="39">
        <v>0</v>
      </c>
      <c r="N2939" s="39">
        <v>0</v>
      </c>
      <c r="O2939" s="39">
        <v>0</v>
      </c>
      <c r="P2939" s="39">
        <v>0</v>
      </c>
      <c r="Q2939" s="39">
        <v>0</v>
      </c>
      <c r="R2939" s="39">
        <v>0</v>
      </c>
      <c r="S2939" s="39">
        <v>0</v>
      </c>
      <c r="T2939" s="39">
        <v>0</v>
      </c>
      <c r="U2939" s="39">
        <v>0</v>
      </c>
      <c r="V2939" s="39">
        <v>0</v>
      </c>
      <c r="W2939" s="39">
        <v>0</v>
      </c>
      <c r="X2939" s="39">
        <v>0</v>
      </c>
      <c r="Y2939" s="39">
        <v>0</v>
      </c>
      <c r="Z2939" s="39">
        <v>0</v>
      </c>
      <c r="AA2939" s="39">
        <v>0</v>
      </c>
      <c r="AB2939" s="39">
        <v>0</v>
      </c>
      <c r="AC2939" s="39">
        <v>0</v>
      </c>
      <c r="AD2939" s="39">
        <v>0</v>
      </c>
    </row>
    <row r="2940" spans="1:30">
      <c r="A2940" s="40" t="s">
        <v>642</v>
      </c>
      <c r="B2940" s="39">
        <v>2692047.07799999</v>
      </c>
      <c r="C2940" s="39">
        <v>101711.405</v>
      </c>
      <c r="D2940" s="39">
        <v>1532764.787</v>
      </c>
      <c r="E2940" s="39">
        <v>6017304.017</v>
      </c>
      <c r="F2940" s="39">
        <v>71082.173999999999</v>
      </c>
      <c r="G2940" s="39">
        <v>26017376.182999998</v>
      </c>
      <c r="H2940" s="39">
        <v>10588644.419</v>
      </c>
      <c r="I2940" s="39">
        <v>2517488.5919999899</v>
      </c>
      <c r="J2940" s="39">
        <v>175810.04199999999</v>
      </c>
      <c r="K2940" s="39">
        <v>91241.144</v>
      </c>
      <c r="L2940" s="39">
        <v>97314.767999999996</v>
      </c>
      <c r="M2940" s="39">
        <v>10819.4659999999</v>
      </c>
      <c r="N2940" s="39">
        <v>57507710.079999998</v>
      </c>
      <c r="O2940" s="39">
        <v>571242.28599999996</v>
      </c>
      <c r="P2940" s="39">
        <v>33455.311999999998</v>
      </c>
      <c r="Q2940" s="39">
        <v>11856.925999999999</v>
      </c>
      <c r="R2940" s="39">
        <v>89667.754000000001</v>
      </c>
      <c r="S2940" s="39">
        <v>0</v>
      </c>
      <c r="T2940" s="39">
        <v>824183.57663926005</v>
      </c>
      <c r="U2940" s="39">
        <v>0</v>
      </c>
      <c r="V2940" s="39">
        <v>0</v>
      </c>
      <c r="W2940" s="39">
        <v>1102340</v>
      </c>
      <c r="X2940" s="39">
        <v>4085578.6129999999</v>
      </c>
      <c r="Y2940" s="39">
        <v>0</v>
      </c>
      <c r="Z2940" s="39">
        <v>480</v>
      </c>
      <c r="AA2940" s="39">
        <v>0</v>
      </c>
      <c r="AB2940" s="39">
        <v>192</v>
      </c>
      <c r="AC2940" s="39">
        <v>152</v>
      </c>
      <c r="AD2940" s="39">
        <v>0</v>
      </c>
    </row>
    <row r="2941" spans="1:30" s="45" customFormat="1">
      <c r="A2941" s="44" t="s">
        <v>643</v>
      </c>
      <c r="B2941" s="45">
        <v>0.38241000000000003</v>
      </c>
      <c r="C2941" s="45">
        <v>1.3429999999999999E-2</v>
      </c>
      <c r="D2941" s="45">
        <v>0</v>
      </c>
      <c r="E2941" s="45">
        <v>0</v>
      </c>
      <c r="F2941" s="45">
        <v>0</v>
      </c>
      <c r="G2941" s="45">
        <v>2.8999999999999998E-3</v>
      </c>
      <c r="H2941" s="45">
        <v>3.8420000000000003E-2</v>
      </c>
      <c r="I2941" s="45">
        <v>0.34175</v>
      </c>
      <c r="J2941" s="45">
        <v>0</v>
      </c>
      <c r="K2941" s="45">
        <v>1</v>
      </c>
      <c r="L2941" s="45">
        <v>0</v>
      </c>
      <c r="M2941" s="45">
        <v>1</v>
      </c>
      <c r="N2941" s="45">
        <v>0</v>
      </c>
      <c r="O2941" s="45">
        <v>0</v>
      </c>
      <c r="P2941" s="45">
        <v>0</v>
      </c>
      <c r="Q2941" s="45">
        <v>1</v>
      </c>
      <c r="R2941" s="45">
        <v>0</v>
      </c>
      <c r="S2941" s="45">
        <v>0</v>
      </c>
      <c r="T2941" s="45">
        <v>0</v>
      </c>
      <c r="U2941" s="45">
        <v>0</v>
      </c>
      <c r="V2941" s="45">
        <v>0</v>
      </c>
      <c r="W2941" s="45">
        <v>0</v>
      </c>
      <c r="X2941" s="45">
        <v>0</v>
      </c>
      <c r="Y2941" s="45">
        <v>0</v>
      </c>
      <c r="Z2941" s="45">
        <v>0</v>
      </c>
      <c r="AA2941" s="45">
        <v>0</v>
      </c>
      <c r="AB2941" s="45">
        <v>0</v>
      </c>
      <c r="AC2941" s="45">
        <v>0</v>
      </c>
      <c r="AD2941" s="45">
        <v>0</v>
      </c>
    </row>
    <row r="2942" spans="1:30" s="45" customFormat="1">
      <c r="A2942" s="44" t="s">
        <v>644</v>
      </c>
      <c r="B2942" s="45">
        <v>1.02664667082877</v>
      </c>
      <c r="C2942" s="45">
        <v>1.02664667082877</v>
      </c>
      <c r="D2942" s="45">
        <v>1.02664667082877</v>
      </c>
      <c r="E2942" s="45">
        <v>1.02664667082877</v>
      </c>
      <c r="F2942" s="45">
        <v>1.02664667082877</v>
      </c>
      <c r="G2942" s="45">
        <v>1.02664667082877</v>
      </c>
      <c r="H2942" s="45">
        <v>1.02664667082877</v>
      </c>
      <c r="I2942" s="45">
        <v>1.02664667082877</v>
      </c>
      <c r="J2942" s="45">
        <v>1.02664667082877</v>
      </c>
      <c r="K2942" s="45">
        <v>1.02664667082877</v>
      </c>
      <c r="L2942" s="45">
        <v>1.02664667082877</v>
      </c>
      <c r="M2942" s="45">
        <v>1.02664667082877</v>
      </c>
      <c r="N2942" s="45">
        <v>1.02664667082877</v>
      </c>
      <c r="O2942" s="45">
        <v>1.02664667082877</v>
      </c>
      <c r="P2942" s="45">
        <v>1.02664667082877</v>
      </c>
      <c r="Q2942" s="45">
        <v>1.02664667082877</v>
      </c>
      <c r="R2942" s="45">
        <v>1.02664667082877</v>
      </c>
      <c r="S2942" s="45">
        <v>1.02664667082877</v>
      </c>
      <c r="T2942" s="45">
        <v>1.02664667082877</v>
      </c>
      <c r="U2942" s="45">
        <v>1.02664667082877</v>
      </c>
      <c r="V2942" s="45">
        <v>1.02664667082877</v>
      </c>
      <c r="W2942" s="45">
        <v>1.02664667082877</v>
      </c>
      <c r="X2942" s="45">
        <v>1.02664667082877</v>
      </c>
      <c r="Y2942" s="45">
        <v>1.02664667082877</v>
      </c>
      <c r="Z2942" s="45">
        <v>1.02664667082877</v>
      </c>
      <c r="AA2942" s="45">
        <v>1.02664667082877</v>
      </c>
      <c r="AB2942" s="45">
        <v>1.02664667082877</v>
      </c>
      <c r="AC2942" s="45">
        <v>1.02664667082877</v>
      </c>
      <c r="AD2942" s="45">
        <v>1.02664667082877</v>
      </c>
    </row>
    <row r="2943" spans="1:30">
      <c r="A2943" s="40" t="s">
        <v>645</v>
      </c>
      <c r="B2943" s="39">
        <v>1056897.55735087</v>
      </c>
      <c r="C2943" s="39">
        <v>1402.38309966265</v>
      </c>
      <c r="D2943" s="39">
        <v>0</v>
      </c>
      <c r="E2943" s="39">
        <v>0</v>
      </c>
      <c r="F2943" s="39">
        <v>0</v>
      </c>
      <c r="G2943" s="39">
        <v>77460.892661732403</v>
      </c>
      <c r="H2943" s="39">
        <v>417656.00311889697</v>
      </c>
      <c r="I2943" s="39">
        <v>883277.23556410696</v>
      </c>
      <c r="J2943" s="39">
        <v>0</v>
      </c>
      <c r="K2943" s="39">
        <v>93672.416730208395</v>
      </c>
      <c r="L2943" s="39">
        <v>0</v>
      </c>
      <c r="M2943" s="39">
        <v>11107.768749045001</v>
      </c>
      <c r="N2943" s="39">
        <v>0</v>
      </c>
      <c r="O2943" s="39">
        <v>0</v>
      </c>
      <c r="P2943" s="39">
        <v>0</v>
      </c>
      <c r="Q2943" s="39">
        <v>12172.873604163</v>
      </c>
      <c r="R2943" s="39">
        <v>0</v>
      </c>
      <c r="S2943" s="39">
        <v>0</v>
      </c>
      <c r="T2943" s="39">
        <v>0</v>
      </c>
      <c r="U2943" s="39">
        <v>0</v>
      </c>
      <c r="V2943" s="39">
        <v>0</v>
      </c>
      <c r="W2943" s="39">
        <v>0</v>
      </c>
      <c r="X2943" s="39">
        <v>0</v>
      </c>
      <c r="Y2943" s="39">
        <v>0</v>
      </c>
      <c r="Z2943" s="39">
        <v>0</v>
      </c>
      <c r="AA2943" s="39">
        <v>0</v>
      </c>
      <c r="AB2943" s="39">
        <v>0</v>
      </c>
      <c r="AC2943" s="39">
        <v>0</v>
      </c>
      <c r="AD2943" s="39">
        <v>0</v>
      </c>
    </row>
    <row r="2944" spans="1:30">
      <c r="A2944" s="40" t="s">
        <v>646</v>
      </c>
    </row>
    <row r="2945" spans="1:30">
      <c r="A2945" s="40" t="s">
        <v>647</v>
      </c>
      <c r="B2945" s="39">
        <v>2692047.07799999</v>
      </c>
      <c r="C2945" s="39">
        <v>101711.405</v>
      </c>
      <c r="D2945" s="39">
        <v>1532764.787</v>
      </c>
      <c r="E2945" s="39">
        <v>6017304.017</v>
      </c>
      <c r="F2945" s="39">
        <v>71082.173999999999</v>
      </c>
      <c r="G2945" s="39">
        <v>26017376.182999998</v>
      </c>
      <c r="H2945" s="39">
        <v>10588644.419</v>
      </c>
      <c r="I2945" s="39">
        <v>2517488.5919999899</v>
      </c>
      <c r="J2945" s="39">
        <v>175810.04199999999</v>
      </c>
      <c r="K2945" s="39">
        <v>91241.144</v>
      </c>
      <c r="L2945" s="39">
        <v>97314.767999999996</v>
      </c>
      <c r="M2945" s="39">
        <v>10819.4659999999</v>
      </c>
      <c r="N2945" s="39">
        <v>57507710.079999998</v>
      </c>
      <c r="O2945" s="39">
        <v>571242.28599999996</v>
      </c>
      <c r="P2945" s="39">
        <v>33455.311999999998</v>
      </c>
      <c r="Q2945" s="39">
        <v>11856.925999999999</v>
      </c>
      <c r="R2945" s="39">
        <v>89667.754000000001</v>
      </c>
      <c r="S2945" s="39">
        <v>0</v>
      </c>
      <c r="T2945" s="39">
        <v>824183.57663926005</v>
      </c>
      <c r="U2945" s="39">
        <v>0</v>
      </c>
      <c r="V2945" s="39">
        <v>0</v>
      </c>
      <c r="W2945" s="39">
        <v>1102340</v>
      </c>
      <c r="X2945" s="39">
        <v>4085578.6129999999</v>
      </c>
      <c r="Y2945" s="39">
        <v>0</v>
      </c>
      <c r="Z2945" s="39">
        <v>480</v>
      </c>
      <c r="AA2945" s="39">
        <v>0</v>
      </c>
      <c r="AB2945" s="39">
        <v>192</v>
      </c>
      <c r="AC2945" s="39">
        <v>152</v>
      </c>
      <c r="AD2945" s="39">
        <v>0</v>
      </c>
    </row>
    <row r="2946" spans="1:30">
      <c r="A2946" s="40" t="s">
        <v>648</v>
      </c>
      <c r="B2946" s="39">
        <v>0</v>
      </c>
      <c r="C2946" s="39">
        <v>0</v>
      </c>
      <c r="D2946" s="39">
        <v>0</v>
      </c>
      <c r="E2946" s="39">
        <v>0</v>
      </c>
      <c r="F2946" s="39">
        <v>0</v>
      </c>
      <c r="G2946" s="39">
        <v>0</v>
      </c>
      <c r="H2946" s="39">
        <v>0</v>
      </c>
      <c r="I2946" s="39">
        <v>0</v>
      </c>
      <c r="J2946" s="39">
        <v>0</v>
      </c>
      <c r="K2946" s="39">
        <v>0</v>
      </c>
      <c r="L2946" s="39">
        <v>0</v>
      </c>
      <c r="M2946" s="39">
        <v>0</v>
      </c>
      <c r="N2946" s="39">
        <v>0</v>
      </c>
      <c r="O2946" s="39">
        <v>0</v>
      </c>
      <c r="P2946" s="39">
        <v>0</v>
      </c>
      <c r="Q2946" s="39">
        <v>0</v>
      </c>
      <c r="R2946" s="39">
        <v>0</v>
      </c>
      <c r="S2946" s="39">
        <v>0</v>
      </c>
      <c r="T2946" s="39">
        <v>0</v>
      </c>
      <c r="U2946" s="39">
        <v>0</v>
      </c>
      <c r="V2946" s="39">
        <v>0</v>
      </c>
      <c r="W2946" s="39">
        <v>0</v>
      </c>
      <c r="X2946" s="39">
        <v>0</v>
      </c>
      <c r="Y2946" s="39">
        <v>0</v>
      </c>
      <c r="Z2946" s="39">
        <v>0</v>
      </c>
      <c r="AA2946" s="39">
        <v>0</v>
      </c>
      <c r="AB2946" s="39">
        <v>0</v>
      </c>
      <c r="AC2946" s="39">
        <v>0</v>
      </c>
      <c r="AD2946" s="39">
        <v>0</v>
      </c>
    </row>
    <row r="2947" spans="1:30">
      <c r="A2947" s="40" t="s">
        <v>649</v>
      </c>
      <c r="B2947" s="39">
        <v>2692047.07799999</v>
      </c>
      <c r="C2947" s="39">
        <v>101711.405</v>
      </c>
      <c r="D2947" s="39">
        <v>1532764.787</v>
      </c>
      <c r="E2947" s="39">
        <v>6017304.017</v>
      </c>
      <c r="F2947" s="39">
        <v>71082.173999999999</v>
      </c>
      <c r="G2947" s="39">
        <v>26017376.182999998</v>
      </c>
      <c r="H2947" s="39">
        <v>10588644.419</v>
      </c>
      <c r="I2947" s="39">
        <v>2517488.5919999899</v>
      </c>
      <c r="J2947" s="39">
        <v>175810.04199999999</v>
      </c>
      <c r="K2947" s="39">
        <v>91241.144</v>
      </c>
      <c r="L2947" s="39">
        <v>97314.767999999996</v>
      </c>
      <c r="M2947" s="39">
        <v>10819.4659999999</v>
      </c>
      <c r="N2947" s="39">
        <v>57507710.079999998</v>
      </c>
      <c r="O2947" s="39">
        <v>571242.28599999996</v>
      </c>
      <c r="P2947" s="39">
        <v>33455.311999999998</v>
      </c>
      <c r="Q2947" s="39">
        <v>11856.925999999999</v>
      </c>
      <c r="R2947" s="39">
        <v>89667.754000000001</v>
      </c>
      <c r="S2947" s="39">
        <v>0</v>
      </c>
      <c r="T2947" s="39">
        <v>824183.57663926005</v>
      </c>
      <c r="U2947" s="39">
        <v>0</v>
      </c>
      <c r="V2947" s="39">
        <v>0</v>
      </c>
      <c r="W2947" s="39">
        <v>1102340</v>
      </c>
      <c r="X2947" s="39">
        <v>4085578.6129999999</v>
      </c>
      <c r="Y2947" s="39">
        <v>0</v>
      </c>
      <c r="Z2947" s="39">
        <v>480</v>
      </c>
      <c r="AA2947" s="39">
        <v>0</v>
      </c>
      <c r="AB2947" s="39">
        <v>192</v>
      </c>
      <c r="AC2947" s="39">
        <v>152</v>
      </c>
      <c r="AD2947" s="39">
        <v>0</v>
      </c>
    </row>
    <row r="2948" spans="1:30" s="45" customFormat="1">
      <c r="A2948" s="44" t="s">
        <v>650</v>
      </c>
      <c r="B2948" s="45">
        <v>0.61758999999999997</v>
      </c>
      <c r="C2948" s="45">
        <v>0.98656999999999995</v>
      </c>
      <c r="D2948" s="45">
        <v>0</v>
      </c>
      <c r="E2948" s="45">
        <v>1</v>
      </c>
      <c r="F2948" s="45">
        <v>1</v>
      </c>
      <c r="G2948" s="45">
        <v>0.99709999999999999</v>
      </c>
      <c r="H2948" s="45">
        <v>0.96157999999999999</v>
      </c>
      <c r="I2948" s="45">
        <v>0.65825</v>
      </c>
      <c r="J2948" s="45">
        <v>0</v>
      </c>
      <c r="K2948" s="45">
        <v>0</v>
      </c>
      <c r="L2948" s="45">
        <v>1</v>
      </c>
      <c r="M2948" s="45">
        <v>0</v>
      </c>
      <c r="N2948" s="45">
        <v>1</v>
      </c>
      <c r="O2948" s="45">
        <v>1</v>
      </c>
      <c r="P2948" s="45">
        <v>1</v>
      </c>
      <c r="Q2948" s="45">
        <v>0</v>
      </c>
      <c r="R2948" s="45">
        <v>0</v>
      </c>
      <c r="S2948" s="45">
        <v>0</v>
      </c>
      <c r="T2948" s="45">
        <v>0</v>
      </c>
      <c r="U2948" s="45">
        <v>0</v>
      </c>
      <c r="V2948" s="45">
        <v>0</v>
      </c>
      <c r="W2948" s="45">
        <v>0</v>
      </c>
      <c r="X2948" s="45">
        <v>0</v>
      </c>
      <c r="Y2948" s="45">
        <v>0</v>
      </c>
      <c r="Z2948" s="45">
        <v>0</v>
      </c>
      <c r="AA2948" s="45">
        <v>0</v>
      </c>
      <c r="AB2948" s="45">
        <v>0</v>
      </c>
      <c r="AC2948" s="45">
        <v>0</v>
      </c>
      <c r="AD2948" s="45">
        <v>0</v>
      </c>
    </row>
    <row r="2949" spans="1:30" s="45" customFormat="1">
      <c r="A2949" s="44" t="s">
        <v>651</v>
      </c>
      <c r="B2949" s="45">
        <v>1.0486557969583801</v>
      </c>
      <c r="C2949" s="45">
        <v>1.0486557969583801</v>
      </c>
      <c r="D2949" s="45">
        <v>1.0486557969583801</v>
      </c>
      <c r="E2949" s="45">
        <v>1.0486557969583801</v>
      </c>
      <c r="F2949" s="45">
        <v>1.0486557969583801</v>
      </c>
      <c r="G2949" s="45">
        <v>1.0486557969583801</v>
      </c>
      <c r="H2949" s="45">
        <v>1.0486557969583801</v>
      </c>
      <c r="I2949" s="45">
        <v>1.0486557969583801</v>
      </c>
      <c r="J2949" s="45">
        <v>1.0486557969583801</v>
      </c>
      <c r="K2949" s="45">
        <v>1.0486557969583801</v>
      </c>
      <c r="L2949" s="45">
        <v>1.0486557969583801</v>
      </c>
      <c r="M2949" s="45">
        <v>1.0486557969583801</v>
      </c>
      <c r="N2949" s="45">
        <v>1.0486557969583801</v>
      </c>
      <c r="O2949" s="45">
        <v>1.0486557969583801</v>
      </c>
      <c r="P2949" s="45">
        <v>1.0486557969583801</v>
      </c>
      <c r="Q2949" s="45">
        <v>1.0486557969583801</v>
      </c>
      <c r="R2949" s="45">
        <v>1.0486557969583801</v>
      </c>
      <c r="S2949" s="45">
        <v>1.0486557969583801</v>
      </c>
      <c r="T2949" s="45">
        <v>1.0486557969583801</v>
      </c>
      <c r="U2949" s="45">
        <v>1.0486557969583801</v>
      </c>
      <c r="V2949" s="45">
        <v>1.0486557969583801</v>
      </c>
      <c r="W2949" s="45">
        <v>1.0486557969583801</v>
      </c>
      <c r="X2949" s="45">
        <v>1.0486557969583801</v>
      </c>
      <c r="Y2949" s="45">
        <v>1.0486557969583801</v>
      </c>
      <c r="Z2949" s="45">
        <v>1.0486557969583801</v>
      </c>
      <c r="AA2949" s="45">
        <v>1.0486557969583801</v>
      </c>
      <c r="AB2949" s="45">
        <v>1.0486557969583801</v>
      </c>
      <c r="AC2949" s="45">
        <v>1.0486557969583801</v>
      </c>
      <c r="AD2949" s="45">
        <v>1.0486557969583801</v>
      </c>
    </row>
    <row r="2950" spans="1:30">
      <c r="A2950" s="40" t="s">
        <v>652</v>
      </c>
      <c r="B2950" s="39">
        <v>1743475.5757329201</v>
      </c>
      <c r="C2950" s="39">
        <v>105227.807252499</v>
      </c>
      <c r="D2950" s="39">
        <v>0</v>
      </c>
      <c r="E2950" s="39">
        <v>6310080.7394880196</v>
      </c>
      <c r="F2950" s="39">
        <v>74540.733825504503</v>
      </c>
      <c r="G2950" s="39">
        <v>27204150.8661176</v>
      </c>
      <c r="H2950" s="39">
        <v>10677233.690334801</v>
      </c>
      <c r="I2950" s="39">
        <v>1737766.1805529699</v>
      </c>
      <c r="J2950" s="39">
        <v>0</v>
      </c>
      <c r="K2950" s="39">
        <v>0</v>
      </c>
      <c r="L2950" s="39">
        <v>102049.69559285999</v>
      </c>
      <c r="M2950" s="39">
        <v>0</v>
      </c>
      <c r="N2950" s="39">
        <v>60305793.545194097</v>
      </c>
      <c r="O2950" s="39">
        <v>599036.53468165896</v>
      </c>
      <c r="P2950" s="39">
        <v>35083.106867851297</v>
      </c>
      <c r="Q2950" s="39">
        <v>0</v>
      </c>
      <c r="R2950" s="39">
        <v>0</v>
      </c>
      <c r="S2950" s="39">
        <v>0</v>
      </c>
      <c r="T2950" s="39">
        <v>0</v>
      </c>
      <c r="U2950" s="39">
        <v>0</v>
      </c>
      <c r="V2950" s="39">
        <v>0</v>
      </c>
      <c r="W2950" s="39">
        <v>0</v>
      </c>
      <c r="X2950" s="39">
        <v>0</v>
      </c>
      <c r="Y2950" s="39">
        <v>0</v>
      </c>
      <c r="Z2950" s="39">
        <v>0</v>
      </c>
      <c r="AA2950" s="39">
        <v>0</v>
      </c>
      <c r="AB2950" s="39">
        <v>0</v>
      </c>
      <c r="AC2950" s="39">
        <v>0</v>
      </c>
      <c r="AD2950" s="39">
        <v>0</v>
      </c>
    </row>
    <row r="2951" spans="1:30">
      <c r="A2951" s="40" t="s">
        <v>653</v>
      </c>
    </row>
    <row r="2952" spans="1:30">
      <c r="A2952" s="40" t="s">
        <v>654</v>
      </c>
      <c r="B2952" s="39">
        <v>0</v>
      </c>
      <c r="C2952" s="39">
        <v>0</v>
      </c>
      <c r="D2952" s="39">
        <v>1558844.8190440801</v>
      </c>
      <c r="E2952" s="39">
        <v>0</v>
      </c>
      <c r="F2952" s="39">
        <v>0</v>
      </c>
      <c r="G2952" s="39">
        <v>0</v>
      </c>
      <c r="H2952" s="39">
        <v>0</v>
      </c>
      <c r="I2952" s="39">
        <v>0</v>
      </c>
      <c r="J2952" s="39">
        <v>178801.454360148</v>
      </c>
      <c r="K2952" s="39">
        <v>0</v>
      </c>
      <c r="L2952" s="39">
        <v>0</v>
      </c>
      <c r="M2952" s="39">
        <v>0</v>
      </c>
      <c r="N2952" s="39">
        <v>0</v>
      </c>
      <c r="O2952" s="39">
        <v>0</v>
      </c>
      <c r="P2952" s="39">
        <v>0</v>
      </c>
      <c r="Q2952" s="39">
        <v>0</v>
      </c>
      <c r="R2952" s="39">
        <v>91193.4531271429</v>
      </c>
      <c r="S2952" s="39">
        <v>0</v>
      </c>
      <c r="T2952" s="39">
        <v>0</v>
      </c>
      <c r="U2952" s="39">
        <v>0</v>
      </c>
      <c r="V2952" s="39">
        <v>0</v>
      </c>
      <c r="W2952" s="39">
        <v>0</v>
      </c>
      <c r="X2952" s="39">
        <v>0</v>
      </c>
      <c r="Y2952" s="39">
        <v>0</v>
      </c>
      <c r="Z2952" s="39">
        <v>0</v>
      </c>
      <c r="AA2952" s="39">
        <v>0</v>
      </c>
      <c r="AB2952" s="39">
        <v>0</v>
      </c>
      <c r="AC2952" s="39">
        <v>0</v>
      </c>
      <c r="AD2952" s="39">
        <v>0</v>
      </c>
    </row>
    <row r="2953" spans="1:30">
      <c r="A2953" s="40" t="s">
        <v>655</v>
      </c>
      <c r="B2953" s="39">
        <v>1056897.55735087</v>
      </c>
      <c r="C2953" s="39">
        <v>1402.38309966265</v>
      </c>
      <c r="D2953" s="39">
        <v>0</v>
      </c>
      <c r="E2953" s="39">
        <v>0</v>
      </c>
      <c r="F2953" s="39">
        <v>0</v>
      </c>
      <c r="G2953" s="39">
        <v>77460.892661732403</v>
      </c>
      <c r="H2953" s="39">
        <v>417656.00311889697</v>
      </c>
      <c r="I2953" s="39">
        <v>883277.23556410696</v>
      </c>
      <c r="J2953" s="39">
        <v>0</v>
      </c>
      <c r="K2953" s="39">
        <v>93672.416730208395</v>
      </c>
      <c r="L2953" s="39">
        <v>0</v>
      </c>
      <c r="M2953" s="39">
        <v>11107.768749045001</v>
      </c>
      <c r="N2953" s="39">
        <v>0</v>
      </c>
      <c r="O2953" s="39">
        <v>0</v>
      </c>
      <c r="P2953" s="39">
        <v>0</v>
      </c>
      <c r="Q2953" s="39">
        <v>12172.873604163</v>
      </c>
      <c r="R2953" s="39">
        <v>0</v>
      </c>
      <c r="S2953" s="39">
        <v>0</v>
      </c>
      <c r="T2953" s="39">
        <v>0</v>
      </c>
      <c r="U2953" s="39">
        <v>0</v>
      </c>
      <c r="V2953" s="39">
        <v>0</v>
      </c>
      <c r="W2953" s="39">
        <v>0</v>
      </c>
      <c r="X2953" s="39">
        <v>0</v>
      </c>
      <c r="Y2953" s="39">
        <v>0</v>
      </c>
      <c r="Z2953" s="39">
        <v>0</v>
      </c>
      <c r="AA2953" s="39">
        <v>0</v>
      </c>
      <c r="AB2953" s="39">
        <v>0</v>
      </c>
      <c r="AC2953" s="39">
        <v>0</v>
      </c>
      <c r="AD2953" s="39">
        <v>0</v>
      </c>
    </row>
    <row r="2954" spans="1:30">
      <c r="A2954" s="40" t="s">
        <v>656</v>
      </c>
      <c r="B2954" s="39">
        <v>1743475.5757329201</v>
      </c>
      <c r="C2954" s="39">
        <v>105227.807252499</v>
      </c>
      <c r="D2954" s="39">
        <v>0</v>
      </c>
      <c r="E2954" s="39">
        <v>6310080.7394880196</v>
      </c>
      <c r="F2954" s="39">
        <v>74540.733825504503</v>
      </c>
      <c r="G2954" s="39">
        <v>27204150.8661176</v>
      </c>
      <c r="H2954" s="39">
        <v>10677233.690334801</v>
      </c>
      <c r="I2954" s="39">
        <v>1737766.1805529699</v>
      </c>
      <c r="J2954" s="39">
        <v>0</v>
      </c>
      <c r="K2954" s="39">
        <v>0</v>
      </c>
      <c r="L2954" s="39">
        <v>102049.69559285999</v>
      </c>
      <c r="M2954" s="39">
        <v>0</v>
      </c>
      <c r="N2954" s="39">
        <v>60305793.545194097</v>
      </c>
      <c r="O2954" s="39">
        <v>599036.53468165896</v>
      </c>
      <c r="P2954" s="39">
        <v>35083.106867851297</v>
      </c>
      <c r="Q2954" s="39">
        <v>0</v>
      </c>
      <c r="R2954" s="39">
        <v>0</v>
      </c>
      <c r="S2954" s="39">
        <v>0</v>
      </c>
      <c r="T2954" s="39">
        <v>0</v>
      </c>
      <c r="U2954" s="39">
        <v>0</v>
      </c>
      <c r="V2954" s="39">
        <v>0</v>
      </c>
      <c r="W2954" s="39">
        <v>0</v>
      </c>
      <c r="X2954" s="39">
        <v>0</v>
      </c>
      <c r="Y2954" s="39">
        <v>0</v>
      </c>
      <c r="Z2954" s="39">
        <v>0</v>
      </c>
      <c r="AA2954" s="39">
        <v>0</v>
      </c>
      <c r="AB2954" s="39">
        <v>0</v>
      </c>
      <c r="AC2954" s="39">
        <v>0</v>
      </c>
      <c r="AD2954" s="39">
        <v>0</v>
      </c>
    </row>
    <row r="2955" spans="1:30">
      <c r="A2955" s="43" t="s">
        <v>657</v>
      </c>
      <c r="B2955" s="46">
        <v>2800373.1330837999</v>
      </c>
      <c r="C2955" s="46">
        <v>106630.190352162</v>
      </c>
      <c r="D2955" s="46">
        <v>1558844.8190440801</v>
      </c>
      <c r="E2955" s="46">
        <v>6310080.7394880196</v>
      </c>
      <c r="F2955" s="46">
        <v>74540.733825504503</v>
      </c>
      <c r="G2955" s="46">
        <v>27281611.758779399</v>
      </c>
      <c r="H2955" s="46">
        <v>11094889.693453601</v>
      </c>
      <c r="I2955" s="46">
        <v>2621043.41611708</v>
      </c>
      <c r="J2955" s="46">
        <v>178801.454360148</v>
      </c>
      <c r="K2955" s="46">
        <v>93672.416730208395</v>
      </c>
      <c r="L2955" s="46">
        <v>102049.69559285999</v>
      </c>
      <c r="M2955" s="46">
        <v>11107.768749045001</v>
      </c>
      <c r="N2955" s="46">
        <v>60305793.545194097</v>
      </c>
      <c r="O2955" s="46">
        <v>599036.53468165896</v>
      </c>
      <c r="P2955" s="46">
        <v>35083.106867851297</v>
      </c>
      <c r="Q2955" s="46">
        <v>12172.873604163</v>
      </c>
      <c r="R2955" s="46">
        <v>91193.4531271429</v>
      </c>
      <c r="S2955" s="46">
        <v>0</v>
      </c>
      <c r="T2955" s="46">
        <v>0</v>
      </c>
      <c r="U2955" s="46">
        <v>0</v>
      </c>
      <c r="V2955" s="46">
        <v>0</v>
      </c>
      <c r="W2955" s="46">
        <v>0</v>
      </c>
      <c r="X2955" s="46">
        <v>0</v>
      </c>
      <c r="Y2955" s="46">
        <v>0</v>
      </c>
      <c r="Z2955" s="46">
        <v>0</v>
      </c>
      <c r="AA2955" s="46">
        <v>0</v>
      </c>
      <c r="AB2955" s="46">
        <v>0</v>
      </c>
      <c r="AC2955" s="46">
        <v>0</v>
      </c>
      <c r="AD2955" s="46">
        <v>0</v>
      </c>
    </row>
    <row r="2956" spans="1:30" hidden="1" outlineLevel="1">
      <c r="A2956" s="40" t="s">
        <v>213</v>
      </c>
      <c r="B2956" s="39">
        <v>2800373.1330837999</v>
      </c>
      <c r="C2956" s="39">
        <v>2800373.1330837999</v>
      </c>
      <c r="D2956" s="39">
        <v>2800373.1330837999</v>
      </c>
      <c r="E2956" s="39">
        <v>2800373.1330837999</v>
      </c>
      <c r="F2956" s="39">
        <v>2800373.1330837999</v>
      </c>
      <c r="G2956" s="39">
        <v>2800373.1330837999</v>
      </c>
      <c r="H2956" s="39">
        <v>2800373.1330837999</v>
      </c>
      <c r="I2956" s="39">
        <v>2800373.1330837999</v>
      </c>
      <c r="J2956" s="39">
        <v>2800373.1330837999</v>
      </c>
      <c r="K2956" s="39">
        <v>2800373.1330837999</v>
      </c>
      <c r="L2956" s="39">
        <v>2800373.1330837999</v>
      </c>
      <c r="M2956" s="39">
        <v>2800373.1330837999</v>
      </c>
      <c r="N2956" s="39">
        <v>2800373.1330837999</v>
      </c>
      <c r="O2956" s="39">
        <v>2800373.1330837999</v>
      </c>
      <c r="P2956" s="39">
        <v>2800373.1330837999</v>
      </c>
      <c r="Q2956" s="39">
        <v>2800373.1330837999</v>
      </c>
      <c r="R2956" s="39">
        <v>2800373.1330837999</v>
      </c>
    </row>
    <row r="2957" spans="1:30" hidden="1" outlineLevel="1">
      <c r="A2957" s="40" t="s">
        <v>214</v>
      </c>
      <c r="B2957" s="39">
        <v>106630.190352162</v>
      </c>
      <c r="C2957" s="39">
        <v>106630.190352162</v>
      </c>
      <c r="D2957" s="39">
        <v>106630.190352162</v>
      </c>
      <c r="E2957" s="39">
        <v>106630.190352162</v>
      </c>
      <c r="F2957" s="39">
        <v>106630.190352162</v>
      </c>
      <c r="G2957" s="39">
        <v>106630.190352162</v>
      </c>
      <c r="H2957" s="39">
        <v>106630.190352162</v>
      </c>
      <c r="I2957" s="39">
        <v>106630.190352162</v>
      </c>
      <c r="J2957" s="39">
        <v>106630.190352162</v>
      </c>
      <c r="K2957" s="39">
        <v>106630.190352162</v>
      </c>
      <c r="L2957" s="39">
        <v>106630.190352162</v>
      </c>
      <c r="M2957" s="39">
        <v>106630.190352162</v>
      </c>
      <c r="N2957" s="39">
        <v>106630.190352162</v>
      </c>
      <c r="O2957" s="39">
        <v>106630.190352162</v>
      </c>
      <c r="P2957" s="39">
        <v>106630.190352162</v>
      </c>
      <c r="Q2957" s="39">
        <v>106630.190352162</v>
      </c>
      <c r="R2957" s="39">
        <v>106630.190352162</v>
      </c>
    </row>
    <row r="2958" spans="1:30" hidden="1" outlineLevel="1">
      <c r="A2958" s="40" t="s">
        <v>215</v>
      </c>
      <c r="B2958" s="39">
        <v>1558844.8190440801</v>
      </c>
      <c r="C2958" s="39">
        <v>1558844.8190440801</v>
      </c>
      <c r="D2958" s="39">
        <v>1558844.8190440801</v>
      </c>
      <c r="E2958" s="39">
        <v>1558844.8190440801</v>
      </c>
      <c r="F2958" s="39">
        <v>1558844.8190440801</v>
      </c>
      <c r="G2958" s="39">
        <v>1558844.8190440801</v>
      </c>
      <c r="H2958" s="39">
        <v>1558844.8190440801</v>
      </c>
      <c r="I2958" s="39">
        <v>1558844.8190440801</v>
      </c>
      <c r="J2958" s="39">
        <v>1558844.8190440801</v>
      </c>
      <c r="K2958" s="39">
        <v>1558844.8190440801</v>
      </c>
      <c r="L2958" s="39">
        <v>1558844.8190440801</v>
      </c>
      <c r="M2958" s="39">
        <v>1558844.8190440801</v>
      </c>
      <c r="N2958" s="39">
        <v>1558844.8190440801</v>
      </c>
      <c r="O2958" s="39">
        <v>1558844.8190440801</v>
      </c>
      <c r="P2958" s="39">
        <v>1558844.8190440801</v>
      </c>
      <c r="Q2958" s="39">
        <v>1558844.8190440801</v>
      </c>
      <c r="R2958" s="39">
        <v>1558844.8190440801</v>
      </c>
    </row>
    <row r="2959" spans="1:30" hidden="1" outlineLevel="1">
      <c r="A2959" s="40" t="s">
        <v>216</v>
      </c>
      <c r="B2959" s="39">
        <v>6310080.7394880196</v>
      </c>
      <c r="C2959" s="39">
        <v>6310080.7394880196</v>
      </c>
      <c r="D2959" s="39">
        <v>6310080.7394880196</v>
      </c>
      <c r="E2959" s="39">
        <v>6310080.7394880196</v>
      </c>
      <c r="F2959" s="39">
        <v>6310080.7394880196</v>
      </c>
      <c r="G2959" s="39">
        <v>6310080.7394880196</v>
      </c>
      <c r="H2959" s="39">
        <v>6310080.7394880196</v>
      </c>
      <c r="I2959" s="39">
        <v>6310080.7394880196</v>
      </c>
      <c r="J2959" s="39">
        <v>6310080.7394880196</v>
      </c>
      <c r="K2959" s="39">
        <v>6310080.7394880196</v>
      </c>
      <c r="L2959" s="39">
        <v>6310080.7394880196</v>
      </c>
      <c r="M2959" s="39">
        <v>6310080.7394880196</v>
      </c>
      <c r="N2959" s="39">
        <v>6310080.7394880196</v>
      </c>
      <c r="O2959" s="39">
        <v>6310080.7394880196</v>
      </c>
      <c r="P2959" s="39">
        <v>6310080.7394880196</v>
      </c>
      <c r="Q2959" s="39">
        <v>6310080.7394880196</v>
      </c>
      <c r="R2959" s="39">
        <v>6310080.7394880196</v>
      </c>
    </row>
    <row r="2960" spans="1:30" hidden="1" outlineLevel="1">
      <c r="A2960" s="40" t="s">
        <v>217</v>
      </c>
      <c r="B2960" s="39">
        <v>74540.733825504503</v>
      </c>
      <c r="C2960" s="39">
        <v>74540.733825504503</v>
      </c>
      <c r="D2960" s="39">
        <v>74540.733825504503</v>
      </c>
      <c r="E2960" s="39">
        <v>74540.733825504503</v>
      </c>
      <c r="F2960" s="39">
        <v>74540.733825504503</v>
      </c>
      <c r="G2960" s="39">
        <v>74540.733825504503</v>
      </c>
      <c r="H2960" s="39">
        <v>74540.733825504503</v>
      </c>
      <c r="I2960" s="39">
        <v>74540.733825504503</v>
      </c>
      <c r="J2960" s="39">
        <v>74540.733825504503</v>
      </c>
      <c r="K2960" s="39">
        <v>74540.733825504503</v>
      </c>
      <c r="L2960" s="39">
        <v>74540.733825504503</v>
      </c>
      <c r="M2960" s="39">
        <v>74540.733825504503</v>
      </c>
      <c r="N2960" s="39">
        <v>74540.733825504503</v>
      </c>
      <c r="O2960" s="39">
        <v>74540.733825504503</v>
      </c>
      <c r="P2960" s="39">
        <v>74540.733825504503</v>
      </c>
      <c r="Q2960" s="39">
        <v>74540.733825504503</v>
      </c>
      <c r="R2960" s="39">
        <v>74540.733825504503</v>
      </c>
    </row>
    <row r="2961" spans="1:30" hidden="1" outlineLevel="1">
      <c r="A2961" s="40" t="s">
        <v>218</v>
      </c>
      <c r="B2961" s="39">
        <v>27281611.758779399</v>
      </c>
      <c r="C2961" s="39">
        <v>27281611.758779399</v>
      </c>
      <c r="D2961" s="39">
        <v>27281611.758779399</v>
      </c>
      <c r="E2961" s="39">
        <v>27281611.758779399</v>
      </c>
      <c r="F2961" s="39">
        <v>27281611.758779399</v>
      </c>
      <c r="G2961" s="39">
        <v>27281611.758779399</v>
      </c>
      <c r="H2961" s="39">
        <v>27281611.758779399</v>
      </c>
      <c r="I2961" s="39">
        <v>27281611.758779399</v>
      </c>
      <c r="J2961" s="39">
        <v>27281611.758779399</v>
      </c>
      <c r="K2961" s="39">
        <v>27281611.758779399</v>
      </c>
      <c r="L2961" s="39">
        <v>27281611.758779399</v>
      </c>
      <c r="M2961" s="39">
        <v>27281611.758779399</v>
      </c>
      <c r="N2961" s="39">
        <v>27281611.758779399</v>
      </c>
      <c r="O2961" s="39">
        <v>27281611.758779399</v>
      </c>
      <c r="P2961" s="39">
        <v>27281611.758779399</v>
      </c>
      <c r="Q2961" s="39">
        <v>27281611.758779399</v>
      </c>
      <c r="R2961" s="39">
        <v>27281611.758779399</v>
      </c>
    </row>
    <row r="2962" spans="1:30" hidden="1" outlineLevel="1">
      <c r="A2962" s="40" t="s">
        <v>219</v>
      </c>
      <c r="B2962" s="39">
        <v>11094889.693453601</v>
      </c>
      <c r="C2962" s="39">
        <v>11094889.693453601</v>
      </c>
      <c r="D2962" s="39">
        <v>11094889.693453601</v>
      </c>
      <c r="E2962" s="39">
        <v>11094889.693453601</v>
      </c>
      <c r="F2962" s="39">
        <v>11094889.693453601</v>
      </c>
      <c r="G2962" s="39">
        <v>11094889.693453601</v>
      </c>
      <c r="H2962" s="39">
        <v>11094889.693453601</v>
      </c>
      <c r="I2962" s="39">
        <v>11094889.693453601</v>
      </c>
      <c r="J2962" s="39">
        <v>11094889.693453601</v>
      </c>
      <c r="K2962" s="39">
        <v>11094889.693453601</v>
      </c>
      <c r="L2962" s="39">
        <v>11094889.693453601</v>
      </c>
      <c r="M2962" s="39">
        <v>11094889.693453601</v>
      </c>
      <c r="N2962" s="39">
        <v>11094889.693453601</v>
      </c>
      <c r="O2962" s="39">
        <v>11094889.693453601</v>
      </c>
      <c r="P2962" s="39">
        <v>11094889.693453601</v>
      </c>
      <c r="Q2962" s="39">
        <v>11094889.693453601</v>
      </c>
      <c r="R2962" s="39">
        <v>11094889.693453601</v>
      </c>
    </row>
    <row r="2963" spans="1:30" hidden="1" outlineLevel="1">
      <c r="A2963" s="40" t="s">
        <v>220</v>
      </c>
      <c r="B2963" s="39">
        <v>2621043.41611708</v>
      </c>
      <c r="C2963" s="39">
        <v>2621043.41611708</v>
      </c>
      <c r="D2963" s="39">
        <v>2621043.41611708</v>
      </c>
      <c r="E2963" s="39">
        <v>2621043.41611708</v>
      </c>
      <c r="F2963" s="39">
        <v>2621043.41611708</v>
      </c>
      <c r="G2963" s="39">
        <v>2621043.41611708</v>
      </c>
      <c r="H2963" s="39">
        <v>2621043.41611708</v>
      </c>
      <c r="I2963" s="39">
        <v>2621043.41611708</v>
      </c>
      <c r="J2963" s="39">
        <v>2621043.41611708</v>
      </c>
      <c r="K2963" s="39">
        <v>2621043.41611708</v>
      </c>
      <c r="L2963" s="39">
        <v>2621043.41611708</v>
      </c>
      <c r="M2963" s="39">
        <v>2621043.41611708</v>
      </c>
      <c r="N2963" s="39">
        <v>2621043.41611708</v>
      </c>
      <c r="O2963" s="39">
        <v>2621043.41611708</v>
      </c>
      <c r="P2963" s="39">
        <v>2621043.41611708</v>
      </c>
      <c r="Q2963" s="39">
        <v>2621043.41611708</v>
      </c>
      <c r="R2963" s="39">
        <v>2621043.41611708</v>
      </c>
    </row>
    <row r="2964" spans="1:30" hidden="1" outlineLevel="1">
      <c r="A2964" s="40" t="s">
        <v>221</v>
      </c>
      <c r="B2964" s="39">
        <v>178801.454360148</v>
      </c>
      <c r="C2964" s="39">
        <v>178801.454360148</v>
      </c>
      <c r="D2964" s="39">
        <v>178801.454360148</v>
      </c>
      <c r="E2964" s="39">
        <v>178801.454360148</v>
      </c>
      <c r="F2964" s="39">
        <v>178801.454360148</v>
      </c>
      <c r="G2964" s="39">
        <v>178801.454360148</v>
      </c>
      <c r="H2964" s="39">
        <v>178801.454360148</v>
      </c>
      <c r="I2964" s="39">
        <v>178801.454360148</v>
      </c>
      <c r="J2964" s="39">
        <v>178801.454360148</v>
      </c>
      <c r="K2964" s="39">
        <v>178801.454360148</v>
      </c>
      <c r="L2964" s="39">
        <v>178801.454360148</v>
      </c>
      <c r="M2964" s="39">
        <v>178801.454360148</v>
      </c>
      <c r="N2964" s="39">
        <v>178801.454360148</v>
      </c>
      <c r="O2964" s="39">
        <v>178801.454360148</v>
      </c>
      <c r="P2964" s="39">
        <v>178801.454360148</v>
      </c>
      <c r="Q2964" s="39">
        <v>178801.454360148</v>
      </c>
      <c r="R2964" s="39">
        <v>178801.454360148</v>
      </c>
    </row>
    <row r="2965" spans="1:30" hidden="1" outlineLevel="1">
      <c r="A2965" s="40" t="s">
        <v>222</v>
      </c>
      <c r="B2965" s="39">
        <v>93672.416730208395</v>
      </c>
      <c r="C2965" s="39">
        <v>93672.416730208395</v>
      </c>
      <c r="D2965" s="39">
        <v>93672.416730208395</v>
      </c>
      <c r="E2965" s="39">
        <v>93672.416730208395</v>
      </c>
      <c r="F2965" s="39">
        <v>93672.416730208395</v>
      </c>
      <c r="G2965" s="39">
        <v>93672.416730208395</v>
      </c>
      <c r="H2965" s="39">
        <v>93672.416730208395</v>
      </c>
      <c r="I2965" s="39">
        <v>93672.416730208395</v>
      </c>
      <c r="J2965" s="39">
        <v>93672.416730208395</v>
      </c>
      <c r="K2965" s="39">
        <v>93672.416730208395</v>
      </c>
      <c r="L2965" s="39">
        <v>93672.416730208395</v>
      </c>
      <c r="M2965" s="39">
        <v>93672.416730208395</v>
      </c>
      <c r="N2965" s="39">
        <v>93672.416730208395</v>
      </c>
      <c r="O2965" s="39">
        <v>93672.416730208395</v>
      </c>
      <c r="P2965" s="39">
        <v>93672.416730208395</v>
      </c>
      <c r="Q2965" s="39">
        <v>93672.416730208395</v>
      </c>
      <c r="R2965" s="39">
        <v>93672.416730208395</v>
      </c>
    </row>
    <row r="2966" spans="1:30" hidden="1" outlineLevel="1">
      <c r="A2966" s="40" t="s">
        <v>223</v>
      </c>
      <c r="B2966" s="39">
        <v>102049.69559285999</v>
      </c>
      <c r="C2966" s="39">
        <v>102049.69559285999</v>
      </c>
      <c r="D2966" s="39">
        <v>102049.69559285999</v>
      </c>
      <c r="E2966" s="39">
        <v>102049.69559285999</v>
      </c>
      <c r="F2966" s="39">
        <v>102049.69559285999</v>
      </c>
      <c r="G2966" s="39">
        <v>102049.69559285999</v>
      </c>
      <c r="H2966" s="39">
        <v>102049.69559285999</v>
      </c>
      <c r="I2966" s="39">
        <v>102049.69559285999</v>
      </c>
      <c r="J2966" s="39">
        <v>102049.69559285999</v>
      </c>
      <c r="K2966" s="39">
        <v>102049.69559285999</v>
      </c>
      <c r="L2966" s="39">
        <v>102049.69559285999</v>
      </c>
      <c r="M2966" s="39">
        <v>102049.69559285999</v>
      </c>
      <c r="N2966" s="39">
        <v>102049.69559285999</v>
      </c>
      <c r="O2966" s="39">
        <v>102049.69559285999</v>
      </c>
      <c r="P2966" s="39">
        <v>102049.69559285999</v>
      </c>
      <c r="Q2966" s="39">
        <v>102049.69559285999</v>
      </c>
      <c r="R2966" s="39">
        <v>102049.69559285999</v>
      </c>
    </row>
    <row r="2967" spans="1:30" hidden="1" outlineLevel="1">
      <c r="A2967" s="40" t="s">
        <v>224</v>
      </c>
      <c r="B2967" s="39">
        <v>11107.768749045001</v>
      </c>
      <c r="C2967" s="39">
        <v>11107.768749045001</v>
      </c>
      <c r="D2967" s="39">
        <v>11107.768749045001</v>
      </c>
      <c r="E2967" s="39">
        <v>11107.768749045001</v>
      </c>
      <c r="F2967" s="39">
        <v>11107.768749045001</v>
      </c>
      <c r="G2967" s="39">
        <v>11107.768749045001</v>
      </c>
      <c r="H2967" s="39">
        <v>11107.768749045001</v>
      </c>
      <c r="I2967" s="39">
        <v>11107.768749045001</v>
      </c>
      <c r="J2967" s="39">
        <v>11107.768749045001</v>
      </c>
      <c r="K2967" s="39">
        <v>11107.768749045001</v>
      </c>
      <c r="L2967" s="39">
        <v>11107.768749045001</v>
      </c>
      <c r="M2967" s="39">
        <v>11107.768749045001</v>
      </c>
      <c r="N2967" s="39">
        <v>11107.768749045001</v>
      </c>
      <c r="O2967" s="39">
        <v>11107.768749045001</v>
      </c>
      <c r="P2967" s="39">
        <v>11107.768749045001</v>
      </c>
      <c r="Q2967" s="39">
        <v>11107.768749045001</v>
      </c>
      <c r="R2967" s="39">
        <v>11107.768749045001</v>
      </c>
    </row>
    <row r="2968" spans="1:30" hidden="1" outlineLevel="1">
      <c r="A2968" s="40" t="s">
        <v>225</v>
      </c>
      <c r="B2968" s="39">
        <v>60305793.545194097</v>
      </c>
      <c r="C2968" s="39">
        <v>60305793.545194097</v>
      </c>
      <c r="D2968" s="39">
        <v>60305793.545194097</v>
      </c>
      <c r="E2968" s="39">
        <v>60305793.545194097</v>
      </c>
      <c r="F2968" s="39">
        <v>60305793.545194097</v>
      </c>
      <c r="G2968" s="39">
        <v>60305793.545194097</v>
      </c>
      <c r="H2968" s="39">
        <v>60305793.545194097</v>
      </c>
      <c r="I2968" s="39">
        <v>60305793.545194097</v>
      </c>
      <c r="J2968" s="39">
        <v>60305793.545194097</v>
      </c>
      <c r="K2968" s="39">
        <v>60305793.545194097</v>
      </c>
      <c r="L2968" s="39">
        <v>60305793.545194097</v>
      </c>
      <c r="M2968" s="39">
        <v>60305793.545194097</v>
      </c>
      <c r="N2968" s="39">
        <v>60305793.545194097</v>
      </c>
      <c r="O2968" s="39">
        <v>60305793.545194097</v>
      </c>
      <c r="P2968" s="39">
        <v>60305793.545194097</v>
      </c>
      <c r="Q2968" s="39">
        <v>60305793.545194097</v>
      </c>
      <c r="R2968" s="39">
        <v>60305793.545194097</v>
      </c>
    </row>
    <row r="2969" spans="1:30" hidden="1" outlineLevel="1">
      <c r="A2969" s="40" t="s">
        <v>226</v>
      </c>
      <c r="B2969" s="39">
        <v>599036.53468165896</v>
      </c>
      <c r="C2969" s="39">
        <v>599036.53468165896</v>
      </c>
      <c r="D2969" s="39">
        <v>599036.53468165896</v>
      </c>
      <c r="E2969" s="39">
        <v>599036.53468165896</v>
      </c>
      <c r="F2969" s="39">
        <v>599036.53468165896</v>
      </c>
      <c r="G2969" s="39">
        <v>599036.53468165896</v>
      </c>
      <c r="H2969" s="39">
        <v>599036.53468165896</v>
      </c>
      <c r="I2969" s="39">
        <v>599036.53468165896</v>
      </c>
      <c r="J2969" s="39">
        <v>599036.53468165896</v>
      </c>
      <c r="K2969" s="39">
        <v>599036.53468165896</v>
      </c>
      <c r="L2969" s="39">
        <v>599036.53468165896</v>
      </c>
      <c r="M2969" s="39">
        <v>599036.53468165896</v>
      </c>
      <c r="N2969" s="39">
        <v>599036.53468165896</v>
      </c>
      <c r="O2969" s="39">
        <v>599036.53468165896</v>
      </c>
      <c r="P2969" s="39">
        <v>599036.53468165896</v>
      </c>
      <c r="Q2969" s="39">
        <v>599036.53468165896</v>
      </c>
      <c r="R2969" s="39">
        <v>599036.53468165896</v>
      </c>
    </row>
    <row r="2970" spans="1:30" hidden="1" outlineLevel="1">
      <c r="A2970" s="40" t="s">
        <v>227</v>
      </c>
      <c r="B2970" s="39">
        <v>35083.106867851297</v>
      </c>
      <c r="C2970" s="39">
        <v>35083.106867851297</v>
      </c>
      <c r="D2970" s="39">
        <v>35083.106867851297</v>
      </c>
      <c r="E2970" s="39">
        <v>35083.106867851297</v>
      </c>
      <c r="F2970" s="39">
        <v>35083.106867851297</v>
      </c>
      <c r="G2970" s="39">
        <v>35083.106867851297</v>
      </c>
      <c r="H2970" s="39">
        <v>35083.106867851297</v>
      </c>
      <c r="I2970" s="39">
        <v>35083.106867851297</v>
      </c>
      <c r="J2970" s="39">
        <v>35083.106867851297</v>
      </c>
      <c r="K2970" s="39">
        <v>35083.106867851297</v>
      </c>
      <c r="L2970" s="39">
        <v>35083.106867851297</v>
      </c>
      <c r="M2970" s="39">
        <v>35083.106867851297</v>
      </c>
      <c r="N2970" s="39">
        <v>35083.106867851297</v>
      </c>
      <c r="O2970" s="39">
        <v>35083.106867851297</v>
      </c>
      <c r="P2970" s="39">
        <v>35083.106867851297</v>
      </c>
      <c r="Q2970" s="39">
        <v>35083.106867851297</v>
      </c>
      <c r="R2970" s="39">
        <v>35083.106867851297</v>
      </c>
    </row>
    <row r="2971" spans="1:30" hidden="1" outlineLevel="1">
      <c r="A2971" s="40" t="s">
        <v>228</v>
      </c>
      <c r="B2971" s="39">
        <v>12172.873604163</v>
      </c>
      <c r="C2971" s="39">
        <v>12172.873604163</v>
      </c>
      <c r="D2971" s="39">
        <v>12172.873604163</v>
      </c>
      <c r="E2971" s="39">
        <v>12172.873604163</v>
      </c>
      <c r="F2971" s="39">
        <v>12172.873604163</v>
      </c>
      <c r="G2971" s="39">
        <v>12172.873604163</v>
      </c>
      <c r="H2971" s="39">
        <v>12172.873604163</v>
      </c>
      <c r="I2971" s="39">
        <v>12172.873604163</v>
      </c>
      <c r="J2971" s="39">
        <v>12172.873604163</v>
      </c>
      <c r="K2971" s="39">
        <v>12172.873604163</v>
      </c>
      <c r="L2971" s="39">
        <v>12172.873604163</v>
      </c>
      <c r="M2971" s="39">
        <v>12172.873604163</v>
      </c>
      <c r="N2971" s="39">
        <v>12172.873604163</v>
      </c>
      <c r="O2971" s="39">
        <v>12172.873604163</v>
      </c>
      <c r="P2971" s="39">
        <v>12172.873604163</v>
      </c>
      <c r="Q2971" s="39">
        <v>12172.873604163</v>
      </c>
      <c r="R2971" s="39">
        <v>12172.873604163</v>
      </c>
    </row>
    <row r="2972" spans="1:30" hidden="1" outlineLevel="1">
      <c r="A2972" s="40" t="s">
        <v>229</v>
      </c>
      <c r="B2972" s="39">
        <v>91193.4531271429</v>
      </c>
      <c r="C2972" s="39">
        <v>91193.4531271429</v>
      </c>
      <c r="D2972" s="39">
        <v>91193.4531271429</v>
      </c>
      <c r="E2972" s="39">
        <v>91193.4531271429</v>
      </c>
      <c r="F2972" s="39">
        <v>91193.4531271429</v>
      </c>
      <c r="G2972" s="39">
        <v>91193.4531271429</v>
      </c>
      <c r="H2972" s="39">
        <v>91193.4531271429</v>
      </c>
      <c r="I2972" s="39">
        <v>91193.4531271429</v>
      </c>
      <c r="J2972" s="39">
        <v>91193.4531271429</v>
      </c>
      <c r="K2972" s="39">
        <v>91193.4531271429</v>
      </c>
      <c r="L2972" s="39">
        <v>91193.4531271429</v>
      </c>
      <c r="M2972" s="39">
        <v>91193.4531271429</v>
      </c>
      <c r="N2972" s="39">
        <v>91193.4531271429</v>
      </c>
      <c r="O2972" s="39">
        <v>91193.4531271429</v>
      </c>
      <c r="P2972" s="39">
        <v>91193.4531271429</v>
      </c>
      <c r="Q2972" s="39">
        <v>91193.4531271429</v>
      </c>
      <c r="R2972" s="39">
        <v>91193.4531271429</v>
      </c>
    </row>
    <row r="2973" spans="1:30" collapsed="1">
      <c r="A2973" s="40" t="s">
        <v>658</v>
      </c>
      <c r="B2973" s="39">
        <v>113276925.33305</v>
      </c>
      <c r="C2973" s="39">
        <v>113276925.33305</v>
      </c>
      <c r="D2973" s="39">
        <v>113276925.33305</v>
      </c>
      <c r="E2973" s="39">
        <v>113276925.33305</v>
      </c>
      <c r="F2973" s="39">
        <v>113276925.33305</v>
      </c>
      <c r="G2973" s="39">
        <v>113276925.33305</v>
      </c>
      <c r="H2973" s="39">
        <v>113276925.33305</v>
      </c>
      <c r="I2973" s="39">
        <v>113276925.33305</v>
      </c>
      <c r="J2973" s="39">
        <v>113276925.33305</v>
      </c>
      <c r="K2973" s="39">
        <v>113276925.33305</v>
      </c>
      <c r="L2973" s="39">
        <v>113276925.33305</v>
      </c>
      <c r="M2973" s="39">
        <v>113276925.33305</v>
      </c>
      <c r="N2973" s="39">
        <v>113276925.33305</v>
      </c>
      <c r="O2973" s="39">
        <v>113276925.33305</v>
      </c>
      <c r="P2973" s="39">
        <v>113276925.33305</v>
      </c>
      <c r="Q2973" s="39">
        <v>113276925.33305</v>
      </c>
      <c r="R2973" s="39">
        <v>113276925.33305</v>
      </c>
      <c r="S2973" s="39">
        <v>0</v>
      </c>
      <c r="T2973" s="39">
        <v>0</v>
      </c>
      <c r="U2973" s="39">
        <v>0</v>
      </c>
      <c r="V2973" s="39">
        <v>0</v>
      </c>
      <c r="W2973" s="39">
        <v>0</v>
      </c>
      <c r="X2973" s="39">
        <v>0</v>
      </c>
      <c r="Y2973" s="39">
        <v>0</v>
      </c>
      <c r="Z2973" s="39">
        <v>0</v>
      </c>
      <c r="AA2973" s="39">
        <v>0</v>
      </c>
      <c r="AB2973" s="39">
        <v>0</v>
      </c>
      <c r="AC2973" s="39">
        <v>0</v>
      </c>
      <c r="AD2973" s="39">
        <v>0</v>
      </c>
    </row>
    <row r="2974" spans="1:30">
      <c r="A2974" s="40" t="s">
        <v>659</v>
      </c>
    </row>
    <row r="2975" spans="1:30" s="45" customFormat="1">
      <c r="A2975" s="49" t="s">
        <v>660</v>
      </c>
      <c r="B2975" s="50">
        <v>2.4721479020111899E-2</v>
      </c>
      <c r="C2975" s="50">
        <v>9.4132313389203904E-4</v>
      </c>
      <c r="D2975" s="50">
        <v>1.37613623821519E-2</v>
      </c>
      <c r="E2975" s="50">
        <v>5.57049083115157E-2</v>
      </c>
      <c r="F2975" s="50">
        <v>6.5803987534392996E-4</v>
      </c>
      <c r="G2975" s="50">
        <v>0.240839974059742</v>
      </c>
      <c r="H2975" s="50">
        <v>9.7944834403238507E-2</v>
      </c>
      <c r="I2975" s="50">
        <v>2.3138370046775401E-2</v>
      </c>
      <c r="J2975" s="50">
        <v>1.57844551160305E-3</v>
      </c>
      <c r="K2975" s="50">
        <v>8.2693290319098603E-4</v>
      </c>
      <c r="L2975" s="50">
        <v>9.0088687782457902E-4</v>
      </c>
      <c r="M2975" s="50">
        <v>9.8058529717209199E-5</v>
      </c>
      <c r="N2975" s="50">
        <v>0.53237491543742099</v>
      </c>
      <c r="O2975" s="50">
        <v>5.2882485371173503E-3</v>
      </c>
      <c r="P2975" s="50">
        <v>3.0971097392255099E-4</v>
      </c>
      <c r="Q2975" s="50">
        <v>1.0746119360472599E-4</v>
      </c>
      <c r="R2975" s="50">
        <v>8.0504880282564705E-4</v>
      </c>
      <c r="S2975" s="50">
        <v>0</v>
      </c>
      <c r="T2975" s="50">
        <v>0</v>
      </c>
      <c r="U2975" s="50">
        <v>0</v>
      </c>
      <c r="V2975" s="50">
        <v>0</v>
      </c>
      <c r="W2975" s="50">
        <v>0</v>
      </c>
      <c r="X2975" s="50">
        <v>0</v>
      </c>
      <c r="Y2975" s="50">
        <v>0</v>
      </c>
      <c r="Z2975" s="50">
        <v>0</v>
      </c>
      <c r="AA2975" s="50">
        <v>0</v>
      </c>
      <c r="AB2975" s="50">
        <v>0</v>
      </c>
      <c r="AC2975" s="50">
        <v>0</v>
      </c>
      <c r="AD2975" s="50">
        <v>0</v>
      </c>
    </row>
    <row r="2976" spans="1:30">
      <c r="A2976" s="40" t="s">
        <v>661</v>
      </c>
      <c r="B2976" s="39">
        <v>2.4721479020111899E-2</v>
      </c>
      <c r="C2976" s="39">
        <v>9.4132313389203904E-4</v>
      </c>
      <c r="D2976" s="39">
        <v>1.37613623821519E-2</v>
      </c>
      <c r="E2976" s="39">
        <v>5.57049083115157E-2</v>
      </c>
      <c r="F2976" s="39">
        <v>6.5803987534392996E-4</v>
      </c>
      <c r="G2976" s="39">
        <v>0.240839974059742</v>
      </c>
      <c r="H2976" s="39">
        <v>9.7944834403238507E-2</v>
      </c>
      <c r="I2976" s="39">
        <v>2.3138370046775401E-2</v>
      </c>
      <c r="J2976" s="39">
        <v>1.57844551160305E-3</v>
      </c>
      <c r="K2976" s="39">
        <v>8.2693290319098603E-4</v>
      </c>
      <c r="L2976" s="39">
        <v>9.0088687782457902E-4</v>
      </c>
      <c r="M2976" s="39">
        <v>9.8058529717209199E-5</v>
      </c>
      <c r="N2976" s="39">
        <v>0.53237491543742099</v>
      </c>
      <c r="O2976" s="39">
        <v>5.2882485371173503E-3</v>
      </c>
      <c r="P2976" s="39">
        <v>3.0971097392255099E-4</v>
      </c>
      <c r="Q2976" s="39">
        <v>1.0746119360472599E-4</v>
      </c>
      <c r="R2976" s="39">
        <v>8.0504880282564705E-4</v>
      </c>
      <c r="S2976" s="39">
        <v>0</v>
      </c>
      <c r="T2976" s="39">
        <v>0</v>
      </c>
      <c r="U2976" s="39">
        <v>0</v>
      </c>
      <c r="V2976" s="39">
        <v>0</v>
      </c>
      <c r="W2976" s="39">
        <v>0</v>
      </c>
      <c r="X2976" s="39">
        <v>0</v>
      </c>
      <c r="Y2976" s="39">
        <v>0</v>
      </c>
      <c r="Z2976" s="39">
        <v>0</v>
      </c>
      <c r="AA2976" s="39">
        <v>0</v>
      </c>
      <c r="AB2976" s="39">
        <v>0</v>
      </c>
      <c r="AC2976" s="39">
        <v>0</v>
      </c>
      <c r="AD2976" s="39">
        <v>0</v>
      </c>
    </row>
    <row r="2977" spans="1:30">
      <c r="A2977" s="40" t="s">
        <v>662</v>
      </c>
    </row>
    <row r="2978" spans="1:30">
      <c r="A2978" s="43" t="s">
        <v>663</v>
      </c>
    </row>
    <row r="2979" spans="1:30">
      <c r="A2979" s="40" t="s">
        <v>664</v>
      </c>
      <c r="B2979" s="39">
        <v>1</v>
      </c>
      <c r="C2979" s="39">
        <v>1</v>
      </c>
      <c r="D2979" s="39">
        <v>1</v>
      </c>
      <c r="E2979" s="39">
        <v>1</v>
      </c>
      <c r="F2979" s="39">
        <v>1</v>
      </c>
      <c r="G2979" s="39">
        <v>1</v>
      </c>
      <c r="H2979" s="39">
        <v>1</v>
      </c>
      <c r="I2979" s="39">
        <v>1</v>
      </c>
      <c r="J2979" s="39">
        <v>1</v>
      </c>
      <c r="K2979" s="39">
        <v>1</v>
      </c>
      <c r="L2979" s="39">
        <v>1</v>
      </c>
      <c r="M2979" s="39">
        <v>1</v>
      </c>
      <c r="N2979" s="39">
        <v>1</v>
      </c>
      <c r="O2979" s="39">
        <v>1</v>
      </c>
      <c r="P2979" s="39">
        <v>1</v>
      </c>
      <c r="Q2979" s="39">
        <v>1</v>
      </c>
      <c r="R2979" s="39">
        <v>1</v>
      </c>
      <c r="S2979" s="39">
        <v>0</v>
      </c>
      <c r="T2979" s="39">
        <v>0</v>
      </c>
      <c r="U2979" s="39">
        <v>0</v>
      </c>
      <c r="V2979" s="39">
        <v>0</v>
      </c>
      <c r="W2979" s="39">
        <v>0</v>
      </c>
      <c r="X2979" s="39">
        <v>0</v>
      </c>
      <c r="Y2979" s="39">
        <v>0</v>
      </c>
      <c r="Z2979" s="39">
        <v>0</v>
      </c>
      <c r="AA2979" s="39">
        <v>0</v>
      </c>
      <c r="AB2979" s="39">
        <v>0</v>
      </c>
      <c r="AC2979" s="39">
        <v>0</v>
      </c>
      <c r="AD2979" s="39">
        <v>0</v>
      </c>
    </row>
    <row r="2980" spans="1:30">
      <c r="A2980" s="40" t="s">
        <v>665</v>
      </c>
    </row>
    <row r="2981" spans="1:30">
      <c r="A2981" s="40" t="s">
        <v>666</v>
      </c>
      <c r="B2981" s="39">
        <v>2692047.07799999</v>
      </c>
      <c r="C2981" s="39">
        <v>101711.405</v>
      </c>
      <c r="D2981" s="39">
        <v>1532764.787</v>
      </c>
      <c r="E2981" s="39">
        <v>6017304.017</v>
      </c>
      <c r="F2981" s="39">
        <v>71082.173999999999</v>
      </c>
      <c r="G2981" s="39">
        <v>26017376.182999998</v>
      </c>
      <c r="H2981" s="39">
        <v>10588644.419</v>
      </c>
      <c r="I2981" s="39">
        <v>2517488.5919999899</v>
      </c>
      <c r="J2981" s="39">
        <v>175810.04199999999</v>
      </c>
      <c r="K2981" s="39">
        <v>91241.144</v>
      </c>
      <c r="L2981" s="39">
        <v>97314.767999999996</v>
      </c>
      <c r="M2981" s="39">
        <v>10819.4659999999</v>
      </c>
      <c r="N2981" s="39">
        <v>57507710.079999998</v>
      </c>
      <c r="O2981" s="39">
        <v>571242.28599999996</v>
      </c>
      <c r="P2981" s="39">
        <v>33455.311999999998</v>
      </c>
      <c r="Q2981" s="39">
        <v>11856.925999999999</v>
      </c>
      <c r="R2981" s="39">
        <v>89667.754000000001</v>
      </c>
      <c r="S2981" s="39">
        <v>0</v>
      </c>
      <c r="T2981" s="39">
        <v>824183.57663926005</v>
      </c>
      <c r="U2981" s="39">
        <v>0</v>
      </c>
      <c r="V2981" s="39">
        <v>0</v>
      </c>
      <c r="W2981" s="39">
        <v>1102340</v>
      </c>
      <c r="X2981" s="39">
        <v>4085578.6129999999</v>
      </c>
      <c r="Y2981" s="39">
        <v>0</v>
      </c>
      <c r="Z2981" s="39">
        <v>480</v>
      </c>
      <c r="AA2981" s="39">
        <v>0</v>
      </c>
      <c r="AB2981" s="39">
        <v>192</v>
      </c>
      <c r="AC2981" s="39">
        <v>152</v>
      </c>
      <c r="AD2981" s="39">
        <v>0</v>
      </c>
    </row>
    <row r="2982" spans="1:30">
      <c r="A2982" s="40" t="s">
        <v>667</v>
      </c>
      <c r="B2982" s="39">
        <v>0</v>
      </c>
      <c r="C2982" s="39">
        <v>0</v>
      </c>
      <c r="D2982" s="39">
        <v>0</v>
      </c>
      <c r="E2982" s="39">
        <v>0</v>
      </c>
      <c r="F2982" s="39">
        <v>0</v>
      </c>
      <c r="G2982" s="39">
        <v>0</v>
      </c>
      <c r="H2982" s="39">
        <v>0</v>
      </c>
      <c r="I2982" s="39">
        <v>0</v>
      </c>
      <c r="J2982" s="39">
        <v>0</v>
      </c>
      <c r="K2982" s="39">
        <v>0</v>
      </c>
      <c r="L2982" s="39">
        <v>0</v>
      </c>
      <c r="M2982" s="39">
        <v>0</v>
      </c>
      <c r="N2982" s="39">
        <v>0</v>
      </c>
      <c r="O2982" s="39">
        <v>0</v>
      </c>
      <c r="P2982" s="39">
        <v>0</v>
      </c>
      <c r="Q2982" s="39">
        <v>0</v>
      </c>
      <c r="R2982" s="39">
        <v>0</v>
      </c>
      <c r="S2982" s="39">
        <v>0</v>
      </c>
      <c r="T2982" s="39">
        <v>0</v>
      </c>
      <c r="U2982" s="39">
        <v>0</v>
      </c>
      <c r="V2982" s="39">
        <v>0</v>
      </c>
      <c r="W2982" s="39">
        <v>0</v>
      </c>
      <c r="X2982" s="39">
        <v>0</v>
      </c>
      <c r="Y2982" s="39">
        <v>0</v>
      </c>
      <c r="Z2982" s="39">
        <v>0</v>
      </c>
      <c r="AA2982" s="39">
        <v>0</v>
      </c>
      <c r="AB2982" s="39">
        <v>0</v>
      </c>
      <c r="AC2982" s="39">
        <v>0</v>
      </c>
      <c r="AD2982" s="39">
        <v>0</v>
      </c>
    </row>
    <row r="2983" spans="1:30">
      <c r="A2983" s="40" t="s">
        <v>668</v>
      </c>
      <c r="B2983" s="39">
        <v>2692047.07799999</v>
      </c>
      <c r="C2983" s="39">
        <v>101711.405</v>
      </c>
      <c r="D2983" s="39">
        <v>1532764.787</v>
      </c>
      <c r="E2983" s="39">
        <v>6017304.017</v>
      </c>
      <c r="F2983" s="39">
        <v>71082.173999999999</v>
      </c>
      <c r="G2983" s="39">
        <v>26017376.182999998</v>
      </c>
      <c r="H2983" s="39">
        <v>10588644.419</v>
      </c>
      <c r="I2983" s="39">
        <v>2517488.5919999899</v>
      </c>
      <c r="J2983" s="39">
        <v>175810.04199999999</v>
      </c>
      <c r="K2983" s="39">
        <v>91241.144</v>
      </c>
      <c r="L2983" s="39">
        <v>97314.767999999996</v>
      </c>
      <c r="M2983" s="39">
        <v>10819.4659999999</v>
      </c>
      <c r="N2983" s="39">
        <v>57507710.079999998</v>
      </c>
      <c r="O2983" s="39">
        <v>571242.28599999996</v>
      </c>
      <c r="P2983" s="39">
        <v>33455.311999999998</v>
      </c>
      <c r="Q2983" s="39">
        <v>11856.925999999999</v>
      </c>
      <c r="R2983" s="39">
        <v>89667.754000000001</v>
      </c>
      <c r="S2983" s="39">
        <v>0</v>
      </c>
      <c r="T2983" s="39">
        <v>824183.57663926005</v>
      </c>
      <c r="U2983" s="39">
        <v>0</v>
      </c>
      <c r="V2983" s="39">
        <v>0</v>
      </c>
      <c r="W2983" s="39">
        <v>1102340</v>
      </c>
      <c r="X2983" s="39">
        <v>4085578.6129999999</v>
      </c>
      <c r="Y2983" s="39">
        <v>0</v>
      </c>
      <c r="Z2983" s="39">
        <v>480</v>
      </c>
      <c r="AA2983" s="39">
        <v>0</v>
      </c>
      <c r="AB2983" s="39">
        <v>192</v>
      </c>
      <c r="AC2983" s="39">
        <v>152</v>
      </c>
      <c r="AD2983" s="39">
        <v>0</v>
      </c>
    </row>
    <row r="2984" spans="1:30">
      <c r="A2984" s="40" t="s">
        <v>669</v>
      </c>
      <c r="B2984" s="39">
        <v>0</v>
      </c>
      <c r="C2984" s="39">
        <v>0</v>
      </c>
      <c r="D2984" s="39">
        <v>0</v>
      </c>
      <c r="E2984" s="39">
        <v>0</v>
      </c>
      <c r="F2984" s="39">
        <v>0</v>
      </c>
      <c r="G2984" s="39">
        <v>0</v>
      </c>
      <c r="H2984" s="39">
        <v>0</v>
      </c>
      <c r="I2984" s="39">
        <v>0</v>
      </c>
      <c r="J2984" s="39">
        <v>0</v>
      </c>
      <c r="K2984" s="39">
        <v>0</v>
      </c>
      <c r="L2984" s="39">
        <v>0</v>
      </c>
      <c r="M2984" s="39">
        <v>0</v>
      </c>
      <c r="N2984" s="39">
        <v>0</v>
      </c>
      <c r="O2984" s="39">
        <v>0</v>
      </c>
      <c r="P2984" s="39">
        <v>0</v>
      </c>
      <c r="Q2984" s="39">
        <v>0</v>
      </c>
      <c r="R2984" s="39">
        <v>0</v>
      </c>
      <c r="S2984" s="39">
        <v>0</v>
      </c>
      <c r="T2984" s="39">
        <v>-824183.57663926005</v>
      </c>
      <c r="U2984" s="39">
        <v>0</v>
      </c>
      <c r="V2984" s="39">
        <v>0</v>
      </c>
      <c r="W2984" s="39">
        <v>-1102340</v>
      </c>
      <c r="X2984" s="39">
        <v>-4085578.6129999999</v>
      </c>
      <c r="Y2984" s="39">
        <v>0</v>
      </c>
      <c r="Z2984" s="39">
        <v>-480</v>
      </c>
      <c r="AA2984" s="39">
        <v>0</v>
      </c>
      <c r="AB2984" s="39">
        <v>-192</v>
      </c>
      <c r="AC2984" s="39">
        <v>-152</v>
      </c>
      <c r="AD2984" s="39">
        <v>0</v>
      </c>
    </row>
    <row r="2985" spans="1:30">
      <c r="A2985" s="40" t="s">
        <v>670</v>
      </c>
      <c r="B2985" s="39">
        <v>0</v>
      </c>
      <c r="C2985" s="39">
        <v>0</v>
      </c>
      <c r="D2985" s="39">
        <v>0</v>
      </c>
      <c r="E2985" s="39">
        <v>0</v>
      </c>
      <c r="F2985" s="39">
        <v>0</v>
      </c>
      <c r="G2985" s="39">
        <v>0</v>
      </c>
      <c r="H2985" s="39">
        <v>0</v>
      </c>
      <c r="I2985" s="39">
        <v>0</v>
      </c>
      <c r="J2985" s="39">
        <v>0</v>
      </c>
      <c r="K2985" s="39">
        <v>0</v>
      </c>
      <c r="L2985" s="39">
        <v>0</v>
      </c>
      <c r="M2985" s="39">
        <v>0</v>
      </c>
      <c r="N2985" s="39">
        <v>0</v>
      </c>
      <c r="O2985" s="39">
        <v>0</v>
      </c>
      <c r="P2985" s="39">
        <v>0</v>
      </c>
      <c r="Q2985" s="39">
        <v>0</v>
      </c>
      <c r="R2985" s="39">
        <v>0</v>
      </c>
      <c r="S2985" s="39">
        <v>0</v>
      </c>
      <c r="T2985" s="39">
        <v>0</v>
      </c>
      <c r="U2985" s="39">
        <v>0</v>
      </c>
      <c r="V2985" s="39">
        <v>0</v>
      </c>
      <c r="W2985" s="39">
        <v>0</v>
      </c>
      <c r="X2985" s="39">
        <v>0</v>
      </c>
      <c r="Y2985" s="39">
        <v>0</v>
      </c>
      <c r="Z2985" s="39">
        <v>0</v>
      </c>
      <c r="AA2985" s="39">
        <v>0</v>
      </c>
      <c r="AB2985" s="39">
        <v>0</v>
      </c>
      <c r="AC2985" s="39">
        <v>0</v>
      </c>
      <c r="AD2985" s="39">
        <v>0</v>
      </c>
    </row>
    <row r="2986" spans="1:30">
      <c r="A2986" s="43" t="s">
        <v>671</v>
      </c>
      <c r="B2986" s="46">
        <v>2692047.07799999</v>
      </c>
      <c r="C2986" s="46">
        <v>101711.405</v>
      </c>
      <c r="D2986" s="46">
        <v>1532764.787</v>
      </c>
      <c r="E2986" s="46">
        <v>6017304.017</v>
      </c>
      <c r="F2986" s="46">
        <v>71082.173999999999</v>
      </c>
      <c r="G2986" s="46">
        <v>26017376.182999998</v>
      </c>
      <c r="H2986" s="46">
        <v>10588644.419</v>
      </c>
      <c r="I2986" s="46">
        <v>2517488.5919999899</v>
      </c>
      <c r="J2986" s="46">
        <v>175810.04199999999</v>
      </c>
      <c r="K2986" s="46">
        <v>91241.144</v>
      </c>
      <c r="L2986" s="46">
        <v>97314.767999999996</v>
      </c>
      <c r="M2986" s="46">
        <v>10819.4659999999</v>
      </c>
      <c r="N2986" s="46">
        <v>57507710.079999998</v>
      </c>
      <c r="O2986" s="46">
        <v>571242.28599999996</v>
      </c>
      <c r="P2986" s="46">
        <v>33455.311999999998</v>
      </c>
      <c r="Q2986" s="46">
        <v>11856.925999999999</v>
      </c>
      <c r="R2986" s="46">
        <v>89667.754000000001</v>
      </c>
      <c r="S2986" s="46">
        <v>0</v>
      </c>
      <c r="T2986" s="46">
        <v>0</v>
      </c>
      <c r="U2986" s="46">
        <v>0</v>
      </c>
      <c r="V2986" s="46">
        <v>0</v>
      </c>
      <c r="W2986" s="46">
        <v>0</v>
      </c>
      <c r="X2986" s="46">
        <v>0</v>
      </c>
      <c r="Y2986" s="46">
        <v>0</v>
      </c>
      <c r="Z2986" s="46">
        <v>0</v>
      </c>
      <c r="AA2986" s="46">
        <v>0</v>
      </c>
      <c r="AB2986" s="46">
        <v>0</v>
      </c>
      <c r="AC2986" s="46">
        <v>0</v>
      </c>
      <c r="AD2986" s="46">
        <v>0</v>
      </c>
    </row>
    <row r="2987" spans="1:30" hidden="1" outlineLevel="1">
      <c r="A2987" s="40" t="s">
        <v>213</v>
      </c>
      <c r="B2987" s="39">
        <v>2692047.07799999</v>
      </c>
      <c r="C2987" s="39">
        <v>2692047.07799999</v>
      </c>
      <c r="D2987" s="39">
        <v>2692047.07799999</v>
      </c>
      <c r="E2987" s="39">
        <v>2692047.07799999</v>
      </c>
      <c r="F2987" s="39">
        <v>2692047.07799999</v>
      </c>
      <c r="G2987" s="39">
        <v>2692047.07799999</v>
      </c>
      <c r="H2987" s="39">
        <v>2692047.07799999</v>
      </c>
      <c r="I2987" s="39">
        <v>2692047.07799999</v>
      </c>
      <c r="J2987" s="39">
        <v>2692047.07799999</v>
      </c>
      <c r="K2987" s="39">
        <v>2692047.07799999</v>
      </c>
      <c r="L2987" s="39">
        <v>2692047.07799999</v>
      </c>
      <c r="M2987" s="39">
        <v>2692047.07799999</v>
      </c>
      <c r="N2987" s="39">
        <v>2692047.07799999</v>
      </c>
      <c r="O2987" s="39">
        <v>2692047.07799999</v>
      </c>
      <c r="P2987" s="39">
        <v>2692047.07799999</v>
      </c>
      <c r="Q2987" s="39">
        <v>2692047.07799999</v>
      </c>
      <c r="R2987" s="39">
        <v>2692047.07799999</v>
      </c>
    </row>
    <row r="2988" spans="1:30" hidden="1" outlineLevel="1">
      <c r="A2988" s="40" t="s">
        <v>214</v>
      </c>
      <c r="B2988" s="39">
        <v>101711.405</v>
      </c>
      <c r="C2988" s="39">
        <v>101711.405</v>
      </c>
      <c r="D2988" s="39">
        <v>101711.405</v>
      </c>
      <c r="E2988" s="39">
        <v>101711.405</v>
      </c>
      <c r="F2988" s="39">
        <v>101711.405</v>
      </c>
      <c r="G2988" s="39">
        <v>101711.405</v>
      </c>
      <c r="H2988" s="39">
        <v>101711.405</v>
      </c>
      <c r="I2988" s="39">
        <v>101711.405</v>
      </c>
      <c r="J2988" s="39">
        <v>101711.405</v>
      </c>
      <c r="K2988" s="39">
        <v>101711.405</v>
      </c>
      <c r="L2988" s="39">
        <v>101711.405</v>
      </c>
      <c r="M2988" s="39">
        <v>101711.405</v>
      </c>
      <c r="N2988" s="39">
        <v>101711.405</v>
      </c>
      <c r="O2988" s="39">
        <v>101711.405</v>
      </c>
      <c r="P2988" s="39">
        <v>101711.405</v>
      </c>
      <c r="Q2988" s="39">
        <v>101711.405</v>
      </c>
      <c r="R2988" s="39">
        <v>101711.405</v>
      </c>
    </row>
    <row r="2989" spans="1:30" hidden="1" outlineLevel="1">
      <c r="A2989" s="40" t="s">
        <v>215</v>
      </c>
      <c r="B2989" s="39">
        <v>1532764.787</v>
      </c>
      <c r="C2989" s="39">
        <v>1532764.787</v>
      </c>
      <c r="D2989" s="39">
        <v>1532764.787</v>
      </c>
      <c r="E2989" s="39">
        <v>1532764.787</v>
      </c>
      <c r="F2989" s="39">
        <v>1532764.787</v>
      </c>
      <c r="G2989" s="39">
        <v>1532764.787</v>
      </c>
      <c r="H2989" s="39">
        <v>1532764.787</v>
      </c>
      <c r="I2989" s="39">
        <v>1532764.787</v>
      </c>
      <c r="J2989" s="39">
        <v>1532764.787</v>
      </c>
      <c r="K2989" s="39">
        <v>1532764.787</v>
      </c>
      <c r="L2989" s="39">
        <v>1532764.787</v>
      </c>
      <c r="M2989" s="39">
        <v>1532764.787</v>
      </c>
      <c r="N2989" s="39">
        <v>1532764.787</v>
      </c>
      <c r="O2989" s="39">
        <v>1532764.787</v>
      </c>
      <c r="P2989" s="39">
        <v>1532764.787</v>
      </c>
      <c r="Q2989" s="39">
        <v>1532764.787</v>
      </c>
      <c r="R2989" s="39">
        <v>1532764.787</v>
      </c>
    </row>
    <row r="2990" spans="1:30" hidden="1" outlineLevel="1">
      <c r="A2990" s="40" t="s">
        <v>216</v>
      </c>
      <c r="B2990" s="39">
        <v>6017304.017</v>
      </c>
      <c r="C2990" s="39">
        <v>6017304.017</v>
      </c>
      <c r="D2990" s="39">
        <v>6017304.017</v>
      </c>
      <c r="E2990" s="39">
        <v>6017304.017</v>
      </c>
      <c r="F2990" s="39">
        <v>6017304.017</v>
      </c>
      <c r="G2990" s="39">
        <v>6017304.017</v>
      </c>
      <c r="H2990" s="39">
        <v>6017304.017</v>
      </c>
      <c r="I2990" s="39">
        <v>6017304.017</v>
      </c>
      <c r="J2990" s="39">
        <v>6017304.017</v>
      </c>
      <c r="K2990" s="39">
        <v>6017304.017</v>
      </c>
      <c r="L2990" s="39">
        <v>6017304.017</v>
      </c>
      <c r="M2990" s="39">
        <v>6017304.017</v>
      </c>
      <c r="N2990" s="39">
        <v>6017304.017</v>
      </c>
      <c r="O2990" s="39">
        <v>6017304.017</v>
      </c>
      <c r="P2990" s="39">
        <v>6017304.017</v>
      </c>
      <c r="Q2990" s="39">
        <v>6017304.017</v>
      </c>
      <c r="R2990" s="39">
        <v>6017304.017</v>
      </c>
    </row>
    <row r="2991" spans="1:30" hidden="1" outlineLevel="1">
      <c r="A2991" s="40" t="s">
        <v>217</v>
      </c>
      <c r="B2991" s="39">
        <v>71082.173999999999</v>
      </c>
      <c r="C2991" s="39">
        <v>71082.173999999999</v>
      </c>
      <c r="D2991" s="39">
        <v>71082.173999999999</v>
      </c>
      <c r="E2991" s="39">
        <v>71082.173999999999</v>
      </c>
      <c r="F2991" s="39">
        <v>71082.173999999999</v>
      </c>
      <c r="G2991" s="39">
        <v>71082.173999999999</v>
      </c>
      <c r="H2991" s="39">
        <v>71082.173999999999</v>
      </c>
      <c r="I2991" s="39">
        <v>71082.173999999999</v>
      </c>
      <c r="J2991" s="39">
        <v>71082.173999999999</v>
      </c>
      <c r="K2991" s="39">
        <v>71082.173999999999</v>
      </c>
      <c r="L2991" s="39">
        <v>71082.173999999999</v>
      </c>
      <c r="M2991" s="39">
        <v>71082.173999999999</v>
      </c>
      <c r="N2991" s="39">
        <v>71082.173999999999</v>
      </c>
      <c r="O2991" s="39">
        <v>71082.173999999999</v>
      </c>
      <c r="P2991" s="39">
        <v>71082.173999999999</v>
      </c>
      <c r="Q2991" s="39">
        <v>71082.173999999999</v>
      </c>
      <c r="R2991" s="39">
        <v>71082.173999999999</v>
      </c>
    </row>
    <row r="2992" spans="1:30" hidden="1" outlineLevel="1">
      <c r="A2992" s="40" t="s">
        <v>218</v>
      </c>
      <c r="B2992" s="39">
        <v>26017376.182999998</v>
      </c>
      <c r="C2992" s="39">
        <v>26017376.182999998</v>
      </c>
      <c r="D2992" s="39">
        <v>26017376.182999998</v>
      </c>
      <c r="E2992" s="39">
        <v>26017376.182999998</v>
      </c>
      <c r="F2992" s="39">
        <v>26017376.182999998</v>
      </c>
      <c r="G2992" s="39">
        <v>26017376.182999998</v>
      </c>
      <c r="H2992" s="39">
        <v>26017376.182999998</v>
      </c>
      <c r="I2992" s="39">
        <v>26017376.182999998</v>
      </c>
      <c r="J2992" s="39">
        <v>26017376.182999998</v>
      </c>
      <c r="K2992" s="39">
        <v>26017376.182999998</v>
      </c>
      <c r="L2992" s="39">
        <v>26017376.182999998</v>
      </c>
      <c r="M2992" s="39">
        <v>26017376.182999998</v>
      </c>
      <c r="N2992" s="39">
        <v>26017376.182999998</v>
      </c>
      <c r="O2992" s="39">
        <v>26017376.182999998</v>
      </c>
      <c r="P2992" s="39">
        <v>26017376.182999998</v>
      </c>
      <c r="Q2992" s="39">
        <v>26017376.182999998</v>
      </c>
      <c r="R2992" s="39">
        <v>26017376.182999998</v>
      </c>
    </row>
    <row r="2993" spans="1:30" hidden="1" outlineLevel="1">
      <c r="A2993" s="40" t="s">
        <v>219</v>
      </c>
      <c r="B2993" s="39">
        <v>10588644.419</v>
      </c>
      <c r="C2993" s="39">
        <v>10588644.419</v>
      </c>
      <c r="D2993" s="39">
        <v>10588644.419</v>
      </c>
      <c r="E2993" s="39">
        <v>10588644.419</v>
      </c>
      <c r="F2993" s="39">
        <v>10588644.419</v>
      </c>
      <c r="G2993" s="39">
        <v>10588644.419</v>
      </c>
      <c r="H2993" s="39">
        <v>10588644.419</v>
      </c>
      <c r="I2993" s="39">
        <v>10588644.419</v>
      </c>
      <c r="J2993" s="39">
        <v>10588644.419</v>
      </c>
      <c r="K2993" s="39">
        <v>10588644.419</v>
      </c>
      <c r="L2993" s="39">
        <v>10588644.419</v>
      </c>
      <c r="M2993" s="39">
        <v>10588644.419</v>
      </c>
      <c r="N2993" s="39">
        <v>10588644.419</v>
      </c>
      <c r="O2993" s="39">
        <v>10588644.419</v>
      </c>
      <c r="P2993" s="39">
        <v>10588644.419</v>
      </c>
      <c r="Q2993" s="39">
        <v>10588644.419</v>
      </c>
      <c r="R2993" s="39">
        <v>10588644.419</v>
      </c>
    </row>
    <row r="2994" spans="1:30" hidden="1" outlineLevel="1">
      <c r="A2994" s="40" t="s">
        <v>220</v>
      </c>
      <c r="B2994" s="39">
        <v>2517488.5919999899</v>
      </c>
      <c r="C2994" s="39">
        <v>2517488.5919999899</v>
      </c>
      <c r="D2994" s="39">
        <v>2517488.5919999899</v>
      </c>
      <c r="E2994" s="39">
        <v>2517488.5919999899</v>
      </c>
      <c r="F2994" s="39">
        <v>2517488.5919999899</v>
      </c>
      <c r="G2994" s="39">
        <v>2517488.5919999899</v>
      </c>
      <c r="H2994" s="39">
        <v>2517488.5919999899</v>
      </c>
      <c r="I2994" s="39">
        <v>2517488.5919999899</v>
      </c>
      <c r="J2994" s="39">
        <v>2517488.5919999899</v>
      </c>
      <c r="K2994" s="39">
        <v>2517488.5919999899</v>
      </c>
      <c r="L2994" s="39">
        <v>2517488.5919999899</v>
      </c>
      <c r="M2994" s="39">
        <v>2517488.5919999899</v>
      </c>
      <c r="N2994" s="39">
        <v>2517488.5919999899</v>
      </c>
      <c r="O2994" s="39">
        <v>2517488.5919999899</v>
      </c>
      <c r="P2994" s="39">
        <v>2517488.5919999899</v>
      </c>
      <c r="Q2994" s="39">
        <v>2517488.5919999899</v>
      </c>
      <c r="R2994" s="39">
        <v>2517488.5919999899</v>
      </c>
    </row>
    <row r="2995" spans="1:30" hidden="1" outlineLevel="1">
      <c r="A2995" s="40" t="s">
        <v>221</v>
      </c>
      <c r="B2995" s="39">
        <v>175810.04199999999</v>
      </c>
      <c r="C2995" s="39">
        <v>175810.04199999999</v>
      </c>
      <c r="D2995" s="39">
        <v>175810.04199999999</v>
      </c>
      <c r="E2995" s="39">
        <v>175810.04199999999</v>
      </c>
      <c r="F2995" s="39">
        <v>175810.04199999999</v>
      </c>
      <c r="G2995" s="39">
        <v>175810.04199999999</v>
      </c>
      <c r="H2995" s="39">
        <v>175810.04199999999</v>
      </c>
      <c r="I2995" s="39">
        <v>175810.04199999999</v>
      </c>
      <c r="J2995" s="39">
        <v>175810.04199999999</v>
      </c>
      <c r="K2995" s="39">
        <v>175810.04199999999</v>
      </c>
      <c r="L2995" s="39">
        <v>175810.04199999999</v>
      </c>
      <c r="M2995" s="39">
        <v>175810.04199999999</v>
      </c>
      <c r="N2995" s="39">
        <v>175810.04199999999</v>
      </c>
      <c r="O2995" s="39">
        <v>175810.04199999999</v>
      </c>
      <c r="P2995" s="39">
        <v>175810.04199999999</v>
      </c>
      <c r="Q2995" s="39">
        <v>175810.04199999999</v>
      </c>
      <c r="R2995" s="39">
        <v>175810.04199999999</v>
      </c>
    </row>
    <row r="2996" spans="1:30" hidden="1" outlineLevel="1">
      <c r="A2996" s="40" t="s">
        <v>222</v>
      </c>
      <c r="B2996" s="39">
        <v>91241.144</v>
      </c>
      <c r="C2996" s="39">
        <v>91241.144</v>
      </c>
      <c r="D2996" s="39">
        <v>91241.144</v>
      </c>
      <c r="E2996" s="39">
        <v>91241.144</v>
      </c>
      <c r="F2996" s="39">
        <v>91241.144</v>
      </c>
      <c r="G2996" s="39">
        <v>91241.144</v>
      </c>
      <c r="H2996" s="39">
        <v>91241.144</v>
      </c>
      <c r="I2996" s="39">
        <v>91241.144</v>
      </c>
      <c r="J2996" s="39">
        <v>91241.144</v>
      </c>
      <c r="K2996" s="39">
        <v>91241.144</v>
      </c>
      <c r="L2996" s="39">
        <v>91241.144</v>
      </c>
      <c r="M2996" s="39">
        <v>91241.144</v>
      </c>
      <c r="N2996" s="39">
        <v>91241.144</v>
      </c>
      <c r="O2996" s="39">
        <v>91241.144</v>
      </c>
      <c r="P2996" s="39">
        <v>91241.144</v>
      </c>
      <c r="Q2996" s="39">
        <v>91241.144</v>
      </c>
      <c r="R2996" s="39">
        <v>91241.144</v>
      </c>
    </row>
    <row r="2997" spans="1:30" hidden="1" outlineLevel="1">
      <c r="A2997" s="40" t="s">
        <v>223</v>
      </c>
      <c r="B2997" s="39">
        <v>97314.767999999996</v>
      </c>
      <c r="C2997" s="39">
        <v>97314.767999999996</v>
      </c>
      <c r="D2997" s="39">
        <v>97314.767999999996</v>
      </c>
      <c r="E2997" s="39">
        <v>97314.767999999996</v>
      </c>
      <c r="F2997" s="39">
        <v>97314.767999999996</v>
      </c>
      <c r="G2997" s="39">
        <v>97314.767999999996</v>
      </c>
      <c r="H2997" s="39">
        <v>97314.767999999996</v>
      </c>
      <c r="I2997" s="39">
        <v>97314.767999999996</v>
      </c>
      <c r="J2997" s="39">
        <v>97314.767999999996</v>
      </c>
      <c r="K2997" s="39">
        <v>97314.767999999996</v>
      </c>
      <c r="L2997" s="39">
        <v>97314.767999999996</v>
      </c>
      <c r="M2997" s="39">
        <v>97314.767999999996</v>
      </c>
      <c r="N2997" s="39">
        <v>97314.767999999996</v>
      </c>
      <c r="O2997" s="39">
        <v>97314.767999999996</v>
      </c>
      <c r="P2997" s="39">
        <v>97314.767999999996</v>
      </c>
      <c r="Q2997" s="39">
        <v>97314.767999999996</v>
      </c>
      <c r="R2997" s="39">
        <v>97314.767999999996</v>
      </c>
    </row>
    <row r="2998" spans="1:30" hidden="1" outlineLevel="1">
      <c r="A2998" s="40" t="s">
        <v>224</v>
      </c>
      <c r="B2998" s="39">
        <v>10819.4659999999</v>
      </c>
      <c r="C2998" s="39">
        <v>10819.4659999999</v>
      </c>
      <c r="D2998" s="39">
        <v>10819.4659999999</v>
      </c>
      <c r="E2998" s="39">
        <v>10819.4659999999</v>
      </c>
      <c r="F2998" s="39">
        <v>10819.4659999999</v>
      </c>
      <c r="G2998" s="39">
        <v>10819.4659999999</v>
      </c>
      <c r="H2998" s="39">
        <v>10819.4659999999</v>
      </c>
      <c r="I2998" s="39">
        <v>10819.4659999999</v>
      </c>
      <c r="J2998" s="39">
        <v>10819.4659999999</v>
      </c>
      <c r="K2998" s="39">
        <v>10819.4659999999</v>
      </c>
      <c r="L2998" s="39">
        <v>10819.4659999999</v>
      </c>
      <c r="M2998" s="39">
        <v>10819.4659999999</v>
      </c>
      <c r="N2998" s="39">
        <v>10819.4659999999</v>
      </c>
      <c r="O2998" s="39">
        <v>10819.4659999999</v>
      </c>
      <c r="P2998" s="39">
        <v>10819.4659999999</v>
      </c>
      <c r="Q2998" s="39">
        <v>10819.4659999999</v>
      </c>
      <c r="R2998" s="39">
        <v>10819.4659999999</v>
      </c>
    </row>
    <row r="2999" spans="1:30" hidden="1" outlineLevel="1">
      <c r="A2999" s="40" t="s">
        <v>225</v>
      </c>
      <c r="B2999" s="39">
        <v>57507710.079999998</v>
      </c>
      <c r="C2999" s="39">
        <v>57507710.079999998</v>
      </c>
      <c r="D2999" s="39">
        <v>57507710.079999998</v>
      </c>
      <c r="E2999" s="39">
        <v>57507710.079999998</v>
      </c>
      <c r="F2999" s="39">
        <v>57507710.079999998</v>
      </c>
      <c r="G2999" s="39">
        <v>57507710.079999998</v>
      </c>
      <c r="H2999" s="39">
        <v>57507710.079999998</v>
      </c>
      <c r="I2999" s="39">
        <v>57507710.079999998</v>
      </c>
      <c r="J2999" s="39">
        <v>57507710.079999998</v>
      </c>
      <c r="K2999" s="39">
        <v>57507710.079999998</v>
      </c>
      <c r="L2999" s="39">
        <v>57507710.079999998</v>
      </c>
      <c r="M2999" s="39">
        <v>57507710.079999998</v>
      </c>
      <c r="N2999" s="39">
        <v>57507710.079999998</v>
      </c>
      <c r="O2999" s="39">
        <v>57507710.079999998</v>
      </c>
      <c r="P2999" s="39">
        <v>57507710.079999998</v>
      </c>
      <c r="Q2999" s="39">
        <v>57507710.079999998</v>
      </c>
      <c r="R2999" s="39">
        <v>57507710.079999998</v>
      </c>
    </row>
    <row r="3000" spans="1:30" hidden="1" outlineLevel="1">
      <c r="A3000" s="40" t="s">
        <v>226</v>
      </c>
      <c r="B3000" s="39">
        <v>571242.28599999996</v>
      </c>
      <c r="C3000" s="39">
        <v>571242.28599999996</v>
      </c>
      <c r="D3000" s="39">
        <v>571242.28599999996</v>
      </c>
      <c r="E3000" s="39">
        <v>571242.28599999996</v>
      </c>
      <c r="F3000" s="39">
        <v>571242.28599999996</v>
      </c>
      <c r="G3000" s="39">
        <v>571242.28599999996</v>
      </c>
      <c r="H3000" s="39">
        <v>571242.28599999996</v>
      </c>
      <c r="I3000" s="39">
        <v>571242.28599999996</v>
      </c>
      <c r="J3000" s="39">
        <v>571242.28599999996</v>
      </c>
      <c r="K3000" s="39">
        <v>571242.28599999996</v>
      </c>
      <c r="L3000" s="39">
        <v>571242.28599999996</v>
      </c>
      <c r="M3000" s="39">
        <v>571242.28599999996</v>
      </c>
      <c r="N3000" s="39">
        <v>571242.28599999996</v>
      </c>
      <c r="O3000" s="39">
        <v>571242.28599999996</v>
      </c>
      <c r="P3000" s="39">
        <v>571242.28599999996</v>
      </c>
      <c r="Q3000" s="39">
        <v>571242.28599999996</v>
      </c>
      <c r="R3000" s="39">
        <v>571242.28599999996</v>
      </c>
    </row>
    <row r="3001" spans="1:30" hidden="1" outlineLevel="1">
      <c r="A3001" s="40" t="s">
        <v>227</v>
      </c>
      <c r="B3001" s="39">
        <v>33455.311999999998</v>
      </c>
      <c r="C3001" s="39">
        <v>33455.311999999998</v>
      </c>
      <c r="D3001" s="39">
        <v>33455.311999999998</v>
      </c>
      <c r="E3001" s="39">
        <v>33455.311999999998</v>
      </c>
      <c r="F3001" s="39">
        <v>33455.311999999998</v>
      </c>
      <c r="G3001" s="39">
        <v>33455.311999999998</v>
      </c>
      <c r="H3001" s="39">
        <v>33455.311999999998</v>
      </c>
      <c r="I3001" s="39">
        <v>33455.311999999998</v>
      </c>
      <c r="J3001" s="39">
        <v>33455.311999999998</v>
      </c>
      <c r="K3001" s="39">
        <v>33455.311999999998</v>
      </c>
      <c r="L3001" s="39">
        <v>33455.311999999998</v>
      </c>
      <c r="M3001" s="39">
        <v>33455.311999999998</v>
      </c>
      <c r="N3001" s="39">
        <v>33455.311999999998</v>
      </c>
      <c r="O3001" s="39">
        <v>33455.311999999998</v>
      </c>
      <c r="P3001" s="39">
        <v>33455.311999999998</v>
      </c>
      <c r="Q3001" s="39">
        <v>33455.311999999998</v>
      </c>
      <c r="R3001" s="39">
        <v>33455.311999999998</v>
      </c>
    </row>
    <row r="3002" spans="1:30" hidden="1" outlineLevel="1">
      <c r="A3002" s="40" t="s">
        <v>228</v>
      </c>
      <c r="B3002" s="39">
        <v>11856.925999999999</v>
      </c>
      <c r="C3002" s="39">
        <v>11856.925999999999</v>
      </c>
      <c r="D3002" s="39">
        <v>11856.925999999999</v>
      </c>
      <c r="E3002" s="39">
        <v>11856.925999999999</v>
      </c>
      <c r="F3002" s="39">
        <v>11856.925999999999</v>
      </c>
      <c r="G3002" s="39">
        <v>11856.925999999999</v>
      </c>
      <c r="H3002" s="39">
        <v>11856.925999999999</v>
      </c>
      <c r="I3002" s="39">
        <v>11856.925999999999</v>
      </c>
      <c r="J3002" s="39">
        <v>11856.925999999999</v>
      </c>
      <c r="K3002" s="39">
        <v>11856.925999999999</v>
      </c>
      <c r="L3002" s="39">
        <v>11856.925999999999</v>
      </c>
      <c r="M3002" s="39">
        <v>11856.925999999999</v>
      </c>
      <c r="N3002" s="39">
        <v>11856.925999999999</v>
      </c>
      <c r="O3002" s="39">
        <v>11856.925999999999</v>
      </c>
      <c r="P3002" s="39">
        <v>11856.925999999999</v>
      </c>
      <c r="Q3002" s="39">
        <v>11856.925999999999</v>
      </c>
      <c r="R3002" s="39">
        <v>11856.925999999999</v>
      </c>
    </row>
    <row r="3003" spans="1:30" hidden="1" outlineLevel="1">
      <c r="A3003" s="40" t="s">
        <v>229</v>
      </c>
      <c r="B3003" s="39">
        <v>89667.754000000001</v>
      </c>
      <c r="C3003" s="39">
        <v>89667.754000000001</v>
      </c>
      <c r="D3003" s="39">
        <v>89667.754000000001</v>
      </c>
      <c r="E3003" s="39">
        <v>89667.754000000001</v>
      </c>
      <c r="F3003" s="39">
        <v>89667.754000000001</v>
      </c>
      <c r="G3003" s="39">
        <v>89667.754000000001</v>
      </c>
      <c r="H3003" s="39">
        <v>89667.754000000001</v>
      </c>
      <c r="I3003" s="39">
        <v>89667.754000000001</v>
      </c>
      <c r="J3003" s="39">
        <v>89667.754000000001</v>
      </c>
      <c r="K3003" s="39">
        <v>89667.754000000001</v>
      </c>
      <c r="L3003" s="39">
        <v>89667.754000000001</v>
      </c>
      <c r="M3003" s="39">
        <v>89667.754000000001</v>
      </c>
      <c r="N3003" s="39">
        <v>89667.754000000001</v>
      </c>
      <c r="O3003" s="39">
        <v>89667.754000000001</v>
      </c>
      <c r="P3003" s="39">
        <v>89667.754000000001</v>
      </c>
      <c r="Q3003" s="39">
        <v>89667.754000000001</v>
      </c>
      <c r="R3003" s="39">
        <v>89667.754000000001</v>
      </c>
    </row>
    <row r="3004" spans="1:30" collapsed="1">
      <c r="A3004" s="40" t="s">
        <v>672</v>
      </c>
      <c r="B3004" s="39">
        <v>108127536.433</v>
      </c>
      <c r="C3004" s="39">
        <v>108127536.433</v>
      </c>
      <c r="D3004" s="39">
        <v>108127536.433</v>
      </c>
      <c r="E3004" s="39">
        <v>108127536.433</v>
      </c>
      <c r="F3004" s="39">
        <v>108127536.433</v>
      </c>
      <c r="G3004" s="39">
        <v>108127536.433</v>
      </c>
      <c r="H3004" s="39">
        <v>108127536.433</v>
      </c>
      <c r="I3004" s="39">
        <v>108127536.433</v>
      </c>
      <c r="J3004" s="39">
        <v>108127536.433</v>
      </c>
      <c r="K3004" s="39">
        <v>108127536.433</v>
      </c>
      <c r="L3004" s="39">
        <v>108127536.433</v>
      </c>
      <c r="M3004" s="39">
        <v>108127536.433</v>
      </c>
      <c r="N3004" s="39">
        <v>108127536.433</v>
      </c>
      <c r="O3004" s="39">
        <v>108127536.433</v>
      </c>
      <c r="P3004" s="39">
        <v>108127536.433</v>
      </c>
      <c r="Q3004" s="39">
        <v>108127536.433</v>
      </c>
      <c r="R3004" s="39">
        <v>108127536.433</v>
      </c>
      <c r="S3004" s="39">
        <v>0</v>
      </c>
      <c r="T3004" s="39">
        <v>0</v>
      </c>
      <c r="U3004" s="39">
        <v>0</v>
      </c>
      <c r="V3004" s="39">
        <v>0</v>
      </c>
      <c r="W3004" s="39">
        <v>0</v>
      </c>
      <c r="X3004" s="39">
        <v>0</v>
      </c>
      <c r="Y3004" s="39">
        <v>0</v>
      </c>
      <c r="Z3004" s="39">
        <v>0</v>
      </c>
      <c r="AA3004" s="39">
        <v>0</v>
      </c>
      <c r="AB3004" s="39">
        <v>0</v>
      </c>
      <c r="AC3004" s="39">
        <v>0</v>
      </c>
      <c r="AD3004" s="39">
        <v>0</v>
      </c>
    </row>
    <row r="3005" spans="1:30">
      <c r="A3005" s="40" t="s">
        <v>673</v>
      </c>
    </row>
    <row r="3006" spans="1:30" s="45" customFormat="1">
      <c r="A3006" s="49" t="s">
        <v>674</v>
      </c>
      <c r="B3006" s="45">
        <v>2.4896961188680101E-2</v>
      </c>
      <c r="C3006" s="45">
        <v>9.40661448094901E-4</v>
      </c>
      <c r="D3006" s="45">
        <v>1.4175526767409101E-2</v>
      </c>
      <c r="E3006" s="45">
        <v>5.5650061173164199E-2</v>
      </c>
      <c r="F3006" s="45">
        <v>6.57391968271146E-4</v>
      </c>
      <c r="G3006" s="45">
        <v>0.24061748784151099</v>
      </c>
      <c r="H3006" s="45">
        <v>9.7927362153128597E-2</v>
      </c>
      <c r="I3006" s="45">
        <v>2.3282585315905401E-2</v>
      </c>
      <c r="J3006" s="45">
        <v>1.6259506856418401E-3</v>
      </c>
      <c r="K3006" s="45">
        <v>8.4382893580985704E-4</v>
      </c>
      <c r="L3006" s="45">
        <v>8.9999986321985602E-4</v>
      </c>
      <c r="M3006" s="45">
        <v>1.00062078143287E-4</v>
      </c>
      <c r="N3006" s="45">
        <v>0.53185073827732998</v>
      </c>
      <c r="O3006" s="45">
        <v>5.2830417194787696E-3</v>
      </c>
      <c r="P3006" s="45">
        <v>3.0940603202154798E-4</v>
      </c>
      <c r="Q3006" s="45">
        <v>1.09656858846007E-4</v>
      </c>
      <c r="R3006" s="45">
        <v>8.2927769334282002E-4</v>
      </c>
      <c r="S3006" s="45">
        <v>0</v>
      </c>
      <c r="T3006" s="45">
        <v>0</v>
      </c>
      <c r="U3006" s="45">
        <v>0</v>
      </c>
      <c r="V3006" s="45">
        <v>0</v>
      </c>
      <c r="W3006" s="45">
        <v>0</v>
      </c>
      <c r="X3006" s="45">
        <v>0</v>
      </c>
      <c r="Y3006" s="45">
        <v>0</v>
      </c>
      <c r="Z3006" s="45">
        <v>0</v>
      </c>
      <c r="AA3006" s="45">
        <v>0</v>
      </c>
      <c r="AB3006" s="45">
        <v>0</v>
      </c>
      <c r="AC3006" s="45">
        <v>0</v>
      </c>
      <c r="AD3006" s="45">
        <v>0</v>
      </c>
    </row>
    <row r="3007" spans="1:30">
      <c r="A3007" s="40" t="s">
        <v>675</v>
      </c>
      <c r="B3007" s="39">
        <v>2.4896961188680101E-2</v>
      </c>
      <c r="C3007" s="39">
        <v>9.40661448094901E-4</v>
      </c>
      <c r="D3007" s="39">
        <v>1.4175526767409101E-2</v>
      </c>
      <c r="E3007" s="39">
        <v>5.5650061173164199E-2</v>
      </c>
      <c r="F3007" s="39">
        <v>6.57391968271146E-4</v>
      </c>
      <c r="G3007" s="39">
        <v>0.24061748784151099</v>
      </c>
      <c r="H3007" s="39">
        <v>9.7927362153128597E-2</v>
      </c>
      <c r="I3007" s="39">
        <v>2.3282585315905401E-2</v>
      </c>
      <c r="J3007" s="39">
        <v>1.6259506856418401E-3</v>
      </c>
      <c r="K3007" s="39">
        <v>8.4382893580985704E-4</v>
      </c>
      <c r="L3007" s="39">
        <v>8.9999986321985602E-4</v>
      </c>
      <c r="M3007" s="39">
        <v>1.00062078143287E-4</v>
      </c>
      <c r="N3007" s="39">
        <v>0.53185073827732998</v>
      </c>
      <c r="O3007" s="39">
        <v>5.2830417194787696E-3</v>
      </c>
      <c r="P3007" s="39">
        <v>3.0940603202154798E-4</v>
      </c>
      <c r="Q3007" s="39">
        <v>1.09656858846007E-4</v>
      </c>
      <c r="R3007" s="39">
        <v>8.2927769334282002E-4</v>
      </c>
      <c r="S3007" s="39">
        <v>0</v>
      </c>
      <c r="T3007" s="39">
        <v>0</v>
      </c>
      <c r="U3007" s="39">
        <v>0</v>
      </c>
      <c r="V3007" s="39">
        <v>0</v>
      </c>
      <c r="W3007" s="39">
        <v>0</v>
      </c>
      <c r="X3007" s="39">
        <v>0</v>
      </c>
      <c r="Y3007" s="39">
        <v>0</v>
      </c>
      <c r="Z3007" s="39">
        <v>0</v>
      </c>
      <c r="AA3007" s="39">
        <v>0</v>
      </c>
      <c r="AB3007" s="39">
        <v>0</v>
      </c>
      <c r="AC3007" s="39">
        <v>0</v>
      </c>
      <c r="AD3007" s="39">
        <v>0</v>
      </c>
    </row>
    <row r="3008" spans="1:30">
      <c r="A3008" s="40" t="s">
        <v>676</v>
      </c>
    </row>
    <row r="3009" spans="1:30">
      <c r="A3009" s="43" t="s">
        <v>677</v>
      </c>
    </row>
    <row r="3010" spans="1:30">
      <c r="A3010" s="40" t="s">
        <v>678</v>
      </c>
      <c r="B3010" s="39">
        <v>1</v>
      </c>
      <c r="C3010" s="39">
        <v>1</v>
      </c>
      <c r="D3010" s="39">
        <v>1</v>
      </c>
      <c r="E3010" s="39">
        <v>1</v>
      </c>
      <c r="F3010" s="39">
        <v>1</v>
      </c>
      <c r="G3010" s="39">
        <v>1</v>
      </c>
      <c r="H3010" s="39">
        <v>1</v>
      </c>
      <c r="I3010" s="39">
        <v>1</v>
      </c>
      <c r="J3010" s="39">
        <v>1</v>
      </c>
      <c r="K3010" s="39">
        <v>1</v>
      </c>
      <c r="L3010" s="39">
        <v>1</v>
      </c>
      <c r="M3010" s="39">
        <v>1</v>
      </c>
      <c r="N3010" s="39">
        <v>1</v>
      </c>
      <c r="O3010" s="39">
        <v>1</v>
      </c>
      <c r="P3010" s="39">
        <v>1</v>
      </c>
      <c r="Q3010" s="39">
        <v>1</v>
      </c>
      <c r="R3010" s="39">
        <v>1</v>
      </c>
      <c r="S3010" s="39">
        <v>0</v>
      </c>
      <c r="T3010" s="39">
        <v>0</v>
      </c>
      <c r="U3010" s="39">
        <v>0</v>
      </c>
      <c r="V3010" s="39">
        <v>0</v>
      </c>
      <c r="W3010" s="39">
        <v>0</v>
      </c>
      <c r="X3010" s="39">
        <v>0</v>
      </c>
      <c r="Y3010" s="39">
        <v>0</v>
      </c>
      <c r="Z3010" s="39">
        <v>0</v>
      </c>
      <c r="AA3010" s="39">
        <v>0</v>
      </c>
      <c r="AB3010" s="39">
        <v>0</v>
      </c>
      <c r="AC3010" s="39">
        <v>0</v>
      </c>
      <c r="AD3010" s="39">
        <v>0</v>
      </c>
    </row>
    <row r="3011" spans="1:30">
      <c r="A3011" s="40" t="s">
        <v>679</v>
      </c>
    </row>
    <row r="3012" spans="1:30" hidden="1" outlineLevel="1">
      <c r="A3012" s="40" t="s">
        <v>213</v>
      </c>
      <c r="B3012" s="39">
        <v>278</v>
      </c>
    </row>
    <row r="3013" spans="1:30" hidden="1" outlineLevel="1">
      <c r="A3013" s="40" t="s">
        <v>214</v>
      </c>
      <c r="C3013" s="39">
        <v>62</v>
      </c>
    </row>
    <row r="3014" spans="1:30" hidden="1" outlineLevel="1">
      <c r="A3014" s="40" t="s">
        <v>215</v>
      </c>
      <c r="D3014" s="39">
        <v>17</v>
      </c>
    </row>
    <row r="3015" spans="1:30" hidden="1" outlineLevel="1">
      <c r="A3015" s="40" t="s">
        <v>216</v>
      </c>
      <c r="E3015" s="39">
        <v>436075.16666666599</v>
      </c>
    </row>
    <row r="3016" spans="1:30" hidden="1" outlineLevel="1">
      <c r="A3016" s="40" t="s">
        <v>217</v>
      </c>
      <c r="F3016" s="39">
        <v>11010.25</v>
      </c>
    </row>
    <row r="3017" spans="1:30" hidden="1" outlineLevel="1">
      <c r="A3017" s="40" t="s">
        <v>218</v>
      </c>
      <c r="G3017" s="39">
        <v>108066.666666666</v>
      </c>
    </row>
    <row r="3018" spans="1:30" hidden="1" outlineLevel="1">
      <c r="A3018" s="40" t="s">
        <v>219</v>
      </c>
      <c r="H3018" s="39">
        <v>3130.4166666666601</v>
      </c>
    </row>
    <row r="3019" spans="1:30" hidden="1" outlineLevel="1">
      <c r="A3019" s="40" t="s">
        <v>220</v>
      </c>
      <c r="I3019" s="39">
        <v>158.166666666666</v>
      </c>
    </row>
    <row r="3020" spans="1:30" hidden="1" outlineLevel="1">
      <c r="A3020" s="40" t="s">
        <v>221</v>
      </c>
      <c r="J3020" s="39">
        <v>7</v>
      </c>
    </row>
    <row r="3021" spans="1:30" hidden="1" outlineLevel="1">
      <c r="A3021" s="40" t="s">
        <v>222</v>
      </c>
      <c r="K3021" s="39">
        <v>27</v>
      </c>
    </row>
    <row r="3022" spans="1:30" hidden="1" outlineLevel="1">
      <c r="A3022" s="40" t="s">
        <v>223</v>
      </c>
      <c r="L3022" s="39">
        <v>5371.5</v>
      </c>
    </row>
    <row r="3023" spans="1:30" hidden="1" outlineLevel="1">
      <c r="A3023" s="40" t="s">
        <v>224</v>
      </c>
      <c r="M3023" s="39">
        <v>180.916666666666</v>
      </c>
    </row>
    <row r="3024" spans="1:30" hidden="1" outlineLevel="1">
      <c r="A3024" s="40" t="s">
        <v>225</v>
      </c>
      <c r="N3024" s="39">
        <v>4415304.3333333302</v>
      </c>
    </row>
    <row r="3025" spans="1:30" hidden="1" outlineLevel="1">
      <c r="A3025" s="40" t="s">
        <v>226</v>
      </c>
      <c r="O3025" s="39">
        <v>9240.5833333333303</v>
      </c>
    </row>
    <row r="3026" spans="1:30" hidden="1" outlineLevel="1">
      <c r="A3026" s="40" t="s">
        <v>227</v>
      </c>
      <c r="P3026" s="39">
        <v>934</v>
      </c>
    </row>
    <row r="3027" spans="1:30" hidden="1" outlineLevel="1">
      <c r="A3027" s="40" t="s">
        <v>228</v>
      </c>
      <c r="Q3027" s="39">
        <v>6</v>
      </c>
    </row>
    <row r="3028" spans="1:30" hidden="1" outlineLevel="1">
      <c r="A3028" s="40" t="s">
        <v>229</v>
      </c>
      <c r="R3028" s="39">
        <v>14</v>
      </c>
    </row>
    <row r="3029" spans="1:30" collapsed="1">
      <c r="A3029" s="40" t="s">
        <v>680</v>
      </c>
      <c r="B3029" s="39">
        <v>278</v>
      </c>
      <c r="C3029" s="39">
        <v>62</v>
      </c>
      <c r="D3029" s="39">
        <v>17</v>
      </c>
      <c r="E3029" s="39">
        <v>436075.16666666599</v>
      </c>
      <c r="F3029" s="39">
        <v>11010.25</v>
      </c>
      <c r="G3029" s="39">
        <v>108066.666666666</v>
      </c>
      <c r="H3029" s="39">
        <v>3130.4166666666601</v>
      </c>
      <c r="I3029" s="39">
        <v>158.166666666666</v>
      </c>
      <c r="J3029" s="39">
        <v>7</v>
      </c>
      <c r="K3029" s="39">
        <v>27</v>
      </c>
      <c r="L3029" s="39">
        <v>5371.5</v>
      </c>
      <c r="M3029" s="39">
        <v>180.916666666666</v>
      </c>
      <c r="N3029" s="39">
        <v>4415304.3333333302</v>
      </c>
      <c r="O3029" s="39">
        <v>9240.5833333333303</v>
      </c>
      <c r="P3029" s="39">
        <v>934</v>
      </c>
      <c r="Q3029" s="39">
        <v>6</v>
      </c>
      <c r="R3029" s="39">
        <v>14</v>
      </c>
      <c r="S3029" s="39">
        <v>0</v>
      </c>
      <c r="T3029" s="39">
        <v>0</v>
      </c>
      <c r="U3029" s="39">
        <v>0</v>
      </c>
      <c r="V3029" s="39">
        <v>0</v>
      </c>
      <c r="W3029" s="39">
        <v>0</v>
      </c>
      <c r="X3029" s="39">
        <v>0</v>
      </c>
      <c r="Y3029" s="39">
        <v>0</v>
      </c>
      <c r="Z3029" s="39">
        <v>0</v>
      </c>
      <c r="AA3029" s="39">
        <v>0</v>
      </c>
      <c r="AB3029" s="39">
        <v>0</v>
      </c>
      <c r="AC3029" s="39">
        <v>0</v>
      </c>
      <c r="AD3029" s="39">
        <v>0</v>
      </c>
    </row>
    <row r="3030" spans="1:30" s="45" customFormat="1">
      <c r="A3030" s="44" t="s">
        <v>681</v>
      </c>
      <c r="B3030" s="45">
        <v>0</v>
      </c>
      <c r="C3030" s="45">
        <v>0</v>
      </c>
      <c r="D3030" s="45">
        <v>1</v>
      </c>
      <c r="E3030" s="45">
        <v>0</v>
      </c>
      <c r="F3030" s="45">
        <v>0</v>
      </c>
      <c r="G3030" s="45">
        <v>0</v>
      </c>
      <c r="H3030" s="45">
        <v>0</v>
      </c>
      <c r="I3030" s="45">
        <v>0</v>
      </c>
      <c r="J3030" s="45">
        <v>1</v>
      </c>
      <c r="K3030" s="45">
        <v>0</v>
      </c>
      <c r="L3030" s="45">
        <v>0</v>
      </c>
      <c r="M3030" s="45">
        <v>0</v>
      </c>
      <c r="N3030" s="45">
        <v>0</v>
      </c>
      <c r="O3030" s="45">
        <v>0</v>
      </c>
      <c r="P3030" s="45">
        <v>0</v>
      </c>
      <c r="Q3030" s="45">
        <v>0</v>
      </c>
      <c r="R3030" s="45">
        <v>1</v>
      </c>
      <c r="S3030" s="45">
        <v>1</v>
      </c>
      <c r="T3030" s="45">
        <v>1</v>
      </c>
      <c r="U3030" s="45">
        <v>1</v>
      </c>
      <c r="V3030" s="45">
        <v>1</v>
      </c>
      <c r="W3030" s="45">
        <v>1</v>
      </c>
      <c r="X3030" s="45">
        <v>1</v>
      </c>
      <c r="Y3030" s="45">
        <v>1</v>
      </c>
      <c r="Z3030" s="45">
        <v>1</v>
      </c>
      <c r="AA3030" s="45">
        <v>1</v>
      </c>
      <c r="AB3030" s="45">
        <v>1</v>
      </c>
      <c r="AC3030" s="45">
        <v>1</v>
      </c>
      <c r="AD3030" s="45">
        <v>1</v>
      </c>
    </row>
    <row r="3031" spans="1:30">
      <c r="A3031" s="40" t="s">
        <v>682</v>
      </c>
      <c r="B3031" s="39">
        <v>273879</v>
      </c>
      <c r="C3031" s="39">
        <v>273879</v>
      </c>
      <c r="D3031" s="39">
        <v>273879</v>
      </c>
      <c r="E3031" s="39">
        <v>273879</v>
      </c>
      <c r="F3031" s="39">
        <v>273879</v>
      </c>
      <c r="G3031" s="39">
        <v>273879</v>
      </c>
      <c r="H3031" s="39">
        <v>273879</v>
      </c>
      <c r="I3031" s="39">
        <v>273879</v>
      </c>
      <c r="J3031" s="39">
        <v>273879</v>
      </c>
      <c r="K3031" s="39">
        <v>273879</v>
      </c>
      <c r="L3031" s="39">
        <v>273879</v>
      </c>
      <c r="M3031" s="39">
        <v>273879</v>
      </c>
      <c r="N3031" s="39">
        <v>273879</v>
      </c>
      <c r="O3031" s="39">
        <v>273879</v>
      </c>
      <c r="P3031" s="39">
        <v>273879</v>
      </c>
      <c r="Q3031" s="39">
        <v>273879</v>
      </c>
      <c r="R3031" s="39">
        <v>273879</v>
      </c>
      <c r="S3031" s="39">
        <v>0</v>
      </c>
      <c r="T3031" s="39">
        <v>0</v>
      </c>
      <c r="U3031" s="39">
        <v>0</v>
      </c>
      <c r="V3031" s="39">
        <v>0</v>
      </c>
      <c r="W3031" s="39">
        <v>0</v>
      </c>
      <c r="X3031" s="39">
        <v>0</v>
      </c>
      <c r="Y3031" s="39">
        <v>0</v>
      </c>
      <c r="Z3031" s="39">
        <v>0</v>
      </c>
      <c r="AA3031" s="39">
        <v>0</v>
      </c>
      <c r="AB3031" s="39">
        <v>0</v>
      </c>
      <c r="AC3031" s="39">
        <v>0</v>
      </c>
      <c r="AD3031" s="39">
        <v>0</v>
      </c>
    </row>
    <row r="3032" spans="1:30">
      <c r="A3032" s="43" t="s">
        <v>683</v>
      </c>
      <c r="B3032" s="46">
        <v>0</v>
      </c>
      <c r="C3032" s="46">
        <v>0</v>
      </c>
      <c r="D3032" s="46">
        <v>4655943</v>
      </c>
      <c r="E3032" s="46">
        <v>0</v>
      </c>
      <c r="F3032" s="46">
        <v>0</v>
      </c>
      <c r="G3032" s="46">
        <v>0</v>
      </c>
      <c r="H3032" s="46">
        <v>0</v>
      </c>
      <c r="I3032" s="46">
        <v>0</v>
      </c>
      <c r="J3032" s="46">
        <v>1917153</v>
      </c>
      <c r="K3032" s="46">
        <v>0</v>
      </c>
      <c r="L3032" s="46">
        <v>0</v>
      </c>
      <c r="M3032" s="46">
        <v>0</v>
      </c>
      <c r="N3032" s="46">
        <v>0</v>
      </c>
      <c r="O3032" s="46">
        <v>0</v>
      </c>
      <c r="P3032" s="46">
        <v>0</v>
      </c>
      <c r="Q3032" s="46">
        <v>0</v>
      </c>
      <c r="R3032" s="46">
        <v>3834306</v>
      </c>
      <c r="S3032" s="46">
        <v>0</v>
      </c>
      <c r="T3032" s="46">
        <v>0</v>
      </c>
      <c r="U3032" s="46">
        <v>0</v>
      </c>
      <c r="V3032" s="46">
        <v>0</v>
      </c>
      <c r="W3032" s="46">
        <v>0</v>
      </c>
      <c r="X3032" s="46">
        <v>0</v>
      </c>
      <c r="Y3032" s="46">
        <v>0</v>
      </c>
      <c r="Z3032" s="46">
        <v>0</v>
      </c>
      <c r="AA3032" s="46">
        <v>0</v>
      </c>
      <c r="AB3032" s="46">
        <v>0</v>
      </c>
      <c r="AC3032" s="46">
        <v>0</v>
      </c>
      <c r="AD3032" s="46">
        <v>0</v>
      </c>
    </row>
    <row r="3033" spans="1:30" hidden="1" outlineLevel="1">
      <c r="A3033" s="40" t="s">
        <v>215</v>
      </c>
      <c r="B3033" s="39">
        <v>4655943</v>
      </c>
      <c r="C3033" s="39">
        <v>4655943</v>
      </c>
      <c r="D3033" s="39">
        <v>4655943</v>
      </c>
      <c r="E3033" s="39">
        <v>4655943</v>
      </c>
      <c r="F3033" s="39">
        <v>4655943</v>
      </c>
      <c r="G3033" s="39">
        <v>4655943</v>
      </c>
      <c r="H3033" s="39">
        <v>4655943</v>
      </c>
      <c r="I3033" s="39">
        <v>4655943</v>
      </c>
      <c r="J3033" s="39">
        <v>4655943</v>
      </c>
      <c r="K3033" s="39">
        <v>4655943</v>
      </c>
      <c r="L3033" s="39">
        <v>4655943</v>
      </c>
      <c r="M3033" s="39">
        <v>4655943</v>
      </c>
      <c r="N3033" s="39">
        <v>4655943</v>
      </c>
      <c r="O3033" s="39">
        <v>4655943</v>
      </c>
      <c r="P3033" s="39">
        <v>4655943</v>
      </c>
      <c r="Q3033" s="39">
        <v>4655943</v>
      </c>
      <c r="R3033" s="39">
        <v>4655943</v>
      </c>
    </row>
    <row r="3034" spans="1:30" hidden="1" outlineLevel="1">
      <c r="A3034" s="40" t="s">
        <v>221</v>
      </c>
      <c r="B3034" s="39">
        <v>1917153</v>
      </c>
      <c r="C3034" s="39">
        <v>1917153</v>
      </c>
      <c r="D3034" s="39">
        <v>1917153</v>
      </c>
      <c r="E3034" s="39">
        <v>1917153</v>
      </c>
      <c r="F3034" s="39">
        <v>1917153</v>
      </c>
      <c r="G3034" s="39">
        <v>1917153</v>
      </c>
      <c r="H3034" s="39">
        <v>1917153</v>
      </c>
      <c r="I3034" s="39">
        <v>1917153</v>
      </c>
      <c r="J3034" s="39">
        <v>1917153</v>
      </c>
      <c r="K3034" s="39">
        <v>1917153</v>
      </c>
      <c r="L3034" s="39">
        <v>1917153</v>
      </c>
      <c r="M3034" s="39">
        <v>1917153</v>
      </c>
      <c r="N3034" s="39">
        <v>1917153</v>
      </c>
      <c r="O3034" s="39">
        <v>1917153</v>
      </c>
      <c r="P3034" s="39">
        <v>1917153</v>
      </c>
      <c r="Q3034" s="39">
        <v>1917153</v>
      </c>
      <c r="R3034" s="39">
        <v>1917153</v>
      </c>
    </row>
    <row r="3035" spans="1:30" hidden="1" outlineLevel="1">
      <c r="A3035" s="40" t="s">
        <v>229</v>
      </c>
      <c r="B3035" s="39">
        <v>3834306</v>
      </c>
      <c r="C3035" s="39">
        <v>3834306</v>
      </c>
      <c r="D3035" s="39">
        <v>3834306</v>
      </c>
      <c r="E3035" s="39">
        <v>3834306</v>
      </c>
      <c r="F3035" s="39">
        <v>3834306</v>
      </c>
      <c r="G3035" s="39">
        <v>3834306</v>
      </c>
      <c r="H3035" s="39">
        <v>3834306</v>
      </c>
      <c r="I3035" s="39">
        <v>3834306</v>
      </c>
      <c r="J3035" s="39">
        <v>3834306</v>
      </c>
      <c r="K3035" s="39">
        <v>3834306</v>
      </c>
      <c r="L3035" s="39">
        <v>3834306</v>
      </c>
      <c r="M3035" s="39">
        <v>3834306</v>
      </c>
      <c r="N3035" s="39">
        <v>3834306</v>
      </c>
      <c r="O3035" s="39">
        <v>3834306</v>
      </c>
      <c r="P3035" s="39">
        <v>3834306</v>
      </c>
      <c r="Q3035" s="39">
        <v>3834306</v>
      </c>
      <c r="R3035" s="39">
        <v>3834306</v>
      </c>
    </row>
    <row r="3036" spans="1:30" collapsed="1">
      <c r="A3036" s="40" t="s">
        <v>684</v>
      </c>
      <c r="B3036" s="39">
        <v>10407402</v>
      </c>
      <c r="C3036" s="39">
        <v>10407402</v>
      </c>
      <c r="D3036" s="39">
        <v>10407402</v>
      </c>
      <c r="E3036" s="39">
        <v>10407402</v>
      </c>
      <c r="F3036" s="39">
        <v>10407402</v>
      </c>
      <c r="G3036" s="39">
        <v>10407402</v>
      </c>
      <c r="H3036" s="39">
        <v>10407402</v>
      </c>
      <c r="I3036" s="39">
        <v>10407402</v>
      </c>
      <c r="J3036" s="39">
        <v>10407402</v>
      </c>
      <c r="K3036" s="39">
        <v>10407402</v>
      </c>
      <c r="L3036" s="39">
        <v>10407402</v>
      </c>
      <c r="M3036" s="39">
        <v>10407402</v>
      </c>
      <c r="N3036" s="39">
        <v>10407402</v>
      </c>
      <c r="O3036" s="39">
        <v>10407402</v>
      </c>
      <c r="P3036" s="39">
        <v>10407402</v>
      </c>
      <c r="Q3036" s="39">
        <v>10407402</v>
      </c>
      <c r="R3036" s="39">
        <v>10407402</v>
      </c>
      <c r="S3036" s="39">
        <v>0</v>
      </c>
      <c r="T3036" s="39">
        <v>0</v>
      </c>
      <c r="U3036" s="39">
        <v>0</v>
      </c>
      <c r="V3036" s="39">
        <v>0</v>
      </c>
      <c r="W3036" s="39">
        <v>0</v>
      </c>
      <c r="X3036" s="39">
        <v>0</v>
      </c>
      <c r="Y3036" s="39">
        <v>0</v>
      </c>
      <c r="Z3036" s="39">
        <v>0</v>
      </c>
      <c r="AA3036" s="39">
        <v>0</v>
      </c>
      <c r="AB3036" s="39">
        <v>0</v>
      </c>
      <c r="AC3036" s="39">
        <v>0</v>
      </c>
      <c r="AD3036" s="39">
        <v>0</v>
      </c>
    </row>
    <row r="3037" spans="1:30">
      <c r="A3037" s="40" t="s">
        <v>685</v>
      </c>
    </row>
    <row r="3038" spans="1:30" s="45" customFormat="1">
      <c r="A3038" s="49" t="s">
        <v>686</v>
      </c>
      <c r="B3038" s="50">
        <v>0</v>
      </c>
      <c r="C3038" s="50">
        <v>0</v>
      </c>
      <c r="D3038" s="50">
        <v>0.44736842105263103</v>
      </c>
      <c r="E3038" s="50">
        <v>0</v>
      </c>
      <c r="F3038" s="50">
        <v>0</v>
      </c>
      <c r="G3038" s="50">
        <v>0</v>
      </c>
      <c r="H3038" s="50">
        <v>0</v>
      </c>
      <c r="I3038" s="50">
        <v>0</v>
      </c>
      <c r="J3038" s="50">
        <v>0.18421052631578899</v>
      </c>
      <c r="K3038" s="50">
        <v>0</v>
      </c>
      <c r="L3038" s="50">
        <v>0</v>
      </c>
      <c r="M3038" s="50">
        <v>0</v>
      </c>
      <c r="N3038" s="50">
        <v>0</v>
      </c>
      <c r="O3038" s="50">
        <v>0</v>
      </c>
      <c r="P3038" s="50">
        <v>0</v>
      </c>
      <c r="Q3038" s="50">
        <v>0</v>
      </c>
      <c r="R3038" s="50">
        <v>0.36842105263157798</v>
      </c>
      <c r="S3038" s="50">
        <v>0</v>
      </c>
      <c r="T3038" s="50">
        <v>0</v>
      </c>
      <c r="U3038" s="50">
        <v>0</v>
      </c>
      <c r="V3038" s="50">
        <v>0</v>
      </c>
      <c r="W3038" s="50">
        <v>0</v>
      </c>
      <c r="X3038" s="50">
        <v>0</v>
      </c>
      <c r="Y3038" s="50">
        <v>0</v>
      </c>
      <c r="Z3038" s="50">
        <v>0</v>
      </c>
      <c r="AA3038" s="50">
        <v>0</v>
      </c>
      <c r="AB3038" s="50">
        <v>0</v>
      </c>
      <c r="AC3038" s="50">
        <v>0</v>
      </c>
      <c r="AD3038" s="50">
        <v>0</v>
      </c>
    </row>
    <row r="3039" spans="1:30">
      <c r="A3039" s="40" t="s">
        <v>687</v>
      </c>
      <c r="B3039" s="39">
        <v>0</v>
      </c>
      <c r="C3039" s="39">
        <v>0</v>
      </c>
      <c r="D3039" s="39">
        <v>0.44736842105263103</v>
      </c>
      <c r="E3039" s="39">
        <v>0</v>
      </c>
      <c r="F3039" s="39">
        <v>0</v>
      </c>
      <c r="G3039" s="39">
        <v>0</v>
      </c>
      <c r="H3039" s="39">
        <v>0</v>
      </c>
      <c r="I3039" s="39">
        <v>0</v>
      </c>
      <c r="J3039" s="39">
        <v>0.18421052631578899</v>
      </c>
      <c r="K3039" s="39">
        <v>0</v>
      </c>
      <c r="L3039" s="39">
        <v>0</v>
      </c>
      <c r="M3039" s="39">
        <v>0</v>
      </c>
      <c r="N3039" s="39">
        <v>0</v>
      </c>
      <c r="O3039" s="39">
        <v>0</v>
      </c>
      <c r="P3039" s="39">
        <v>0</v>
      </c>
      <c r="Q3039" s="39">
        <v>0</v>
      </c>
      <c r="R3039" s="39">
        <v>0.36842105263157798</v>
      </c>
      <c r="S3039" s="39">
        <v>0</v>
      </c>
      <c r="T3039" s="39">
        <v>0</v>
      </c>
      <c r="U3039" s="39">
        <v>0</v>
      </c>
      <c r="V3039" s="39">
        <v>0</v>
      </c>
      <c r="W3039" s="39">
        <v>0</v>
      </c>
      <c r="X3039" s="39">
        <v>0</v>
      </c>
      <c r="Y3039" s="39">
        <v>0</v>
      </c>
      <c r="Z3039" s="39">
        <v>0</v>
      </c>
      <c r="AA3039" s="39">
        <v>0</v>
      </c>
      <c r="AB3039" s="39">
        <v>0</v>
      </c>
      <c r="AC3039" s="39">
        <v>0</v>
      </c>
      <c r="AD3039" s="39">
        <v>0</v>
      </c>
    </row>
    <row r="3040" spans="1:30">
      <c r="A3040" s="40" t="s">
        <v>688</v>
      </c>
    </row>
    <row r="3041" spans="1:30">
      <c r="A3041" s="43" t="s">
        <v>689</v>
      </c>
    </row>
    <row r="3042" spans="1:30">
      <c r="A3042" s="40" t="s">
        <v>690</v>
      </c>
      <c r="B3042" s="39">
        <v>1</v>
      </c>
      <c r="C3042" s="39">
        <v>1</v>
      </c>
      <c r="D3042" s="39">
        <v>1</v>
      </c>
      <c r="E3042" s="39">
        <v>1</v>
      </c>
      <c r="F3042" s="39">
        <v>1</v>
      </c>
      <c r="G3042" s="39">
        <v>1</v>
      </c>
      <c r="H3042" s="39">
        <v>1</v>
      </c>
      <c r="I3042" s="39">
        <v>1</v>
      </c>
      <c r="J3042" s="39">
        <v>1</v>
      </c>
      <c r="K3042" s="39">
        <v>1</v>
      </c>
      <c r="L3042" s="39">
        <v>1</v>
      </c>
      <c r="M3042" s="39">
        <v>1</v>
      </c>
      <c r="N3042" s="39">
        <v>1</v>
      </c>
      <c r="O3042" s="39">
        <v>1</v>
      </c>
      <c r="P3042" s="39">
        <v>1</v>
      </c>
      <c r="Q3042" s="39">
        <v>1</v>
      </c>
      <c r="R3042" s="39">
        <v>1</v>
      </c>
      <c r="S3042" s="39">
        <v>0</v>
      </c>
      <c r="T3042" s="39">
        <v>0</v>
      </c>
      <c r="U3042" s="39">
        <v>0</v>
      </c>
      <c r="V3042" s="39">
        <v>0</v>
      </c>
      <c r="W3042" s="39">
        <v>0</v>
      </c>
      <c r="X3042" s="39">
        <v>0</v>
      </c>
      <c r="Y3042" s="39">
        <v>0</v>
      </c>
      <c r="Z3042" s="39">
        <v>0</v>
      </c>
      <c r="AA3042" s="39">
        <v>0</v>
      </c>
      <c r="AB3042" s="39">
        <v>0</v>
      </c>
      <c r="AC3042" s="39">
        <v>0</v>
      </c>
      <c r="AD3042" s="39">
        <v>0</v>
      </c>
    </row>
    <row r="3043" spans="1:30">
      <c r="A3043" s="40" t="s">
        <v>691</v>
      </c>
    </row>
    <row r="3044" spans="1:30" hidden="1" outlineLevel="1">
      <c r="A3044" s="40" t="s">
        <v>213</v>
      </c>
      <c r="B3044" s="39">
        <v>278</v>
      </c>
    </row>
    <row r="3045" spans="1:30" hidden="1" outlineLevel="1">
      <c r="A3045" s="40" t="s">
        <v>214</v>
      </c>
      <c r="C3045" s="39">
        <v>62</v>
      </c>
    </row>
    <row r="3046" spans="1:30" hidden="1" outlineLevel="1">
      <c r="A3046" s="40" t="s">
        <v>215</v>
      </c>
      <c r="D3046" s="39">
        <v>17</v>
      </c>
    </row>
    <row r="3047" spans="1:30" hidden="1" outlineLevel="1">
      <c r="A3047" s="40" t="s">
        <v>216</v>
      </c>
      <c r="E3047" s="39">
        <v>436075.16666666599</v>
      </c>
    </row>
    <row r="3048" spans="1:30" hidden="1" outlineLevel="1">
      <c r="A3048" s="40" t="s">
        <v>217</v>
      </c>
      <c r="F3048" s="39">
        <v>11010.25</v>
      </c>
    </row>
    <row r="3049" spans="1:30" hidden="1" outlineLevel="1">
      <c r="A3049" s="40" t="s">
        <v>218</v>
      </c>
      <c r="G3049" s="39">
        <v>108066.666666666</v>
      </c>
    </row>
    <row r="3050" spans="1:30" hidden="1" outlineLevel="1">
      <c r="A3050" s="40" t="s">
        <v>219</v>
      </c>
      <c r="H3050" s="39">
        <v>3130.4166666666601</v>
      </c>
    </row>
    <row r="3051" spans="1:30" hidden="1" outlineLevel="1">
      <c r="A3051" s="40" t="s">
        <v>220</v>
      </c>
      <c r="I3051" s="39">
        <v>158.166666666666</v>
      </c>
    </row>
    <row r="3052" spans="1:30" hidden="1" outlineLevel="1">
      <c r="A3052" s="40" t="s">
        <v>221</v>
      </c>
      <c r="J3052" s="39">
        <v>7</v>
      </c>
    </row>
    <row r="3053" spans="1:30" hidden="1" outlineLevel="1">
      <c r="A3053" s="40" t="s">
        <v>222</v>
      </c>
      <c r="K3053" s="39">
        <v>27</v>
      </c>
    </row>
    <row r="3054" spans="1:30" hidden="1" outlineLevel="1">
      <c r="A3054" s="40" t="s">
        <v>223</v>
      </c>
      <c r="L3054" s="39">
        <v>5371.5</v>
      </c>
    </row>
    <row r="3055" spans="1:30" hidden="1" outlineLevel="1">
      <c r="A3055" s="40" t="s">
        <v>224</v>
      </c>
      <c r="M3055" s="39">
        <v>180.916666666666</v>
      </c>
    </row>
    <row r="3056" spans="1:30" hidden="1" outlineLevel="1">
      <c r="A3056" s="40" t="s">
        <v>225</v>
      </c>
      <c r="N3056" s="39">
        <v>4415304.3333333302</v>
      </c>
    </row>
    <row r="3057" spans="1:30" hidden="1" outlineLevel="1">
      <c r="A3057" s="40" t="s">
        <v>226</v>
      </c>
      <c r="O3057" s="39">
        <v>9240.5833333333303</v>
      </c>
    </row>
    <row r="3058" spans="1:30" hidden="1" outlineLevel="1">
      <c r="A3058" s="40" t="s">
        <v>227</v>
      </c>
      <c r="P3058" s="39">
        <v>934</v>
      </c>
    </row>
    <row r="3059" spans="1:30" hidden="1" outlineLevel="1">
      <c r="A3059" s="40" t="s">
        <v>228</v>
      </c>
      <c r="Q3059" s="39">
        <v>6</v>
      </c>
    </row>
    <row r="3060" spans="1:30" hidden="1" outlineLevel="1">
      <c r="A3060" s="40" t="s">
        <v>229</v>
      </c>
      <c r="R3060" s="39">
        <v>14</v>
      </c>
    </row>
    <row r="3061" spans="1:30" collapsed="1">
      <c r="A3061" s="40" t="s">
        <v>692</v>
      </c>
      <c r="B3061" s="39">
        <v>278</v>
      </c>
      <c r="C3061" s="39">
        <v>62</v>
      </c>
      <c r="D3061" s="39">
        <v>17</v>
      </c>
      <c r="E3061" s="39">
        <v>436075.16666666599</v>
      </c>
      <c r="F3061" s="39">
        <v>11010.25</v>
      </c>
      <c r="G3061" s="39">
        <v>108066.666666666</v>
      </c>
      <c r="H3061" s="39">
        <v>3130.4166666666601</v>
      </c>
      <c r="I3061" s="39">
        <v>158.166666666666</v>
      </c>
      <c r="J3061" s="39">
        <v>7</v>
      </c>
      <c r="K3061" s="39">
        <v>27</v>
      </c>
      <c r="L3061" s="39">
        <v>5371.5</v>
      </c>
      <c r="M3061" s="39">
        <v>180.916666666666</v>
      </c>
      <c r="N3061" s="39">
        <v>4415304.3333333302</v>
      </c>
      <c r="O3061" s="39">
        <v>9240.5833333333303</v>
      </c>
      <c r="P3061" s="39">
        <v>934</v>
      </c>
      <c r="Q3061" s="39">
        <v>6</v>
      </c>
      <c r="R3061" s="39">
        <v>14</v>
      </c>
      <c r="S3061" s="39">
        <v>0</v>
      </c>
      <c r="T3061" s="39">
        <v>0</v>
      </c>
      <c r="U3061" s="39">
        <v>0</v>
      </c>
      <c r="V3061" s="39">
        <v>0</v>
      </c>
      <c r="W3061" s="39">
        <v>0</v>
      </c>
      <c r="X3061" s="39">
        <v>0</v>
      </c>
      <c r="Y3061" s="39">
        <v>0</v>
      </c>
      <c r="Z3061" s="39">
        <v>0</v>
      </c>
      <c r="AA3061" s="39">
        <v>0</v>
      </c>
      <c r="AB3061" s="39">
        <v>0</v>
      </c>
      <c r="AC3061" s="39">
        <v>0</v>
      </c>
      <c r="AD3061" s="39">
        <v>0</v>
      </c>
    </row>
    <row r="3062" spans="1:30" s="45" customFormat="1">
      <c r="A3062" s="44" t="s">
        <v>693</v>
      </c>
      <c r="B3062" s="45">
        <v>0.214972887878257</v>
      </c>
      <c r="C3062" s="45">
        <v>1.1342155009451699E-2</v>
      </c>
      <c r="D3062" s="45">
        <v>0</v>
      </c>
      <c r="E3062" s="45">
        <v>0</v>
      </c>
      <c r="F3062" s="45">
        <v>0</v>
      </c>
      <c r="G3062" s="45">
        <v>1.10876396036474E-3</v>
      </c>
      <c r="H3062" s="45">
        <v>2.43399726432947E-2</v>
      </c>
      <c r="I3062" s="45">
        <v>0.253812005404362</v>
      </c>
      <c r="J3062" s="45">
        <v>0</v>
      </c>
      <c r="K3062" s="45">
        <v>1</v>
      </c>
      <c r="L3062" s="45">
        <v>0</v>
      </c>
      <c r="M3062" s="45">
        <v>0.306348530038346</v>
      </c>
      <c r="N3062" s="45">
        <v>0</v>
      </c>
      <c r="O3062" s="45">
        <v>0</v>
      </c>
      <c r="P3062" s="45">
        <v>0</v>
      </c>
      <c r="Q3062" s="45">
        <v>1</v>
      </c>
      <c r="R3062" s="45">
        <v>0</v>
      </c>
      <c r="S3062" s="45">
        <v>0</v>
      </c>
      <c r="T3062" s="45">
        <v>0</v>
      </c>
      <c r="U3062" s="45">
        <v>0</v>
      </c>
      <c r="V3062" s="45">
        <v>0</v>
      </c>
      <c r="W3062" s="45">
        <v>0</v>
      </c>
      <c r="X3062" s="45">
        <v>0</v>
      </c>
      <c r="Y3062" s="45">
        <v>0</v>
      </c>
      <c r="Z3062" s="45">
        <v>0</v>
      </c>
      <c r="AA3062" s="45">
        <v>0</v>
      </c>
      <c r="AB3062" s="45">
        <v>0</v>
      </c>
      <c r="AC3062" s="45">
        <v>0</v>
      </c>
      <c r="AD3062" s="45">
        <v>0</v>
      </c>
    </row>
    <row r="3063" spans="1:30">
      <c r="A3063" s="40" t="s">
        <v>694</v>
      </c>
      <c r="B3063" s="39">
        <v>13753</v>
      </c>
      <c r="C3063" s="39">
        <v>13753</v>
      </c>
      <c r="D3063" s="39">
        <v>13753</v>
      </c>
      <c r="E3063" s="39">
        <v>13753</v>
      </c>
      <c r="F3063" s="39">
        <v>13753</v>
      </c>
      <c r="G3063" s="39">
        <v>13753</v>
      </c>
      <c r="H3063" s="39">
        <v>13753</v>
      </c>
      <c r="I3063" s="39">
        <v>13753</v>
      </c>
      <c r="J3063" s="39">
        <v>13753</v>
      </c>
      <c r="K3063" s="39">
        <v>13753</v>
      </c>
      <c r="L3063" s="39">
        <v>13753</v>
      </c>
      <c r="M3063" s="39">
        <v>13753</v>
      </c>
      <c r="N3063" s="39">
        <v>13753</v>
      </c>
      <c r="O3063" s="39">
        <v>13753</v>
      </c>
      <c r="P3063" s="39">
        <v>13753</v>
      </c>
      <c r="Q3063" s="39">
        <v>13753</v>
      </c>
      <c r="R3063" s="39">
        <v>13753</v>
      </c>
      <c r="S3063" s="39">
        <v>0</v>
      </c>
      <c r="T3063" s="39">
        <v>0</v>
      </c>
      <c r="U3063" s="39">
        <v>0</v>
      </c>
      <c r="V3063" s="39">
        <v>0</v>
      </c>
      <c r="W3063" s="39">
        <v>0</v>
      </c>
      <c r="X3063" s="39">
        <v>0</v>
      </c>
      <c r="Y3063" s="39">
        <v>0</v>
      </c>
      <c r="Z3063" s="39">
        <v>0</v>
      </c>
      <c r="AA3063" s="39">
        <v>0</v>
      </c>
      <c r="AB3063" s="39">
        <v>0</v>
      </c>
      <c r="AC3063" s="39">
        <v>0</v>
      </c>
      <c r="AD3063" s="39">
        <v>0</v>
      </c>
    </row>
    <row r="3064" spans="1:30">
      <c r="A3064" s="43" t="s">
        <v>695</v>
      </c>
      <c r="B3064" s="46">
        <v>821913.15130313102</v>
      </c>
      <c r="C3064" s="46">
        <v>9671.29678638941</v>
      </c>
      <c r="D3064" s="46">
        <v>0</v>
      </c>
      <c r="E3064" s="46">
        <v>0</v>
      </c>
      <c r="F3064" s="46">
        <v>0</v>
      </c>
      <c r="G3064" s="46">
        <v>1647890.3093812601</v>
      </c>
      <c r="H3064" s="46">
        <v>1047899.60316382</v>
      </c>
      <c r="I3064" s="46">
        <v>552108.66804992605</v>
      </c>
      <c r="J3064" s="46">
        <v>0</v>
      </c>
      <c r="K3064" s="46">
        <v>371331</v>
      </c>
      <c r="L3064" s="46">
        <v>0</v>
      </c>
      <c r="M3064" s="46">
        <v>762240.150440278</v>
      </c>
      <c r="N3064" s="46">
        <v>0</v>
      </c>
      <c r="O3064" s="46">
        <v>0</v>
      </c>
      <c r="P3064" s="46">
        <v>0</v>
      </c>
      <c r="Q3064" s="46">
        <v>82518</v>
      </c>
      <c r="R3064" s="46">
        <v>0</v>
      </c>
      <c r="S3064" s="46">
        <v>0</v>
      </c>
      <c r="T3064" s="46">
        <v>0</v>
      </c>
      <c r="U3064" s="46">
        <v>0</v>
      </c>
      <c r="V3064" s="46">
        <v>0</v>
      </c>
      <c r="W3064" s="46">
        <v>0</v>
      </c>
      <c r="X3064" s="46">
        <v>0</v>
      </c>
      <c r="Y3064" s="46">
        <v>0</v>
      </c>
      <c r="Z3064" s="46">
        <v>0</v>
      </c>
      <c r="AA3064" s="46">
        <v>0</v>
      </c>
      <c r="AB3064" s="46">
        <v>0</v>
      </c>
      <c r="AC3064" s="46">
        <v>0</v>
      </c>
      <c r="AD3064" s="46">
        <v>0</v>
      </c>
    </row>
    <row r="3065" spans="1:30" hidden="1" outlineLevel="1">
      <c r="A3065" s="40" t="s">
        <v>213</v>
      </c>
      <c r="B3065" s="39">
        <v>821913.15130313102</v>
      </c>
      <c r="C3065" s="39">
        <v>821913.15130313102</v>
      </c>
      <c r="D3065" s="39">
        <v>821913.15130313102</v>
      </c>
      <c r="E3065" s="39">
        <v>821913.15130313102</v>
      </c>
      <c r="F3065" s="39">
        <v>821913.15130313102</v>
      </c>
      <c r="G3065" s="39">
        <v>821913.15130313102</v>
      </c>
      <c r="H3065" s="39">
        <v>821913.15130313102</v>
      </c>
      <c r="I3065" s="39">
        <v>821913.15130313102</v>
      </c>
      <c r="J3065" s="39">
        <v>821913.15130313102</v>
      </c>
      <c r="K3065" s="39">
        <v>821913.15130313102</v>
      </c>
      <c r="L3065" s="39">
        <v>821913.15130313102</v>
      </c>
      <c r="M3065" s="39">
        <v>821913.15130313102</v>
      </c>
      <c r="N3065" s="39">
        <v>821913.15130313102</v>
      </c>
      <c r="O3065" s="39">
        <v>821913.15130313102</v>
      </c>
      <c r="P3065" s="39">
        <v>821913.15130313102</v>
      </c>
      <c r="Q3065" s="39">
        <v>821913.15130313102</v>
      </c>
      <c r="R3065" s="39">
        <v>821913.15130313102</v>
      </c>
    </row>
    <row r="3066" spans="1:30" hidden="1" outlineLevel="1">
      <c r="A3066" s="40" t="s">
        <v>214</v>
      </c>
      <c r="B3066" s="39">
        <v>9671.29678638941</v>
      </c>
      <c r="C3066" s="39">
        <v>9671.29678638941</v>
      </c>
      <c r="D3066" s="39">
        <v>9671.29678638941</v>
      </c>
      <c r="E3066" s="39">
        <v>9671.29678638941</v>
      </c>
      <c r="F3066" s="39">
        <v>9671.29678638941</v>
      </c>
      <c r="G3066" s="39">
        <v>9671.29678638941</v>
      </c>
      <c r="H3066" s="39">
        <v>9671.29678638941</v>
      </c>
      <c r="I3066" s="39">
        <v>9671.29678638941</v>
      </c>
      <c r="J3066" s="39">
        <v>9671.29678638941</v>
      </c>
      <c r="K3066" s="39">
        <v>9671.29678638941</v>
      </c>
      <c r="L3066" s="39">
        <v>9671.29678638941</v>
      </c>
      <c r="M3066" s="39">
        <v>9671.29678638941</v>
      </c>
      <c r="N3066" s="39">
        <v>9671.29678638941</v>
      </c>
      <c r="O3066" s="39">
        <v>9671.29678638941</v>
      </c>
      <c r="P3066" s="39">
        <v>9671.29678638941</v>
      </c>
      <c r="Q3066" s="39">
        <v>9671.29678638941</v>
      </c>
      <c r="R3066" s="39">
        <v>9671.29678638941</v>
      </c>
    </row>
    <row r="3067" spans="1:30" hidden="1" outlineLevel="1">
      <c r="A3067" s="40" t="s">
        <v>218</v>
      </c>
      <c r="B3067" s="39">
        <v>1647890.3093812601</v>
      </c>
      <c r="C3067" s="39">
        <v>1647890.3093812601</v>
      </c>
      <c r="D3067" s="39">
        <v>1647890.3093812601</v>
      </c>
      <c r="E3067" s="39">
        <v>1647890.3093812601</v>
      </c>
      <c r="F3067" s="39">
        <v>1647890.3093812601</v>
      </c>
      <c r="G3067" s="39">
        <v>1647890.3093812601</v>
      </c>
      <c r="H3067" s="39">
        <v>1647890.3093812601</v>
      </c>
      <c r="I3067" s="39">
        <v>1647890.3093812601</v>
      </c>
      <c r="J3067" s="39">
        <v>1647890.3093812601</v>
      </c>
      <c r="K3067" s="39">
        <v>1647890.3093812601</v>
      </c>
      <c r="L3067" s="39">
        <v>1647890.3093812601</v>
      </c>
      <c r="M3067" s="39">
        <v>1647890.3093812601</v>
      </c>
      <c r="N3067" s="39">
        <v>1647890.3093812601</v>
      </c>
      <c r="O3067" s="39">
        <v>1647890.3093812601</v>
      </c>
      <c r="P3067" s="39">
        <v>1647890.3093812601</v>
      </c>
      <c r="Q3067" s="39">
        <v>1647890.3093812601</v>
      </c>
      <c r="R3067" s="39">
        <v>1647890.3093812601</v>
      </c>
    </row>
    <row r="3068" spans="1:30" hidden="1" outlineLevel="1">
      <c r="A3068" s="40" t="s">
        <v>219</v>
      </c>
      <c r="B3068" s="39">
        <v>1047899.60316382</v>
      </c>
      <c r="C3068" s="39">
        <v>1047899.60316382</v>
      </c>
      <c r="D3068" s="39">
        <v>1047899.60316382</v>
      </c>
      <c r="E3068" s="39">
        <v>1047899.60316382</v>
      </c>
      <c r="F3068" s="39">
        <v>1047899.60316382</v>
      </c>
      <c r="G3068" s="39">
        <v>1047899.60316382</v>
      </c>
      <c r="H3068" s="39">
        <v>1047899.60316382</v>
      </c>
      <c r="I3068" s="39">
        <v>1047899.60316382</v>
      </c>
      <c r="J3068" s="39">
        <v>1047899.60316382</v>
      </c>
      <c r="K3068" s="39">
        <v>1047899.60316382</v>
      </c>
      <c r="L3068" s="39">
        <v>1047899.60316382</v>
      </c>
      <c r="M3068" s="39">
        <v>1047899.60316382</v>
      </c>
      <c r="N3068" s="39">
        <v>1047899.60316382</v>
      </c>
      <c r="O3068" s="39">
        <v>1047899.60316382</v>
      </c>
      <c r="P3068" s="39">
        <v>1047899.60316382</v>
      </c>
      <c r="Q3068" s="39">
        <v>1047899.60316382</v>
      </c>
      <c r="R3068" s="39">
        <v>1047899.60316382</v>
      </c>
    </row>
    <row r="3069" spans="1:30" hidden="1" outlineLevel="1">
      <c r="A3069" s="40" t="s">
        <v>220</v>
      </c>
      <c r="B3069" s="39">
        <v>552108.66804992605</v>
      </c>
      <c r="C3069" s="39">
        <v>552108.66804992605</v>
      </c>
      <c r="D3069" s="39">
        <v>552108.66804992605</v>
      </c>
      <c r="E3069" s="39">
        <v>552108.66804992605</v>
      </c>
      <c r="F3069" s="39">
        <v>552108.66804992605</v>
      </c>
      <c r="G3069" s="39">
        <v>552108.66804992605</v>
      </c>
      <c r="H3069" s="39">
        <v>552108.66804992605</v>
      </c>
      <c r="I3069" s="39">
        <v>552108.66804992605</v>
      </c>
      <c r="J3069" s="39">
        <v>552108.66804992605</v>
      </c>
      <c r="K3069" s="39">
        <v>552108.66804992605</v>
      </c>
      <c r="L3069" s="39">
        <v>552108.66804992605</v>
      </c>
      <c r="M3069" s="39">
        <v>552108.66804992605</v>
      </c>
      <c r="N3069" s="39">
        <v>552108.66804992605</v>
      </c>
      <c r="O3069" s="39">
        <v>552108.66804992605</v>
      </c>
      <c r="P3069" s="39">
        <v>552108.66804992605</v>
      </c>
      <c r="Q3069" s="39">
        <v>552108.66804992605</v>
      </c>
      <c r="R3069" s="39">
        <v>552108.66804992605</v>
      </c>
    </row>
    <row r="3070" spans="1:30" hidden="1" outlineLevel="1">
      <c r="A3070" s="40" t="s">
        <v>222</v>
      </c>
      <c r="B3070" s="39">
        <v>371331</v>
      </c>
      <c r="C3070" s="39">
        <v>371331</v>
      </c>
      <c r="D3070" s="39">
        <v>371331</v>
      </c>
      <c r="E3070" s="39">
        <v>371331</v>
      </c>
      <c r="F3070" s="39">
        <v>371331</v>
      </c>
      <c r="G3070" s="39">
        <v>371331</v>
      </c>
      <c r="H3070" s="39">
        <v>371331</v>
      </c>
      <c r="I3070" s="39">
        <v>371331</v>
      </c>
      <c r="J3070" s="39">
        <v>371331</v>
      </c>
      <c r="K3070" s="39">
        <v>371331</v>
      </c>
      <c r="L3070" s="39">
        <v>371331</v>
      </c>
      <c r="M3070" s="39">
        <v>371331</v>
      </c>
      <c r="N3070" s="39">
        <v>371331</v>
      </c>
      <c r="O3070" s="39">
        <v>371331</v>
      </c>
      <c r="P3070" s="39">
        <v>371331</v>
      </c>
      <c r="Q3070" s="39">
        <v>371331</v>
      </c>
      <c r="R3070" s="39">
        <v>371331</v>
      </c>
    </row>
    <row r="3071" spans="1:30" hidden="1" outlineLevel="1">
      <c r="A3071" s="40" t="s">
        <v>224</v>
      </c>
      <c r="B3071" s="39">
        <v>762240.150440278</v>
      </c>
      <c r="C3071" s="39">
        <v>762240.150440278</v>
      </c>
      <c r="D3071" s="39">
        <v>762240.150440278</v>
      </c>
      <c r="E3071" s="39">
        <v>762240.150440278</v>
      </c>
      <c r="F3071" s="39">
        <v>762240.150440278</v>
      </c>
      <c r="G3071" s="39">
        <v>762240.150440278</v>
      </c>
      <c r="H3071" s="39">
        <v>762240.150440278</v>
      </c>
      <c r="I3071" s="39">
        <v>762240.150440278</v>
      </c>
      <c r="J3071" s="39">
        <v>762240.150440278</v>
      </c>
      <c r="K3071" s="39">
        <v>762240.150440278</v>
      </c>
      <c r="L3071" s="39">
        <v>762240.150440278</v>
      </c>
      <c r="M3071" s="39">
        <v>762240.150440278</v>
      </c>
      <c r="N3071" s="39">
        <v>762240.150440278</v>
      </c>
      <c r="O3071" s="39">
        <v>762240.150440278</v>
      </c>
      <c r="P3071" s="39">
        <v>762240.150440278</v>
      </c>
      <c r="Q3071" s="39">
        <v>762240.150440278</v>
      </c>
      <c r="R3071" s="39">
        <v>762240.150440278</v>
      </c>
    </row>
    <row r="3072" spans="1:30" hidden="1" outlineLevel="1">
      <c r="A3072" s="40" t="s">
        <v>228</v>
      </c>
      <c r="B3072" s="39">
        <v>82518</v>
      </c>
      <c r="C3072" s="39">
        <v>82518</v>
      </c>
      <c r="D3072" s="39">
        <v>82518</v>
      </c>
      <c r="E3072" s="39">
        <v>82518</v>
      </c>
      <c r="F3072" s="39">
        <v>82518</v>
      </c>
      <c r="G3072" s="39">
        <v>82518</v>
      </c>
      <c r="H3072" s="39">
        <v>82518</v>
      </c>
      <c r="I3072" s="39">
        <v>82518</v>
      </c>
      <c r="J3072" s="39">
        <v>82518</v>
      </c>
      <c r="K3072" s="39">
        <v>82518</v>
      </c>
      <c r="L3072" s="39">
        <v>82518</v>
      </c>
      <c r="M3072" s="39">
        <v>82518</v>
      </c>
      <c r="N3072" s="39">
        <v>82518</v>
      </c>
      <c r="O3072" s="39">
        <v>82518</v>
      </c>
      <c r="P3072" s="39">
        <v>82518</v>
      </c>
      <c r="Q3072" s="39">
        <v>82518</v>
      </c>
      <c r="R3072" s="39">
        <v>82518</v>
      </c>
    </row>
    <row r="3073" spans="1:30" collapsed="1">
      <c r="A3073" s="40" t="s">
        <v>696</v>
      </c>
      <c r="B3073" s="39">
        <v>5295572.1791247996</v>
      </c>
      <c r="C3073" s="39">
        <v>5295572.1791247996</v>
      </c>
      <c r="D3073" s="39">
        <v>5295572.1791247996</v>
      </c>
      <c r="E3073" s="39">
        <v>5295572.1791247996</v>
      </c>
      <c r="F3073" s="39">
        <v>5295572.1791247996</v>
      </c>
      <c r="G3073" s="39">
        <v>5295572.1791247996</v>
      </c>
      <c r="H3073" s="39">
        <v>5295572.1791247996</v>
      </c>
      <c r="I3073" s="39">
        <v>5295572.1791247996</v>
      </c>
      <c r="J3073" s="39">
        <v>5295572.1791247996</v>
      </c>
      <c r="K3073" s="39">
        <v>5295572.1791247996</v>
      </c>
      <c r="L3073" s="39">
        <v>5295572.1791247996</v>
      </c>
      <c r="M3073" s="39">
        <v>5295572.1791247996</v>
      </c>
      <c r="N3073" s="39">
        <v>5295572.1791247996</v>
      </c>
      <c r="O3073" s="39">
        <v>5295572.1791247996</v>
      </c>
      <c r="P3073" s="39">
        <v>5295572.1791247996</v>
      </c>
      <c r="Q3073" s="39">
        <v>5295572.1791247996</v>
      </c>
      <c r="R3073" s="39">
        <v>5295572.1791247996</v>
      </c>
      <c r="S3073" s="39">
        <v>0</v>
      </c>
      <c r="T3073" s="39">
        <v>0</v>
      </c>
      <c r="U3073" s="39">
        <v>0</v>
      </c>
      <c r="V3073" s="39">
        <v>0</v>
      </c>
      <c r="W3073" s="39">
        <v>0</v>
      </c>
      <c r="X3073" s="39">
        <v>0</v>
      </c>
      <c r="Y3073" s="39">
        <v>0</v>
      </c>
      <c r="Z3073" s="39">
        <v>0</v>
      </c>
      <c r="AA3073" s="39">
        <v>0</v>
      </c>
      <c r="AB3073" s="39">
        <v>0</v>
      </c>
      <c r="AC3073" s="39">
        <v>0</v>
      </c>
      <c r="AD3073" s="39">
        <v>0</v>
      </c>
    </row>
    <row r="3074" spans="1:30">
      <c r="A3074" s="40" t="s">
        <v>697</v>
      </c>
    </row>
    <row r="3075" spans="1:30" s="45" customFormat="1">
      <c r="A3075" s="49" t="s">
        <v>698</v>
      </c>
      <c r="B3075" s="50">
        <v>0.15520761940383301</v>
      </c>
      <c r="C3075" s="50">
        <v>1.82629873774806E-3</v>
      </c>
      <c r="D3075" s="50">
        <v>0</v>
      </c>
      <c r="E3075" s="50">
        <v>0</v>
      </c>
      <c r="F3075" s="50">
        <v>0</v>
      </c>
      <c r="G3075" s="50">
        <v>0.31118267368297903</v>
      </c>
      <c r="H3075" s="50">
        <v>0.197882224567658</v>
      </c>
      <c r="I3075" s="50">
        <v>0.104258548344661</v>
      </c>
      <c r="J3075" s="50">
        <v>0</v>
      </c>
      <c r="K3075" s="50">
        <v>7.0121034600149498E-2</v>
      </c>
      <c r="L3075" s="50">
        <v>0</v>
      </c>
      <c r="M3075" s="50">
        <v>0.14393914852960199</v>
      </c>
      <c r="N3075" s="50">
        <v>0</v>
      </c>
      <c r="O3075" s="50">
        <v>0</v>
      </c>
      <c r="P3075" s="50">
        <v>0</v>
      </c>
      <c r="Q3075" s="50">
        <v>1.55824521333665E-2</v>
      </c>
      <c r="R3075" s="50">
        <v>0</v>
      </c>
      <c r="S3075" s="50">
        <v>0</v>
      </c>
      <c r="T3075" s="50">
        <v>0</v>
      </c>
      <c r="U3075" s="50">
        <v>0</v>
      </c>
      <c r="V3075" s="50">
        <v>0</v>
      </c>
      <c r="W3075" s="50">
        <v>0</v>
      </c>
      <c r="X3075" s="50">
        <v>0</v>
      </c>
      <c r="Y3075" s="50">
        <v>0</v>
      </c>
      <c r="Z3075" s="50">
        <v>0</v>
      </c>
      <c r="AA3075" s="50">
        <v>0</v>
      </c>
      <c r="AB3075" s="50">
        <v>0</v>
      </c>
      <c r="AC3075" s="50">
        <v>0</v>
      </c>
      <c r="AD3075" s="50">
        <v>0</v>
      </c>
    </row>
    <row r="3076" spans="1:30">
      <c r="A3076" s="40" t="s">
        <v>699</v>
      </c>
      <c r="B3076" s="39">
        <v>0.15520761940383301</v>
      </c>
      <c r="C3076" s="39">
        <v>1.82629873774806E-3</v>
      </c>
      <c r="D3076" s="39">
        <v>0</v>
      </c>
      <c r="E3076" s="39">
        <v>0</v>
      </c>
      <c r="F3076" s="39">
        <v>0</v>
      </c>
      <c r="G3076" s="39">
        <v>0.31118267368297903</v>
      </c>
      <c r="H3076" s="39">
        <v>0.197882224567658</v>
      </c>
      <c r="I3076" s="39">
        <v>0.104258548344661</v>
      </c>
      <c r="J3076" s="39">
        <v>0</v>
      </c>
      <c r="K3076" s="39">
        <v>7.0121034600149498E-2</v>
      </c>
      <c r="L3076" s="39">
        <v>0</v>
      </c>
      <c r="M3076" s="39">
        <v>0.14393914852960199</v>
      </c>
      <c r="N3076" s="39">
        <v>0</v>
      </c>
      <c r="O3076" s="39">
        <v>0</v>
      </c>
      <c r="P3076" s="39">
        <v>0</v>
      </c>
      <c r="Q3076" s="39">
        <v>1.55824521333665E-2</v>
      </c>
      <c r="R3076" s="39">
        <v>0</v>
      </c>
      <c r="S3076" s="39">
        <v>0</v>
      </c>
      <c r="T3076" s="39">
        <v>0</v>
      </c>
      <c r="U3076" s="39">
        <v>0</v>
      </c>
      <c r="V3076" s="39">
        <v>0</v>
      </c>
      <c r="W3076" s="39">
        <v>0</v>
      </c>
      <c r="X3076" s="39">
        <v>0</v>
      </c>
      <c r="Y3076" s="39">
        <v>0</v>
      </c>
      <c r="Z3076" s="39">
        <v>0</v>
      </c>
      <c r="AA3076" s="39">
        <v>0</v>
      </c>
      <c r="AB3076" s="39">
        <v>0</v>
      </c>
      <c r="AC3076" s="39">
        <v>0</v>
      </c>
      <c r="AD3076" s="39">
        <v>0</v>
      </c>
    </row>
    <row r="3077" spans="1:30">
      <c r="A3077" s="40" t="s">
        <v>700</v>
      </c>
    </row>
    <row r="3078" spans="1:30">
      <c r="A3078" s="43" t="s">
        <v>701</v>
      </c>
    </row>
    <row r="3079" spans="1:30" hidden="1" outlineLevel="1">
      <c r="A3079" s="40" t="s">
        <v>213</v>
      </c>
      <c r="B3079" s="39">
        <v>278</v>
      </c>
    </row>
    <row r="3080" spans="1:30" hidden="1" outlineLevel="1">
      <c r="A3080" s="40" t="s">
        <v>214</v>
      </c>
      <c r="C3080" s="39">
        <v>62</v>
      </c>
    </row>
    <row r="3081" spans="1:30" hidden="1" outlineLevel="1">
      <c r="A3081" s="40" t="s">
        <v>215</v>
      </c>
      <c r="D3081" s="39">
        <v>17</v>
      </c>
    </row>
    <row r="3082" spans="1:30" hidden="1" outlineLevel="1">
      <c r="A3082" s="40" t="s">
        <v>216</v>
      </c>
      <c r="E3082" s="39">
        <v>436075.16666666599</v>
      </c>
    </row>
    <row r="3083" spans="1:30" hidden="1" outlineLevel="1">
      <c r="A3083" s="40" t="s">
        <v>217</v>
      </c>
      <c r="F3083" s="39">
        <v>11010.25</v>
      </c>
    </row>
    <row r="3084" spans="1:30" hidden="1" outlineLevel="1">
      <c r="A3084" s="40" t="s">
        <v>218</v>
      </c>
      <c r="G3084" s="39">
        <v>108066.666666666</v>
      </c>
    </row>
    <row r="3085" spans="1:30" hidden="1" outlineLevel="1">
      <c r="A3085" s="40" t="s">
        <v>219</v>
      </c>
      <c r="H3085" s="39">
        <v>3130.4166666666601</v>
      </c>
    </row>
    <row r="3086" spans="1:30" hidden="1" outlineLevel="1">
      <c r="A3086" s="40" t="s">
        <v>220</v>
      </c>
      <c r="I3086" s="39">
        <v>158.166666666666</v>
      </c>
    </row>
    <row r="3087" spans="1:30" hidden="1" outlineLevel="1">
      <c r="A3087" s="40" t="s">
        <v>221</v>
      </c>
      <c r="J3087" s="39">
        <v>7</v>
      </c>
    </row>
    <row r="3088" spans="1:30" hidden="1" outlineLevel="1">
      <c r="A3088" s="40" t="s">
        <v>222</v>
      </c>
      <c r="K3088" s="39">
        <v>27</v>
      </c>
    </row>
    <row r="3089" spans="1:30" hidden="1" outlineLevel="1">
      <c r="A3089" s="40" t="s">
        <v>223</v>
      </c>
      <c r="L3089" s="39">
        <v>5371.5</v>
      </c>
    </row>
    <row r="3090" spans="1:30" hidden="1" outlineLevel="1">
      <c r="A3090" s="40" t="s">
        <v>224</v>
      </c>
      <c r="M3090" s="39">
        <v>180.916666666666</v>
      </c>
    </row>
    <row r="3091" spans="1:30" hidden="1" outlineLevel="1">
      <c r="A3091" s="40" t="s">
        <v>225</v>
      </c>
      <c r="N3091" s="39">
        <v>4415304.3333333302</v>
      </c>
    </row>
    <row r="3092" spans="1:30" hidden="1" outlineLevel="1">
      <c r="A3092" s="40" t="s">
        <v>226</v>
      </c>
      <c r="O3092" s="39">
        <v>9240.5833333333303</v>
      </c>
    </row>
    <row r="3093" spans="1:30" hidden="1" outlineLevel="1">
      <c r="A3093" s="40" t="s">
        <v>227</v>
      </c>
      <c r="P3093" s="39">
        <v>934</v>
      </c>
    </row>
    <row r="3094" spans="1:30" hidden="1" outlineLevel="1">
      <c r="A3094" s="40" t="s">
        <v>228</v>
      </c>
      <c r="Q3094" s="39">
        <v>6</v>
      </c>
    </row>
    <row r="3095" spans="1:30" hidden="1" outlineLevel="1">
      <c r="A3095" s="40" t="s">
        <v>229</v>
      </c>
      <c r="R3095" s="39">
        <v>14</v>
      </c>
    </row>
    <row r="3096" spans="1:30" collapsed="1">
      <c r="A3096" s="40" t="s">
        <v>702</v>
      </c>
      <c r="B3096" s="39">
        <v>278</v>
      </c>
      <c r="C3096" s="39">
        <v>62</v>
      </c>
      <c r="D3096" s="39">
        <v>17</v>
      </c>
      <c r="E3096" s="39">
        <v>436075.16666666599</v>
      </c>
      <c r="F3096" s="39">
        <v>11010.25</v>
      </c>
      <c r="G3096" s="39">
        <v>108066.666666666</v>
      </c>
      <c r="H3096" s="39">
        <v>3130.4166666666601</v>
      </c>
      <c r="I3096" s="39">
        <v>158.166666666666</v>
      </c>
      <c r="J3096" s="39">
        <v>7</v>
      </c>
      <c r="K3096" s="39">
        <v>27</v>
      </c>
      <c r="L3096" s="39">
        <v>5371.5</v>
      </c>
      <c r="M3096" s="39">
        <v>180.916666666666</v>
      </c>
      <c r="N3096" s="39">
        <v>4415304.3333333302</v>
      </c>
      <c r="O3096" s="39">
        <v>9240.5833333333303</v>
      </c>
      <c r="P3096" s="39">
        <v>934</v>
      </c>
      <c r="Q3096" s="39">
        <v>6</v>
      </c>
      <c r="R3096" s="39">
        <v>14</v>
      </c>
      <c r="S3096" s="39">
        <v>0</v>
      </c>
      <c r="T3096" s="39">
        <v>0</v>
      </c>
      <c r="U3096" s="39">
        <v>0</v>
      </c>
      <c r="V3096" s="39">
        <v>0</v>
      </c>
      <c r="W3096" s="39">
        <v>0</v>
      </c>
      <c r="X3096" s="39">
        <v>0</v>
      </c>
      <c r="Y3096" s="39">
        <v>0</v>
      </c>
      <c r="Z3096" s="39">
        <v>0</v>
      </c>
      <c r="AA3096" s="39">
        <v>0</v>
      </c>
      <c r="AB3096" s="39">
        <v>0</v>
      </c>
      <c r="AC3096" s="39">
        <v>0</v>
      </c>
      <c r="AD3096" s="39">
        <v>0</v>
      </c>
    </row>
    <row r="3097" spans="1:30" s="45" customFormat="1">
      <c r="A3097" s="44" t="s">
        <v>703</v>
      </c>
      <c r="B3097" s="45">
        <v>0.78502711212174203</v>
      </c>
      <c r="C3097" s="45">
        <v>0.98865784499054798</v>
      </c>
      <c r="D3097" s="45">
        <v>0</v>
      </c>
      <c r="E3097" s="45">
        <v>1</v>
      </c>
      <c r="F3097" s="45">
        <v>1</v>
      </c>
      <c r="G3097" s="45">
        <v>0.99889123603963503</v>
      </c>
      <c r="H3097" s="45">
        <v>0.97566002735670498</v>
      </c>
      <c r="I3097" s="45">
        <v>0.74618799459563701</v>
      </c>
      <c r="J3097" s="45">
        <v>0</v>
      </c>
      <c r="K3097" s="45">
        <v>0</v>
      </c>
      <c r="L3097" s="45">
        <v>0</v>
      </c>
      <c r="M3097" s="45">
        <v>0.69365146996165294</v>
      </c>
      <c r="N3097" s="45">
        <v>1</v>
      </c>
      <c r="O3097" s="45">
        <v>0</v>
      </c>
      <c r="P3097" s="45">
        <v>0</v>
      </c>
      <c r="Q3097" s="45">
        <v>0</v>
      </c>
      <c r="R3097" s="45">
        <v>0</v>
      </c>
      <c r="S3097" s="45">
        <v>0</v>
      </c>
      <c r="T3097" s="45">
        <v>0</v>
      </c>
      <c r="U3097" s="45">
        <v>0</v>
      </c>
      <c r="V3097" s="45">
        <v>0</v>
      </c>
      <c r="W3097" s="45">
        <v>0</v>
      </c>
      <c r="X3097" s="45">
        <v>0</v>
      </c>
      <c r="Y3097" s="45">
        <v>0</v>
      </c>
      <c r="Z3097" s="45">
        <v>0</v>
      </c>
      <c r="AA3097" s="45">
        <v>0</v>
      </c>
      <c r="AB3097" s="45">
        <v>0</v>
      </c>
      <c r="AC3097" s="45">
        <v>0</v>
      </c>
      <c r="AD3097" s="45">
        <v>0</v>
      </c>
    </row>
    <row r="3098" spans="1:30">
      <c r="A3098" s="43" t="s">
        <v>704</v>
      </c>
      <c r="B3098" s="46">
        <v>218.23753716984399</v>
      </c>
      <c r="C3098" s="46">
        <v>61.296786389413903</v>
      </c>
      <c r="D3098" s="46">
        <v>0</v>
      </c>
      <c r="E3098" s="46">
        <v>436075.16666666599</v>
      </c>
      <c r="F3098" s="46">
        <v>11010.25</v>
      </c>
      <c r="G3098" s="46">
        <v>107946.84624134901</v>
      </c>
      <c r="H3098" s="46">
        <v>3054.2224106378799</v>
      </c>
      <c r="I3098" s="46">
        <v>118.022067811876</v>
      </c>
      <c r="J3098" s="46">
        <v>0</v>
      </c>
      <c r="K3098" s="46">
        <v>0</v>
      </c>
      <c r="L3098" s="46">
        <v>0</v>
      </c>
      <c r="M3098" s="46">
        <v>125.493111773895</v>
      </c>
      <c r="N3098" s="46">
        <v>4415304.3333333302</v>
      </c>
      <c r="O3098" s="46">
        <v>0</v>
      </c>
      <c r="P3098" s="46">
        <v>0</v>
      </c>
      <c r="Q3098" s="46">
        <v>0</v>
      </c>
      <c r="R3098" s="46">
        <v>0</v>
      </c>
      <c r="S3098" s="46">
        <v>0</v>
      </c>
      <c r="T3098" s="46">
        <v>0</v>
      </c>
      <c r="U3098" s="46">
        <v>0</v>
      </c>
      <c r="V3098" s="46">
        <v>0</v>
      </c>
      <c r="W3098" s="46">
        <v>0</v>
      </c>
      <c r="X3098" s="46">
        <v>0</v>
      </c>
      <c r="Y3098" s="46">
        <v>0</v>
      </c>
      <c r="Z3098" s="46">
        <v>0</v>
      </c>
      <c r="AA3098" s="46">
        <v>0</v>
      </c>
      <c r="AB3098" s="46">
        <v>0</v>
      </c>
      <c r="AC3098" s="46">
        <v>0</v>
      </c>
      <c r="AD3098" s="46">
        <v>0</v>
      </c>
    </row>
    <row r="3099" spans="1:30" hidden="1" outlineLevel="1">
      <c r="A3099" s="40" t="s">
        <v>213</v>
      </c>
      <c r="B3099" s="39">
        <v>218.23753716984399</v>
      </c>
      <c r="C3099" s="39">
        <v>218.23753716984399</v>
      </c>
      <c r="D3099" s="39">
        <v>218.23753716984399</v>
      </c>
      <c r="E3099" s="39">
        <v>218.23753716984399</v>
      </c>
      <c r="F3099" s="39">
        <v>218.23753716984399</v>
      </c>
      <c r="G3099" s="39">
        <v>218.23753716984399</v>
      </c>
      <c r="H3099" s="39">
        <v>218.23753716984399</v>
      </c>
      <c r="I3099" s="39">
        <v>218.23753716984399</v>
      </c>
      <c r="J3099" s="39">
        <v>218.23753716984399</v>
      </c>
      <c r="K3099" s="39">
        <v>218.23753716984399</v>
      </c>
      <c r="L3099" s="39">
        <v>218.23753716984399</v>
      </c>
      <c r="M3099" s="39">
        <v>218.23753716984399</v>
      </c>
      <c r="N3099" s="39">
        <v>218.23753716984399</v>
      </c>
      <c r="O3099" s="39">
        <v>218.23753716984399</v>
      </c>
      <c r="P3099" s="39">
        <v>218.23753716984399</v>
      </c>
      <c r="Q3099" s="39">
        <v>218.23753716984399</v>
      </c>
      <c r="R3099" s="39">
        <v>218.23753716984399</v>
      </c>
    </row>
    <row r="3100" spans="1:30" hidden="1" outlineLevel="1">
      <c r="A3100" s="40" t="s">
        <v>214</v>
      </c>
      <c r="B3100" s="39">
        <v>61.296786389413903</v>
      </c>
      <c r="C3100" s="39">
        <v>61.296786389413903</v>
      </c>
      <c r="D3100" s="39">
        <v>61.296786389413903</v>
      </c>
      <c r="E3100" s="39">
        <v>61.296786389413903</v>
      </c>
      <c r="F3100" s="39">
        <v>61.296786389413903</v>
      </c>
      <c r="G3100" s="39">
        <v>61.296786389413903</v>
      </c>
      <c r="H3100" s="39">
        <v>61.296786389413903</v>
      </c>
      <c r="I3100" s="39">
        <v>61.296786389413903</v>
      </c>
      <c r="J3100" s="39">
        <v>61.296786389413903</v>
      </c>
      <c r="K3100" s="39">
        <v>61.296786389413903</v>
      </c>
      <c r="L3100" s="39">
        <v>61.296786389413903</v>
      </c>
      <c r="M3100" s="39">
        <v>61.296786389413903</v>
      </c>
      <c r="N3100" s="39">
        <v>61.296786389413903</v>
      </c>
      <c r="O3100" s="39">
        <v>61.296786389413903</v>
      </c>
      <c r="P3100" s="39">
        <v>61.296786389413903</v>
      </c>
      <c r="Q3100" s="39">
        <v>61.296786389413903</v>
      </c>
      <c r="R3100" s="39">
        <v>61.296786389413903</v>
      </c>
    </row>
    <row r="3101" spans="1:30" hidden="1" outlineLevel="1">
      <c r="A3101" s="40" t="s">
        <v>216</v>
      </c>
      <c r="B3101" s="39">
        <v>436075.16666666599</v>
      </c>
      <c r="C3101" s="39">
        <v>436075.16666666599</v>
      </c>
      <c r="D3101" s="39">
        <v>436075.16666666599</v>
      </c>
      <c r="E3101" s="39">
        <v>436075.16666666599</v>
      </c>
      <c r="F3101" s="39">
        <v>436075.16666666599</v>
      </c>
      <c r="G3101" s="39">
        <v>436075.16666666599</v>
      </c>
      <c r="H3101" s="39">
        <v>436075.16666666599</v>
      </c>
      <c r="I3101" s="39">
        <v>436075.16666666599</v>
      </c>
      <c r="J3101" s="39">
        <v>436075.16666666599</v>
      </c>
      <c r="K3101" s="39">
        <v>436075.16666666599</v>
      </c>
      <c r="L3101" s="39">
        <v>436075.16666666599</v>
      </c>
      <c r="M3101" s="39">
        <v>436075.16666666599</v>
      </c>
      <c r="N3101" s="39">
        <v>436075.16666666599</v>
      </c>
      <c r="O3101" s="39">
        <v>436075.16666666599</v>
      </c>
      <c r="P3101" s="39">
        <v>436075.16666666599</v>
      </c>
      <c r="Q3101" s="39">
        <v>436075.16666666599</v>
      </c>
      <c r="R3101" s="39">
        <v>436075.16666666599</v>
      </c>
    </row>
    <row r="3102" spans="1:30" hidden="1" outlineLevel="1">
      <c r="A3102" s="40" t="s">
        <v>217</v>
      </c>
      <c r="B3102" s="39">
        <v>11010.25</v>
      </c>
      <c r="C3102" s="39">
        <v>11010.25</v>
      </c>
      <c r="D3102" s="39">
        <v>11010.25</v>
      </c>
      <c r="E3102" s="39">
        <v>11010.25</v>
      </c>
      <c r="F3102" s="39">
        <v>11010.25</v>
      </c>
      <c r="G3102" s="39">
        <v>11010.25</v>
      </c>
      <c r="H3102" s="39">
        <v>11010.25</v>
      </c>
      <c r="I3102" s="39">
        <v>11010.25</v>
      </c>
      <c r="J3102" s="39">
        <v>11010.25</v>
      </c>
      <c r="K3102" s="39">
        <v>11010.25</v>
      </c>
      <c r="L3102" s="39">
        <v>11010.25</v>
      </c>
      <c r="M3102" s="39">
        <v>11010.25</v>
      </c>
      <c r="N3102" s="39">
        <v>11010.25</v>
      </c>
      <c r="O3102" s="39">
        <v>11010.25</v>
      </c>
      <c r="P3102" s="39">
        <v>11010.25</v>
      </c>
      <c r="Q3102" s="39">
        <v>11010.25</v>
      </c>
      <c r="R3102" s="39">
        <v>11010.25</v>
      </c>
    </row>
    <row r="3103" spans="1:30" hidden="1" outlineLevel="1">
      <c r="A3103" s="40" t="s">
        <v>218</v>
      </c>
      <c r="B3103" s="39">
        <v>107946.84624134901</v>
      </c>
      <c r="C3103" s="39">
        <v>107946.84624134901</v>
      </c>
      <c r="D3103" s="39">
        <v>107946.84624134901</v>
      </c>
      <c r="E3103" s="39">
        <v>107946.84624134901</v>
      </c>
      <c r="F3103" s="39">
        <v>107946.84624134901</v>
      </c>
      <c r="G3103" s="39">
        <v>107946.84624134901</v>
      </c>
      <c r="H3103" s="39">
        <v>107946.84624134901</v>
      </c>
      <c r="I3103" s="39">
        <v>107946.84624134901</v>
      </c>
      <c r="J3103" s="39">
        <v>107946.84624134901</v>
      </c>
      <c r="K3103" s="39">
        <v>107946.84624134901</v>
      </c>
      <c r="L3103" s="39">
        <v>107946.84624134901</v>
      </c>
      <c r="M3103" s="39">
        <v>107946.84624134901</v>
      </c>
      <c r="N3103" s="39">
        <v>107946.84624134901</v>
      </c>
      <c r="O3103" s="39">
        <v>107946.84624134901</v>
      </c>
      <c r="P3103" s="39">
        <v>107946.84624134901</v>
      </c>
      <c r="Q3103" s="39">
        <v>107946.84624134901</v>
      </c>
      <c r="R3103" s="39">
        <v>107946.84624134901</v>
      </c>
    </row>
    <row r="3104" spans="1:30" hidden="1" outlineLevel="1">
      <c r="A3104" s="40" t="s">
        <v>219</v>
      </c>
      <c r="B3104" s="39">
        <v>3054.2224106378799</v>
      </c>
      <c r="C3104" s="39">
        <v>3054.2224106378799</v>
      </c>
      <c r="D3104" s="39">
        <v>3054.2224106378799</v>
      </c>
      <c r="E3104" s="39">
        <v>3054.2224106378799</v>
      </c>
      <c r="F3104" s="39">
        <v>3054.2224106378799</v>
      </c>
      <c r="G3104" s="39">
        <v>3054.2224106378799</v>
      </c>
      <c r="H3104" s="39">
        <v>3054.2224106378799</v>
      </c>
      <c r="I3104" s="39">
        <v>3054.2224106378799</v>
      </c>
      <c r="J3104" s="39">
        <v>3054.2224106378799</v>
      </c>
      <c r="K3104" s="39">
        <v>3054.2224106378799</v>
      </c>
      <c r="L3104" s="39">
        <v>3054.2224106378799</v>
      </c>
      <c r="M3104" s="39">
        <v>3054.2224106378799</v>
      </c>
      <c r="N3104" s="39">
        <v>3054.2224106378799</v>
      </c>
      <c r="O3104" s="39">
        <v>3054.2224106378799</v>
      </c>
      <c r="P3104" s="39">
        <v>3054.2224106378799</v>
      </c>
      <c r="Q3104" s="39">
        <v>3054.2224106378799</v>
      </c>
      <c r="R3104" s="39">
        <v>3054.2224106378799</v>
      </c>
    </row>
    <row r="3105" spans="1:30" hidden="1" outlineLevel="1">
      <c r="A3105" s="40" t="s">
        <v>220</v>
      </c>
      <c r="B3105" s="39">
        <v>118.022067811876</v>
      </c>
      <c r="C3105" s="39">
        <v>118.022067811876</v>
      </c>
      <c r="D3105" s="39">
        <v>118.022067811876</v>
      </c>
      <c r="E3105" s="39">
        <v>118.022067811876</v>
      </c>
      <c r="F3105" s="39">
        <v>118.022067811876</v>
      </c>
      <c r="G3105" s="39">
        <v>118.022067811876</v>
      </c>
      <c r="H3105" s="39">
        <v>118.022067811876</v>
      </c>
      <c r="I3105" s="39">
        <v>118.022067811876</v>
      </c>
      <c r="J3105" s="39">
        <v>118.022067811876</v>
      </c>
      <c r="K3105" s="39">
        <v>118.022067811876</v>
      </c>
      <c r="L3105" s="39">
        <v>118.022067811876</v>
      </c>
      <c r="M3105" s="39">
        <v>118.022067811876</v>
      </c>
      <c r="N3105" s="39">
        <v>118.022067811876</v>
      </c>
      <c r="O3105" s="39">
        <v>118.022067811876</v>
      </c>
      <c r="P3105" s="39">
        <v>118.022067811876</v>
      </c>
      <c r="Q3105" s="39">
        <v>118.022067811876</v>
      </c>
      <c r="R3105" s="39">
        <v>118.022067811876</v>
      </c>
    </row>
    <row r="3106" spans="1:30" hidden="1" outlineLevel="1">
      <c r="A3106" s="40" t="s">
        <v>224</v>
      </c>
      <c r="B3106" s="39">
        <v>125.493111773895</v>
      </c>
      <c r="C3106" s="39">
        <v>125.493111773895</v>
      </c>
      <c r="D3106" s="39">
        <v>125.493111773895</v>
      </c>
      <c r="E3106" s="39">
        <v>125.493111773895</v>
      </c>
      <c r="F3106" s="39">
        <v>125.493111773895</v>
      </c>
      <c r="G3106" s="39">
        <v>125.493111773895</v>
      </c>
      <c r="H3106" s="39">
        <v>125.493111773895</v>
      </c>
      <c r="I3106" s="39">
        <v>125.493111773895</v>
      </c>
      <c r="J3106" s="39">
        <v>125.493111773895</v>
      </c>
      <c r="K3106" s="39">
        <v>125.493111773895</v>
      </c>
      <c r="L3106" s="39">
        <v>125.493111773895</v>
      </c>
      <c r="M3106" s="39">
        <v>125.493111773895</v>
      </c>
      <c r="N3106" s="39">
        <v>125.493111773895</v>
      </c>
      <c r="O3106" s="39">
        <v>125.493111773895</v>
      </c>
      <c r="P3106" s="39">
        <v>125.493111773895</v>
      </c>
      <c r="Q3106" s="39">
        <v>125.493111773895</v>
      </c>
      <c r="R3106" s="39">
        <v>125.493111773895</v>
      </c>
    </row>
    <row r="3107" spans="1:30" hidden="1" outlineLevel="1">
      <c r="A3107" s="40" t="s">
        <v>225</v>
      </c>
      <c r="B3107" s="39">
        <v>4415304.3333333302</v>
      </c>
      <c r="C3107" s="39">
        <v>4415304.3333333302</v>
      </c>
      <c r="D3107" s="39">
        <v>4415304.3333333302</v>
      </c>
      <c r="E3107" s="39">
        <v>4415304.3333333302</v>
      </c>
      <c r="F3107" s="39">
        <v>4415304.3333333302</v>
      </c>
      <c r="G3107" s="39">
        <v>4415304.3333333302</v>
      </c>
      <c r="H3107" s="39">
        <v>4415304.3333333302</v>
      </c>
      <c r="I3107" s="39">
        <v>4415304.3333333302</v>
      </c>
      <c r="J3107" s="39">
        <v>4415304.3333333302</v>
      </c>
      <c r="K3107" s="39">
        <v>4415304.3333333302</v>
      </c>
      <c r="L3107" s="39">
        <v>4415304.3333333302</v>
      </c>
      <c r="M3107" s="39">
        <v>4415304.3333333302</v>
      </c>
      <c r="N3107" s="39">
        <v>4415304.3333333302</v>
      </c>
      <c r="O3107" s="39">
        <v>4415304.3333333302</v>
      </c>
      <c r="P3107" s="39">
        <v>4415304.3333333302</v>
      </c>
      <c r="Q3107" s="39">
        <v>4415304.3333333302</v>
      </c>
      <c r="R3107" s="39">
        <v>4415304.3333333302</v>
      </c>
    </row>
    <row r="3108" spans="1:30" collapsed="1">
      <c r="A3108" s="40" t="s">
        <v>705</v>
      </c>
      <c r="B3108" s="39">
        <v>4973913.8681551302</v>
      </c>
      <c r="C3108" s="39">
        <v>4973913.8681551302</v>
      </c>
      <c r="D3108" s="39">
        <v>4973913.8681551302</v>
      </c>
      <c r="E3108" s="39">
        <v>4973913.8681551302</v>
      </c>
      <c r="F3108" s="39">
        <v>4973913.8681551302</v>
      </c>
      <c r="G3108" s="39">
        <v>4973913.8681551302</v>
      </c>
      <c r="H3108" s="39">
        <v>4973913.8681551302</v>
      </c>
      <c r="I3108" s="39">
        <v>4973913.8681551302</v>
      </c>
      <c r="J3108" s="39">
        <v>4973913.8681551302</v>
      </c>
      <c r="K3108" s="39">
        <v>4973913.8681551302</v>
      </c>
      <c r="L3108" s="39">
        <v>4973913.8681551302</v>
      </c>
      <c r="M3108" s="39">
        <v>4973913.8681551302</v>
      </c>
      <c r="N3108" s="39">
        <v>4973913.8681551302</v>
      </c>
      <c r="O3108" s="39">
        <v>4973913.8681551302</v>
      </c>
      <c r="P3108" s="39">
        <v>4973913.8681551302</v>
      </c>
      <c r="Q3108" s="39">
        <v>4973913.8681551302</v>
      </c>
      <c r="R3108" s="39">
        <v>4973913.8681551302</v>
      </c>
      <c r="S3108" s="39">
        <v>0</v>
      </c>
      <c r="T3108" s="39">
        <v>0</v>
      </c>
      <c r="U3108" s="39">
        <v>0</v>
      </c>
      <c r="V3108" s="39">
        <v>0</v>
      </c>
      <c r="W3108" s="39">
        <v>0</v>
      </c>
      <c r="X3108" s="39">
        <v>0</v>
      </c>
      <c r="Y3108" s="39">
        <v>0</v>
      </c>
      <c r="Z3108" s="39">
        <v>0</v>
      </c>
      <c r="AA3108" s="39">
        <v>0</v>
      </c>
      <c r="AB3108" s="39">
        <v>0</v>
      </c>
      <c r="AC3108" s="39">
        <v>0</v>
      </c>
      <c r="AD3108" s="39">
        <v>0</v>
      </c>
    </row>
    <row r="3109" spans="1:30">
      <c r="A3109" s="40" t="s">
        <v>706</v>
      </c>
    </row>
    <row r="3110" spans="1:30" s="45" customFormat="1">
      <c r="A3110" s="49" t="s">
        <v>707</v>
      </c>
      <c r="B3110" s="50">
        <v>4.3876420652774601E-5</v>
      </c>
      <c r="C3110" s="50">
        <v>1.23236525629965E-5</v>
      </c>
      <c r="D3110" s="50">
        <v>0</v>
      </c>
      <c r="E3110" s="50">
        <v>8.7672440300702398E-2</v>
      </c>
      <c r="F3110" s="50">
        <v>2.2135988462710899E-3</v>
      </c>
      <c r="G3110" s="50">
        <v>2.1702596607566099E-2</v>
      </c>
      <c r="H3110" s="50">
        <v>6.1404811011951004E-4</v>
      </c>
      <c r="I3110" s="50">
        <v>2.3728209000058902E-5</v>
      </c>
      <c r="J3110" s="50">
        <v>0</v>
      </c>
      <c r="K3110" s="50">
        <v>0</v>
      </c>
      <c r="L3110" s="50">
        <v>0</v>
      </c>
      <c r="M3110" s="50">
        <v>2.52302543028237E-5</v>
      </c>
      <c r="N3110" s="50">
        <v>0.88769215759882203</v>
      </c>
      <c r="O3110" s="50">
        <v>0</v>
      </c>
      <c r="P3110" s="50">
        <v>0</v>
      </c>
      <c r="Q3110" s="50">
        <v>0</v>
      </c>
      <c r="R3110" s="50">
        <v>0</v>
      </c>
      <c r="S3110" s="50">
        <v>0</v>
      </c>
      <c r="T3110" s="50">
        <v>0</v>
      </c>
      <c r="U3110" s="50">
        <v>0</v>
      </c>
      <c r="V3110" s="50">
        <v>0</v>
      </c>
      <c r="W3110" s="50">
        <v>0</v>
      </c>
      <c r="X3110" s="50">
        <v>0</v>
      </c>
      <c r="Y3110" s="50">
        <v>0</v>
      </c>
      <c r="Z3110" s="50">
        <v>0</v>
      </c>
      <c r="AA3110" s="50">
        <v>0</v>
      </c>
      <c r="AB3110" s="50">
        <v>0</v>
      </c>
      <c r="AC3110" s="50">
        <v>0</v>
      </c>
      <c r="AD3110" s="50">
        <v>0</v>
      </c>
    </row>
    <row r="3111" spans="1:30">
      <c r="A3111" s="40" t="s">
        <v>708</v>
      </c>
      <c r="B3111" s="39">
        <v>4.3876420652774601E-5</v>
      </c>
      <c r="C3111" s="39">
        <v>1.23236525629965E-5</v>
      </c>
      <c r="D3111" s="39">
        <v>0</v>
      </c>
      <c r="E3111" s="39">
        <v>8.7672440300702398E-2</v>
      </c>
      <c r="F3111" s="39">
        <v>2.2135988462710899E-3</v>
      </c>
      <c r="G3111" s="39">
        <v>2.1702596607566099E-2</v>
      </c>
      <c r="H3111" s="39">
        <v>6.1404811011951004E-4</v>
      </c>
      <c r="I3111" s="39">
        <v>2.3728209000058902E-5</v>
      </c>
      <c r="J3111" s="39">
        <v>0</v>
      </c>
      <c r="K3111" s="39">
        <v>0</v>
      </c>
      <c r="L3111" s="39">
        <v>0</v>
      </c>
      <c r="M3111" s="39">
        <v>2.52302543028237E-5</v>
      </c>
      <c r="N3111" s="39">
        <v>0.88769215759882203</v>
      </c>
      <c r="O3111" s="39">
        <v>0</v>
      </c>
      <c r="P3111" s="39">
        <v>0</v>
      </c>
      <c r="Q3111" s="39">
        <v>0</v>
      </c>
      <c r="R3111" s="39">
        <v>0</v>
      </c>
      <c r="S3111" s="39">
        <v>0</v>
      </c>
      <c r="T3111" s="39">
        <v>0</v>
      </c>
      <c r="U3111" s="39">
        <v>0</v>
      </c>
      <c r="V3111" s="39">
        <v>0</v>
      </c>
      <c r="W3111" s="39">
        <v>0</v>
      </c>
      <c r="X3111" s="39">
        <v>0</v>
      </c>
      <c r="Y3111" s="39">
        <v>0</v>
      </c>
      <c r="Z3111" s="39">
        <v>0</v>
      </c>
      <c r="AA3111" s="39">
        <v>0</v>
      </c>
      <c r="AB3111" s="39">
        <v>0</v>
      </c>
      <c r="AC3111" s="39">
        <v>0</v>
      </c>
      <c r="AD3111" s="39">
        <v>0</v>
      </c>
    </row>
    <row r="3112" spans="1:30">
      <c r="A3112" s="40" t="s">
        <v>709</v>
      </c>
    </row>
    <row r="3113" spans="1:30">
      <c r="A3113" s="43" t="s">
        <v>710</v>
      </c>
    </row>
    <row r="3114" spans="1:30">
      <c r="A3114" s="40" t="s">
        <v>711</v>
      </c>
      <c r="B3114" s="39">
        <v>278</v>
      </c>
      <c r="C3114" s="39">
        <v>62</v>
      </c>
      <c r="D3114" s="39">
        <v>17</v>
      </c>
      <c r="E3114" s="39">
        <v>436075.16666666599</v>
      </c>
      <c r="F3114" s="39">
        <v>11010.25</v>
      </c>
      <c r="G3114" s="39">
        <v>108066.666666666</v>
      </c>
      <c r="H3114" s="39">
        <v>3130.4166666666601</v>
      </c>
      <c r="I3114" s="39">
        <v>158.166666666666</v>
      </c>
      <c r="J3114" s="39">
        <v>7</v>
      </c>
      <c r="K3114" s="39">
        <v>27</v>
      </c>
      <c r="L3114" s="39">
        <v>5371.5</v>
      </c>
      <c r="M3114" s="39">
        <v>180.916666666666</v>
      </c>
      <c r="N3114" s="39">
        <v>4415304.3333333302</v>
      </c>
      <c r="O3114" s="39">
        <v>9240.5833333333303</v>
      </c>
      <c r="P3114" s="39">
        <v>934</v>
      </c>
      <c r="Q3114" s="39">
        <v>6</v>
      </c>
      <c r="R3114" s="39">
        <v>14</v>
      </c>
      <c r="S3114" s="39">
        <v>0</v>
      </c>
      <c r="T3114" s="39">
        <v>1</v>
      </c>
      <c r="U3114" s="39">
        <v>0</v>
      </c>
      <c r="V3114" s="39">
        <v>0</v>
      </c>
      <c r="W3114" s="39">
        <v>1</v>
      </c>
      <c r="X3114" s="39">
        <v>1</v>
      </c>
      <c r="Y3114" s="39">
        <v>0</v>
      </c>
      <c r="Z3114" s="39">
        <v>1</v>
      </c>
      <c r="AA3114" s="39">
        <v>0</v>
      </c>
      <c r="AB3114" s="39">
        <v>1</v>
      </c>
      <c r="AC3114" s="39">
        <v>1</v>
      </c>
      <c r="AD3114" s="39">
        <v>0</v>
      </c>
    </row>
    <row r="3115" spans="1:30" s="45" customFormat="1">
      <c r="A3115" s="44" t="s">
        <v>712</v>
      </c>
      <c r="B3115" s="45">
        <v>7172.2849445109496</v>
      </c>
      <c r="C3115" s="45">
        <v>4060.52010527734</v>
      </c>
      <c r="D3115" s="45">
        <v>16950.9148028294</v>
      </c>
      <c r="E3115" s="45">
        <v>175.299702824023</v>
      </c>
      <c r="F3115" s="45">
        <v>134.09451030438501</v>
      </c>
      <c r="G3115" s="45">
        <v>624.92136847073596</v>
      </c>
      <c r="H3115" s="45">
        <v>1732.7356531681201</v>
      </c>
      <c r="I3115" s="45">
        <v>4844.8578380795898</v>
      </c>
      <c r="J3115" s="45">
        <v>15219.6370719439</v>
      </c>
      <c r="K3115" s="45">
        <v>15217.3613988449</v>
      </c>
      <c r="L3115" s="45">
        <v>0</v>
      </c>
      <c r="M3115" s="45">
        <v>3598.5351510166902</v>
      </c>
      <c r="N3115" s="45">
        <v>130.34305850785799</v>
      </c>
      <c r="O3115" s="45">
        <v>0</v>
      </c>
      <c r="P3115" s="45">
        <v>0</v>
      </c>
      <c r="Q3115" s="45">
        <v>15071.7235664865</v>
      </c>
      <c r="R3115" s="45">
        <v>14993.4122520617</v>
      </c>
      <c r="S3115" s="45">
        <v>0</v>
      </c>
      <c r="T3115" s="45">
        <v>162150.16980950101</v>
      </c>
      <c r="U3115" s="45">
        <v>0</v>
      </c>
      <c r="V3115" s="45">
        <v>0</v>
      </c>
      <c r="W3115" s="45">
        <v>0</v>
      </c>
      <c r="X3115" s="45">
        <v>162150.16980950101</v>
      </c>
      <c r="Y3115" s="45">
        <v>0</v>
      </c>
      <c r="Z3115" s="45">
        <v>0</v>
      </c>
      <c r="AA3115" s="45">
        <v>0</v>
      </c>
      <c r="AB3115" s="45">
        <v>0</v>
      </c>
      <c r="AC3115" s="45">
        <v>0</v>
      </c>
      <c r="AD3115" s="45">
        <v>0</v>
      </c>
    </row>
    <row r="3116" spans="1:30">
      <c r="A3116" s="40" t="s">
        <v>713</v>
      </c>
      <c r="B3116" s="46">
        <v>1993895.2145740399</v>
      </c>
      <c r="C3116" s="46">
        <v>251752.24652719501</v>
      </c>
      <c r="D3116" s="46">
        <v>288165.55164810002</v>
      </c>
      <c r="E3116" s="46">
        <v>76443847.125603199</v>
      </c>
      <c r="F3116" s="46">
        <v>1476414.0820788599</v>
      </c>
      <c r="G3116" s="46">
        <v>67533169.219404206</v>
      </c>
      <c r="H3116" s="46">
        <v>5424184.5676050596</v>
      </c>
      <c r="I3116" s="46">
        <v>766295.014722922</v>
      </c>
      <c r="J3116" s="46">
        <v>106537.45950360699</v>
      </c>
      <c r="K3116" s="46">
        <v>410868.75776881399</v>
      </c>
      <c r="L3116" s="46">
        <v>0</v>
      </c>
      <c r="M3116" s="46">
        <v>651034.98440476903</v>
      </c>
      <c r="N3116" s="46">
        <v>575504271.04966605</v>
      </c>
      <c r="O3116" s="46">
        <v>0</v>
      </c>
      <c r="P3116" s="46">
        <v>0</v>
      </c>
      <c r="Q3116" s="46">
        <v>90430.341398919001</v>
      </c>
      <c r="R3116" s="46">
        <v>209907.77152886399</v>
      </c>
      <c r="S3116" s="46">
        <v>0</v>
      </c>
      <c r="T3116" s="46">
        <v>162150.16980950101</v>
      </c>
      <c r="U3116" s="46">
        <v>0</v>
      </c>
      <c r="V3116" s="46">
        <v>0</v>
      </c>
      <c r="W3116" s="46">
        <v>0</v>
      </c>
      <c r="X3116" s="46">
        <v>162150.16980950101</v>
      </c>
      <c r="Y3116" s="46">
        <v>0</v>
      </c>
      <c r="Z3116" s="46">
        <v>0</v>
      </c>
      <c r="AA3116" s="46">
        <v>0</v>
      </c>
      <c r="AB3116" s="46">
        <v>0</v>
      </c>
      <c r="AC3116" s="46">
        <v>0</v>
      </c>
      <c r="AD3116" s="46">
        <v>0</v>
      </c>
    </row>
    <row r="3117" spans="1:30">
      <c r="A3117" s="40" t="s">
        <v>714</v>
      </c>
      <c r="B3117" s="39">
        <v>0</v>
      </c>
      <c r="C3117" s="39">
        <v>0</v>
      </c>
      <c r="D3117" s="39">
        <v>0</v>
      </c>
      <c r="E3117" s="39">
        <v>0</v>
      </c>
      <c r="F3117" s="39">
        <v>0</v>
      </c>
      <c r="G3117" s="39">
        <v>0</v>
      </c>
      <c r="H3117" s="39">
        <v>0</v>
      </c>
      <c r="I3117" s="39">
        <v>0</v>
      </c>
      <c r="J3117" s="39">
        <v>0</v>
      </c>
      <c r="K3117" s="39">
        <v>0</v>
      </c>
      <c r="L3117" s="39">
        <v>0</v>
      </c>
      <c r="M3117" s="39">
        <v>0</v>
      </c>
      <c r="N3117" s="39">
        <v>0</v>
      </c>
      <c r="O3117" s="39">
        <v>0</v>
      </c>
      <c r="P3117" s="39">
        <v>0</v>
      </c>
      <c r="Q3117" s="39">
        <v>0</v>
      </c>
      <c r="R3117" s="39">
        <v>0</v>
      </c>
      <c r="S3117" s="39">
        <v>0</v>
      </c>
      <c r="T3117" s="39">
        <v>0</v>
      </c>
      <c r="U3117" s="39">
        <v>0</v>
      </c>
      <c r="V3117" s="39">
        <v>0</v>
      </c>
      <c r="W3117" s="39">
        <v>0</v>
      </c>
      <c r="X3117" s="39">
        <v>0</v>
      </c>
      <c r="Y3117" s="39">
        <v>0</v>
      </c>
      <c r="Z3117" s="39">
        <v>0</v>
      </c>
      <c r="AA3117" s="39">
        <v>0</v>
      </c>
      <c r="AB3117" s="39">
        <v>0</v>
      </c>
      <c r="AC3117" s="39">
        <v>0</v>
      </c>
      <c r="AD3117" s="39">
        <v>0</v>
      </c>
    </row>
    <row r="3118" spans="1:30">
      <c r="A3118" s="43" t="s">
        <v>715</v>
      </c>
      <c r="B3118" s="46">
        <v>1993895.2145740399</v>
      </c>
      <c r="C3118" s="46">
        <v>251752.24652719501</v>
      </c>
      <c r="D3118" s="46">
        <v>288165.55164810002</v>
      </c>
      <c r="E3118" s="46">
        <v>76443847.125603199</v>
      </c>
      <c r="F3118" s="46">
        <v>1476414.0820788599</v>
      </c>
      <c r="G3118" s="46">
        <v>67533169.219404206</v>
      </c>
      <c r="H3118" s="46">
        <v>5424184.5676050596</v>
      </c>
      <c r="I3118" s="46">
        <v>766295.014722922</v>
      </c>
      <c r="J3118" s="46">
        <v>106537.45950360699</v>
      </c>
      <c r="K3118" s="46">
        <v>410868.75776881399</v>
      </c>
      <c r="L3118" s="46">
        <v>0</v>
      </c>
      <c r="M3118" s="46">
        <v>651034.98440476903</v>
      </c>
      <c r="N3118" s="46">
        <v>575504271.04966605</v>
      </c>
      <c r="O3118" s="46">
        <v>0</v>
      </c>
      <c r="P3118" s="46">
        <v>0</v>
      </c>
      <c r="Q3118" s="46">
        <v>90430.341398919001</v>
      </c>
      <c r="R3118" s="46">
        <v>209907.77152886399</v>
      </c>
      <c r="S3118" s="46">
        <v>0</v>
      </c>
      <c r="T3118" s="46">
        <v>162150.16980950101</v>
      </c>
      <c r="U3118" s="46">
        <v>0</v>
      </c>
      <c r="V3118" s="46">
        <v>0</v>
      </c>
      <c r="W3118" s="46">
        <v>0</v>
      </c>
      <c r="X3118" s="46">
        <v>162150.16980950101</v>
      </c>
      <c r="Y3118" s="46">
        <v>0</v>
      </c>
      <c r="Z3118" s="46">
        <v>0</v>
      </c>
      <c r="AA3118" s="46">
        <v>0</v>
      </c>
      <c r="AB3118" s="46">
        <v>0</v>
      </c>
      <c r="AC3118" s="46">
        <v>0</v>
      </c>
      <c r="AD3118" s="46">
        <v>0</v>
      </c>
    </row>
    <row r="3119" spans="1:30" hidden="1" outlineLevel="1">
      <c r="A3119" s="40" t="s">
        <v>213</v>
      </c>
      <c r="B3119" s="39">
        <v>1993895.2145740399</v>
      </c>
      <c r="C3119" s="39">
        <v>1993895.2145740399</v>
      </c>
      <c r="D3119" s="39">
        <v>1993895.2145740399</v>
      </c>
      <c r="E3119" s="39">
        <v>1993895.2145740399</v>
      </c>
      <c r="F3119" s="39">
        <v>1993895.2145740399</v>
      </c>
      <c r="G3119" s="39">
        <v>1993895.2145740399</v>
      </c>
      <c r="H3119" s="39">
        <v>1993895.2145740399</v>
      </c>
      <c r="I3119" s="39">
        <v>1993895.2145740399</v>
      </c>
      <c r="J3119" s="39">
        <v>1993895.2145740399</v>
      </c>
      <c r="K3119" s="39">
        <v>1993895.2145740399</v>
      </c>
      <c r="L3119" s="39">
        <v>1993895.2145740399</v>
      </c>
      <c r="M3119" s="39">
        <v>1993895.2145740399</v>
      </c>
      <c r="N3119" s="39">
        <v>1993895.2145740399</v>
      </c>
      <c r="O3119" s="39">
        <v>1993895.2145740399</v>
      </c>
      <c r="P3119" s="39">
        <v>1993895.2145740399</v>
      </c>
      <c r="Q3119" s="39">
        <v>1993895.2145740399</v>
      </c>
      <c r="R3119" s="39">
        <v>1993895.2145740399</v>
      </c>
    </row>
    <row r="3120" spans="1:30" hidden="1" outlineLevel="1">
      <c r="A3120" s="40" t="s">
        <v>214</v>
      </c>
      <c r="B3120" s="39">
        <v>251752.24652719501</v>
      </c>
      <c r="C3120" s="39">
        <v>251752.24652719501</v>
      </c>
      <c r="D3120" s="39">
        <v>251752.24652719501</v>
      </c>
      <c r="E3120" s="39">
        <v>251752.24652719501</v>
      </c>
      <c r="F3120" s="39">
        <v>251752.24652719501</v>
      </c>
      <c r="G3120" s="39">
        <v>251752.24652719501</v>
      </c>
      <c r="H3120" s="39">
        <v>251752.24652719501</v>
      </c>
      <c r="I3120" s="39">
        <v>251752.24652719501</v>
      </c>
      <c r="J3120" s="39">
        <v>251752.24652719501</v>
      </c>
      <c r="K3120" s="39">
        <v>251752.24652719501</v>
      </c>
      <c r="L3120" s="39">
        <v>251752.24652719501</v>
      </c>
      <c r="M3120" s="39">
        <v>251752.24652719501</v>
      </c>
      <c r="N3120" s="39">
        <v>251752.24652719501</v>
      </c>
      <c r="O3120" s="39">
        <v>251752.24652719501</v>
      </c>
      <c r="P3120" s="39">
        <v>251752.24652719501</v>
      </c>
      <c r="Q3120" s="39">
        <v>251752.24652719501</v>
      </c>
      <c r="R3120" s="39">
        <v>251752.24652719501</v>
      </c>
    </row>
    <row r="3121" spans="1:30" hidden="1" outlineLevel="1">
      <c r="A3121" s="40" t="s">
        <v>215</v>
      </c>
      <c r="B3121" s="39">
        <v>288165.55164810002</v>
      </c>
      <c r="C3121" s="39">
        <v>288165.55164810002</v>
      </c>
      <c r="D3121" s="39">
        <v>288165.55164810002</v>
      </c>
      <c r="E3121" s="39">
        <v>288165.55164810002</v>
      </c>
      <c r="F3121" s="39">
        <v>288165.55164810002</v>
      </c>
      <c r="G3121" s="39">
        <v>288165.55164810002</v>
      </c>
      <c r="H3121" s="39">
        <v>288165.55164810002</v>
      </c>
      <c r="I3121" s="39">
        <v>288165.55164810002</v>
      </c>
      <c r="J3121" s="39">
        <v>288165.55164810002</v>
      </c>
      <c r="K3121" s="39">
        <v>288165.55164810002</v>
      </c>
      <c r="L3121" s="39">
        <v>288165.55164810002</v>
      </c>
      <c r="M3121" s="39">
        <v>288165.55164810002</v>
      </c>
      <c r="N3121" s="39">
        <v>288165.55164810002</v>
      </c>
      <c r="O3121" s="39">
        <v>288165.55164810002</v>
      </c>
      <c r="P3121" s="39">
        <v>288165.55164810002</v>
      </c>
      <c r="Q3121" s="39">
        <v>288165.55164810002</v>
      </c>
      <c r="R3121" s="39">
        <v>288165.55164810002</v>
      </c>
    </row>
    <row r="3122" spans="1:30" hidden="1" outlineLevel="1">
      <c r="A3122" s="40" t="s">
        <v>216</v>
      </c>
      <c r="B3122" s="39">
        <v>76443847.125603199</v>
      </c>
      <c r="C3122" s="39">
        <v>76443847.125603199</v>
      </c>
      <c r="D3122" s="39">
        <v>76443847.125603199</v>
      </c>
      <c r="E3122" s="39">
        <v>76443847.125603199</v>
      </c>
      <c r="F3122" s="39">
        <v>76443847.125603199</v>
      </c>
      <c r="G3122" s="39">
        <v>76443847.125603199</v>
      </c>
      <c r="H3122" s="39">
        <v>76443847.125603199</v>
      </c>
      <c r="I3122" s="39">
        <v>76443847.125603199</v>
      </c>
      <c r="J3122" s="39">
        <v>76443847.125603199</v>
      </c>
      <c r="K3122" s="39">
        <v>76443847.125603199</v>
      </c>
      <c r="L3122" s="39">
        <v>76443847.125603199</v>
      </c>
      <c r="M3122" s="39">
        <v>76443847.125603199</v>
      </c>
      <c r="N3122" s="39">
        <v>76443847.125603199</v>
      </c>
      <c r="O3122" s="39">
        <v>76443847.125603199</v>
      </c>
      <c r="P3122" s="39">
        <v>76443847.125603199</v>
      </c>
      <c r="Q3122" s="39">
        <v>76443847.125603199</v>
      </c>
      <c r="R3122" s="39">
        <v>76443847.125603199</v>
      </c>
    </row>
    <row r="3123" spans="1:30" hidden="1" outlineLevel="1">
      <c r="A3123" s="40" t="s">
        <v>217</v>
      </c>
      <c r="B3123" s="39">
        <v>1476414.0820788599</v>
      </c>
      <c r="C3123" s="39">
        <v>1476414.0820788599</v>
      </c>
      <c r="D3123" s="39">
        <v>1476414.0820788599</v>
      </c>
      <c r="E3123" s="39">
        <v>1476414.0820788599</v>
      </c>
      <c r="F3123" s="39">
        <v>1476414.0820788599</v>
      </c>
      <c r="G3123" s="39">
        <v>1476414.0820788599</v>
      </c>
      <c r="H3123" s="39">
        <v>1476414.0820788599</v>
      </c>
      <c r="I3123" s="39">
        <v>1476414.0820788599</v>
      </c>
      <c r="J3123" s="39">
        <v>1476414.0820788599</v>
      </c>
      <c r="K3123" s="39">
        <v>1476414.0820788599</v>
      </c>
      <c r="L3123" s="39">
        <v>1476414.0820788599</v>
      </c>
      <c r="M3123" s="39">
        <v>1476414.0820788599</v>
      </c>
      <c r="N3123" s="39">
        <v>1476414.0820788599</v>
      </c>
      <c r="O3123" s="39">
        <v>1476414.0820788599</v>
      </c>
      <c r="P3123" s="39">
        <v>1476414.0820788599</v>
      </c>
      <c r="Q3123" s="39">
        <v>1476414.0820788599</v>
      </c>
      <c r="R3123" s="39">
        <v>1476414.0820788599</v>
      </c>
    </row>
    <row r="3124" spans="1:30" hidden="1" outlineLevel="1">
      <c r="A3124" s="40" t="s">
        <v>218</v>
      </c>
      <c r="B3124" s="39">
        <v>67533169.219404206</v>
      </c>
      <c r="C3124" s="39">
        <v>67533169.219404206</v>
      </c>
      <c r="D3124" s="39">
        <v>67533169.219404206</v>
      </c>
      <c r="E3124" s="39">
        <v>67533169.219404206</v>
      </c>
      <c r="F3124" s="39">
        <v>67533169.219404206</v>
      </c>
      <c r="G3124" s="39">
        <v>67533169.219404206</v>
      </c>
      <c r="H3124" s="39">
        <v>67533169.219404206</v>
      </c>
      <c r="I3124" s="39">
        <v>67533169.219404206</v>
      </c>
      <c r="J3124" s="39">
        <v>67533169.219404206</v>
      </c>
      <c r="K3124" s="39">
        <v>67533169.219404206</v>
      </c>
      <c r="L3124" s="39">
        <v>67533169.219404206</v>
      </c>
      <c r="M3124" s="39">
        <v>67533169.219404206</v>
      </c>
      <c r="N3124" s="39">
        <v>67533169.219404206</v>
      </c>
      <c r="O3124" s="39">
        <v>67533169.219404206</v>
      </c>
      <c r="P3124" s="39">
        <v>67533169.219404206</v>
      </c>
      <c r="Q3124" s="39">
        <v>67533169.219404206</v>
      </c>
      <c r="R3124" s="39">
        <v>67533169.219404206</v>
      </c>
    </row>
    <row r="3125" spans="1:30" hidden="1" outlineLevel="1">
      <c r="A3125" s="40" t="s">
        <v>219</v>
      </c>
      <c r="B3125" s="39">
        <v>5424184.5676050596</v>
      </c>
      <c r="C3125" s="39">
        <v>5424184.5676050596</v>
      </c>
      <c r="D3125" s="39">
        <v>5424184.5676050596</v>
      </c>
      <c r="E3125" s="39">
        <v>5424184.5676050596</v>
      </c>
      <c r="F3125" s="39">
        <v>5424184.5676050596</v>
      </c>
      <c r="G3125" s="39">
        <v>5424184.5676050596</v>
      </c>
      <c r="H3125" s="39">
        <v>5424184.5676050596</v>
      </c>
      <c r="I3125" s="39">
        <v>5424184.5676050596</v>
      </c>
      <c r="J3125" s="39">
        <v>5424184.5676050596</v>
      </c>
      <c r="K3125" s="39">
        <v>5424184.5676050596</v>
      </c>
      <c r="L3125" s="39">
        <v>5424184.5676050596</v>
      </c>
      <c r="M3125" s="39">
        <v>5424184.5676050596</v>
      </c>
      <c r="N3125" s="39">
        <v>5424184.5676050596</v>
      </c>
      <c r="O3125" s="39">
        <v>5424184.5676050596</v>
      </c>
      <c r="P3125" s="39">
        <v>5424184.5676050596</v>
      </c>
      <c r="Q3125" s="39">
        <v>5424184.5676050596</v>
      </c>
      <c r="R3125" s="39">
        <v>5424184.5676050596</v>
      </c>
    </row>
    <row r="3126" spans="1:30" hidden="1" outlineLevel="1">
      <c r="A3126" s="40" t="s">
        <v>220</v>
      </c>
      <c r="B3126" s="39">
        <v>766295.014722922</v>
      </c>
      <c r="C3126" s="39">
        <v>766295.014722922</v>
      </c>
      <c r="D3126" s="39">
        <v>766295.014722922</v>
      </c>
      <c r="E3126" s="39">
        <v>766295.014722922</v>
      </c>
      <c r="F3126" s="39">
        <v>766295.014722922</v>
      </c>
      <c r="G3126" s="39">
        <v>766295.014722922</v>
      </c>
      <c r="H3126" s="39">
        <v>766295.014722922</v>
      </c>
      <c r="I3126" s="39">
        <v>766295.014722922</v>
      </c>
      <c r="J3126" s="39">
        <v>766295.014722922</v>
      </c>
      <c r="K3126" s="39">
        <v>766295.014722922</v>
      </c>
      <c r="L3126" s="39">
        <v>766295.014722922</v>
      </c>
      <c r="M3126" s="39">
        <v>766295.014722922</v>
      </c>
      <c r="N3126" s="39">
        <v>766295.014722922</v>
      </c>
      <c r="O3126" s="39">
        <v>766295.014722922</v>
      </c>
      <c r="P3126" s="39">
        <v>766295.014722922</v>
      </c>
      <c r="Q3126" s="39">
        <v>766295.014722922</v>
      </c>
      <c r="R3126" s="39">
        <v>766295.014722922</v>
      </c>
    </row>
    <row r="3127" spans="1:30" hidden="1" outlineLevel="1">
      <c r="A3127" s="40" t="s">
        <v>221</v>
      </c>
      <c r="B3127" s="39">
        <v>106537.45950360699</v>
      </c>
      <c r="C3127" s="39">
        <v>106537.45950360699</v>
      </c>
      <c r="D3127" s="39">
        <v>106537.45950360699</v>
      </c>
      <c r="E3127" s="39">
        <v>106537.45950360699</v>
      </c>
      <c r="F3127" s="39">
        <v>106537.45950360699</v>
      </c>
      <c r="G3127" s="39">
        <v>106537.45950360699</v>
      </c>
      <c r="H3127" s="39">
        <v>106537.45950360699</v>
      </c>
      <c r="I3127" s="39">
        <v>106537.45950360699</v>
      </c>
      <c r="J3127" s="39">
        <v>106537.45950360699</v>
      </c>
      <c r="K3127" s="39">
        <v>106537.45950360699</v>
      </c>
      <c r="L3127" s="39">
        <v>106537.45950360699</v>
      </c>
      <c r="M3127" s="39">
        <v>106537.45950360699</v>
      </c>
      <c r="N3127" s="39">
        <v>106537.45950360699</v>
      </c>
      <c r="O3127" s="39">
        <v>106537.45950360699</v>
      </c>
      <c r="P3127" s="39">
        <v>106537.45950360699</v>
      </c>
      <c r="Q3127" s="39">
        <v>106537.45950360699</v>
      </c>
      <c r="R3127" s="39">
        <v>106537.45950360699</v>
      </c>
    </row>
    <row r="3128" spans="1:30" hidden="1" outlineLevel="1">
      <c r="A3128" s="40" t="s">
        <v>222</v>
      </c>
      <c r="B3128" s="39">
        <v>410868.75776881399</v>
      </c>
      <c r="C3128" s="39">
        <v>410868.75776881399</v>
      </c>
      <c r="D3128" s="39">
        <v>410868.75776881399</v>
      </c>
      <c r="E3128" s="39">
        <v>410868.75776881399</v>
      </c>
      <c r="F3128" s="39">
        <v>410868.75776881399</v>
      </c>
      <c r="G3128" s="39">
        <v>410868.75776881399</v>
      </c>
      <c r="H3128" s="39">
        <v>410868.75776881399</v>
      </c>
      <c r="I3128" s="39">
        <v>410868.75776881399</v>
      </c>
      <c r="J3128" s="39">
        <v>410868.75776881399</v>
      </c>
      <c r="K3128" s="39">
        <v>410868.75776881399</v>
      </c>
      <c r="L3128" s="39">
        <v>410868.75776881399</v>
      </c>
      <c r="M3128" s="39">
        <v>410868.75776881399</v>
      </c>
      <c r="N3128" s="39">
        <v>410868.75776881399</v>
      </c>
      <c r="O3128" s="39">
        <v>410868.75776881399</v>
      </c>
      <c r="P3128" s="39">
        <v>410868.75776881399</v>
      </c>
      <c r="Q3128" s="39">
        <v>410868.75776881399</v>
      </c>
      <c r="R3128" s="39">
        <v>410868.75776881399</v>
      </c>
    </row>
    <row r="3129" spans="1:30" hidden="1" outlineLevel="1">
      <c r="A3129" s="40" t="s">
        <v>224</v>
      </c>
      <c r="B3129" s="39">
        <v>651034.98440476903</v>
      </c>
      <c r="C3129" s="39">
        <v>651034.98440476903</v>
      </c>
      <c r="D3129" s="39">
        <v>651034.98440476903</v>
      </c>
      <c r="E3129" s="39">
        <v>651034.98440476903</v>
      </c>
      <c r="F3129" s="39">
        <v>651034.98440476903</v>
      </c>
      <c r="G3129" s="39">
        <v>651034.98440476903</v>
      </c>
      <c r="H3129" s="39">
        <v>651034.98440476903</v>
      </c>
      <c r="I3129" s="39">
        <v>651034.98440476903</v>
      </c>
      <c r="J3129" s="39">
        <v>651034.98440476903</v>
      </c>
      <c r="K3129" s="39">
        <v>651034.98440476903</v>
      </c>
      <c r="L3129" s="39">
        <v>651034.98440476903</v>
      </c>
      <c r="M3129" s="39">
        <v>651034.98440476903</v>
      </c>
      <c r="N3129" s="39">
        <v>651034.98440476903</v>
      </c>
      <c r="O3129" s="39">
        <v>651034.98440476903</v>
      </c>
      <c r="P3129" s="39">
        <v>651034.98440476903</v>
      </c>
      <c r="Q3129" s="39">
        <v>651034.98440476903</v>
      </c>
      <c r="R3129" s="39">
        <v>651034.98440476903</v>
      </c>
    </row>
    <row r="3130" spans="1:30" hidden="1" outlineLevel="1">
      <c r="A3130" s="40" t="s">
        <v>225</v>
      </c>
      <c r="B3130" s="39">
        <v>575504271.04966605</v>
      </c>
      <c r="C3130" s="39">
        <v>575504271.04966605</v>
      </c>
      <c r="D3130" s="39">
        <v>575504271.04966605</v>
      </c>
      <c r="E3130" s="39">
        <v>575504271.04966605</v>
      </c>
      <c r="F3130" s="39">
        <v>575504271.04966605</v>
      </c>
      <c r="G3130" s="39">
        <v>575504271.04966605</v>
      </c>
      <c r="H3130" s="39">
        <v>575504271.04966605</v>
      </c>
      <c r="I3130" s="39">
        <v>575504271.04966605</v>
      </c>
      <c r="J3130" s="39">
        <v>575504271.04966605</v>
      </c>
      <c r="K3130" s="39">
        <v>575504271.04966605</v>
      </c>
      <c r="L3130" s="39">
        <v>575504271.04966605</v>
      </c>
      <c r="M3130" s="39">
        <v>575504271.04966605</v>
      </c>
      <c r="N3130" s="39">
        <v>575504271.04966605</v>
      </c>
      <c r="O3130" s="39">
        <v>575504271.04966605</v>
      </c>
      <c r="P3130" s="39">
        <v>575504271.04966605</v>
      </c>
      <c r="Q3130" s="39">
        <v>575504271.04966605</v>
      </c>
      <c r="R3130" s="39">
        <v>575504271.04966605</v>
      </c>
    </row>
    <row r="3131" spans="1:30" hidden="1" outlineLevel="1">
      <c r="A3131" s="40" t="s">
        <v>228</v>
      </c>
      <c r="B3131" s="39">
        <v>90430.341398919001</v>
      </c>
      <c r="C3131" s="39">
        <v>90430.341398919001</v>
      </c>
      <c r="D3131" s="39">
        <v>90430.341398919001</v>
      </c>
      <c r="E3131" s="39">
        <v>90430.341398919001</v>
      </c>
      <c r="F3131" s="39">
        <v>90430.341398919001</v>
      </c>
      <c r="G3131" s="39">
        <v>90430.341398919001</v>
      </c>
      <c r="H3131" s="39">
        <v>90430.341398919001</v>
      </c>
      <c r="I3131" s="39">
        <v>90430.341398919001</v>
      </c>
      <c r="J3131" s="39">
        <v>90430.341398919001</v>
      </c>
      <c r="K3131" s="39">
        <v>90430.341398919001</v>
      </c>
      <c r="L3131" s="39">
        <v>90430.341398919001</v>
      </c>
      <c r="M3131" s="39">
        <v>90430.341398919001</v>
      </c>
      <c r="N3131" s="39">
        <v>90430.341398919001</v>
      </c>
      <c r="O3131" s="39">
        <v>90430.341398919001</v>
      </c>
      <c r="P3131" s="39">
        <v>90430.341398919001</v>
      </c>
      <c r="Q3131" s="39">
        <v>90430.341398919001</v>
      </c>
      <c r="R3131" s="39">
        <v>90430.341398919001</v>
      </c>
    </row>
    <row r="3132" spans="1:30" hidden="1" outlineLevel="1">
      <c r="A3132" s="40" t="s">
        <v>229</v>
      </c>
      <c r="B3132" s="39">
        <v>209907.77152886399</v>
      </c>
      <c r="C3132" s="39">
        <v>209907.77152886399</v>
      </c>
      <c r="D3132" s="39">
        <v>209907.77152886399</v>
      </c>
      <c r="E3132" s="39">
        <v>209907.77152886399</v>
      </c>
      <c r="F3132" s="39">
        <v>209907.77152886399</v>
      </c>
      <c r="G3132" s="39">
        <v>209907.77152886399</v>
      </c>
      <c r="H3132" s="39">
        <v>209907.77152886399</v>
      </c>
      <c r="I3132" s="39">
        <v>209907.77152886399</v>
      </c>
      <c r="J3132" s="39">
        <v>209907.77152886399</v>
      </c>
      <c r="K3132" s="39">
        <v>209907.77152886399</v>
      </c>
      <c r="L3132" s="39">
        <v>209907.77152886399</v>
      </c>
      <c r="M3132" s="39">
        <v>209907.77152886399</v>
      </c>
      <c r="N3132" s="39">
        <v>209907.77152886399</v>
      </c>
      <c r="O3132" s="39">
        <v>209907.77152886399</v>
      </c>
      <c r="P3132" s="39">
        <v>209907.77152886399</v>
      </c>
      <c r="Q3132" s="39">
        <v>209907.77152886399</v>
      </c>
      <c r="R3132" s="39">
        <v>209907.77152886399</v>
      </c>
    </row>
    <row r="3133" spans="1:30" hidden="1" outlineLevel="1">
      <c r="A3133" s="40" t="s">
        <v>230</v>
      </c>
      <c r="S3133" s="39">
        <v>162150.16980950101</v>
      </c>
      <c r="T3133" s="39">
        <v>162150.16980950101</v>
      </c>
      <c r="U3133" s="39">
        <v>162150.16980950101</v>
      </c>
      <c r="V3133" s="39">
        <v>162150.16980950101</v>
      </c>
      <c r="W3133" s="39">
        <v>162150.16980950101</v>
      </c>
      <c r="X3133" s="39">
        <v>162150.16980950101</v>
      </c>
      <c r="Y3133" s="39">
        <v>162150.16980950101</v>
      </c>
      <c r="Z3133" s="39">
        <v>162150.16980950101</v>
      </c>
      <c r="AA3133" s="39">
        <v>162150.16980950101</v>
      </c>
      <c r="AB3133" s="39">
        <v>162150.16980950101</v>
      </c>
      <c r="AC3133" s="39">
        <v>162150.16980950101</v>
      </c>
      <c r="AD3133" s="39">
        <v>162150.16980950101</v>
      </c>
    </row>
    <row r="3134" spans="1:30" hidden="1" outlineLevel="1">
      <c r="A3134" s="40" t="s">
        <v>232</v>
      </c>
      <c r="S3134" s="39">
        <v>162150.16980950101</v>
      </c>
      <c r="T3134" s="39">
        <v>162150.16980950101</v>
      </c>
      <c r="U3134" s="39">
        <v>162150.16980950101</v>
      </c>
      <c r="V3134" s="39">
        <v>162150.16980950101</v>
      </c>
      <c r="W3134" s="39">
        <v>162150.16980950101</v>
      </c>
      <c r="X3134" s="39">
        <v>162150.16980950101</v>
      </c>
      <c r="Y3134" s="39">
        <v>162150.16980950101</v>
      </c>
      <c r="Z3134" s="39">
        <v>162150.16980950101</v>
      </c>
      <c r="AA3134" s="39">
        <v>162150.16980950101</v>
      </c>
      <c r="AB3134" s="39">
        <v>162150.16980950101</v>
      </c>
      <c r="AC3134" s="39">
        <v>162150.16980950101</v>
      </c>
      <c r="AD3134" s="39">
        <v>162150.16980950101</v>
      </c>
    </row>
    <row r="3135" spans="1:30" collapsed="1">
      <c r="A3135" s="40" t="s">
        <v>716</v>
      </c>
      <c r="B3135" s="39">
        <v>731150773.38643396</v>
      </c>
      <c r="C3135" s="39">
        <v>731150773.38643396</v>
      </c>
      <c r="D3135" s="39">
        <v>731150773.38643396</v>
      </c>
      <c r="E3135" s="39">
        <v>731150773.38643396</v>
      </c>
      <c r="F3135" s="39">
        <v>731150773.38643396</v>
      </c>
      <c r="G3135" s="39">
        <v>731150773.38643396</v>
      </c>
      <c r="H3135" s="39">
        <v>731150773.38643396</v>
      </c>
      <c r="I3135" s="39">
        <v>731150773.38643396</v>
      </c>
      <c r="J3135" s="39">
        <v>731150773.38643396</v>
      </c>
      <c r="K3135" s="39">
        <v>731150773.38643396</v>
      </c>
      <c r="L3135" s="39">
        <v>731150773.38643396</v>
      </c>
      <c r="M3135" s="39">
        <v>731150773.38643396</v>
      </c>
      <c r="N3135" s="39">
        <v>731150773.38643396</v>
      </c>
      <c r="O3135" s="39">
        <v>731150773.38643396</v>
      </c>
      <c r="P3135" s="39">
        <v>731150773.38643396</v>
      </c>
      <c r="Q3135" s="39">
        <v>731150773.38643396</v>
      </c>
      <c r="R3135" s="39">
        <v>731150773.38643396</v>
      </c>
      <c r="S3135" s="39">
        <v>324300.33961900201</v>
      </c>
      <c r="T3135" s="39">
        <v>324300.33961900201</v>
      </c>
      <c r="U3135" s="39">
        <v>324300.33961900201</v>
      </c>
      <c r="V3135" s="39">
        <v>324300.33961900201</v>
      </c>
      <c r="W3135" s="39">
        <v>324300.33961900201</v>
      </c>
      <c r="X3135" s="39">
        <v>324300.33961900201</v>
      </c>
      <c r="Y3135" s="39">
        <v>324300.33961900201</v>
      </c>
      <c r="Z3135" s="39">
        <v>324300.33961900201</v>
      </c>
      <c r="AA3135" s="39">
        <v>324300.33961900201</v>
      </c>
      <c r="AB3135" s="39">
        <v>324300.33961900201</v>
      </c>
      <c r="AC3135" s="39">
        <v>324300.33961900201</v>
      </c>
      <c r="AD3135" s="39">
        <v>324300.33961900201</v>
      </c>
    </row>
    <row r="3136" spans="1:30" hidden="1" outlineLevel="1">
      <c r="A3136" s="40" t="s">
        <v>213</v>
      </c>
      <c r="B3136" s="39">
        <v>1993895.2145740399</v>
      </c>
      <c r="C3136" s="39">
        <v>1993895.2145740399</v>
      </c>
      <c r="D3136" s="39">
        <v>1993895.2145740399</v>
      </c>
      <c r="E3136" s="39">
        <v>1993895.2145740399</v>
      </c>
      <c r="F3136" s="39">
        <v>1993895.2145740399</v>
      </c>
      <c r="G3136" s="39">
        <v>1993895.2145740399</v>
      </c>
      <c r="H3136" s="39">
        <v>1993895.2145740399</v>
      </c>
      <c r="I3136" s="39">
        <v>1993895.2145740399</v>
      </c>
      <c r="J3136" s="39">
        <v>1993895.2145740399</v>
      </c>
      <c r="K3136" s="39">
        <v>1993895.2145740399</v>
      </c>
      <c r="L3136" s="39">
        <v>1993895.2145740399</v>
      </c>
      <c r="M3136" s="39">
        <v>1993895.2145740399</v>
      </c>
      <c r="N3136" s="39">
        <v>1993895.2145740399</v>
      </c>
      <c r="O3136" s="39">
        <v>1993895.2145740399</v>
      </c>
      <c r="P3136" s="39">
        <v>1993895.2145740399</v>
      </c>
      <c r="Q3136" s="39">
        <v>1993895.2145740399</v>
      </c>
      <c r="R3136" s="39">
        <v>1993895.2145740399</v>
      </c>
      <c r="S3136" s="39">
        <v>1993895.2145740399</v>
      </c>
      <c r="T3136" s="39">
        <v>1993895.2145740399</v>
      </c>
      <c r="U3136" s="39">
        <v>1993895.2145740399</v>
      </c>
      <c r="V3136" s="39">
        <v>1993895.2145740399</v>
      </c>
      <c r="W3136" s="39">
        <v>1993895.2145740399</v>
      </c>
      <c r="X3136" s="39">
        <v>1993895.2145740399</v>
      </c>
      <c r="Y3136" s="39">
        <v>1993895.2145740399</v>
      </c>
      <c r="Z3136" s="39">
        <v>1993895.2145740399</v>
      </c>
      <c r="AA3136" s="39">
        <v>1993895.2145740399</v>
      </c>
      <c r="AB3136" s="39">
        <v>1993895.2145740399</v>
      </c>
      <c r="AC3136" s="39">
        <v>1993895.2145740399</v>
      </c>
      <c r="AD3136" s="39">
        <v>1993895.2145740399</v>
      </c>
    </row>
    <row r="3137" spans="1:30" hidden="1" outlineLevel="1">
      <c r="A3137" s="40" t="s">
        <v>214</v>
      </c>
      <c r="B3137" s="39">
        <v>251752.24652719501</v>
      </c>
      <c r="C3137" s="39">
        <v>251752.24652719501</v>
      </c>
      <c r="D3137" s="39">
        <v>251752.24652719501</v>
      </c>
      <c r="E3137" s="39">
        <v>251752.24652719501</v>
      </c>
      <c r="F3137" s="39">
        <v>251752.24652719501</v>
      </c>
      <c r="G3137" s="39">
        <v>251752.24652719501</v>
      </c>
      <c r="H3137" s="39">
        <v>251752.24652719501</v>
      </c>
      <c r="I3137" s="39">
        <v>251752.24652719501</v>
      </c>
      <c r="J3137" s="39">
        <v>251752.24652719501</v>
      </c>
      <c r="K3137" s="39">
        <v>251752.24652719501</v>
      </c>
      <c r="L3137" s="39">
        <v>251752.24652719501</v>
      </c>
      <c r="M3137" s="39">
        <v>251752.24652719501</v>
      </c>
      <c r="N3137" s="39">
        <v>251752.24652719501</v>
      </c>
      <c r="O3137" s="39">
        <v>251752.24652719501</v>
      </c>
      <c r="P3137" s="39">
        <v>251752.24652719501</v>
      </c>
      <c r="Q3137" s="39">
        <v>251752.24652719501</v>
      </c>
      <c r="R3137" s="39">
        <v>251752.24652719501</v>
      </c>
      <c r="S3137" s="39">
        <v>251752.24652719501</v>
      </c>
      <c r="T3137" s="39">
        <v>251752.24652719501</v>
      </c>
      <c r="U3137" s="39">
        <v>251752.24652719501</v>
      </c>
      <c r="V3137" s="39">
        <v>251752.24652719501</v>
      </c>
      <c r="W3137" s="39">
        <v>251752.24652719501</v>
      </c>
      <c r="X3137" s="39">
        <v>251752.24652719501</v>
      </c>
      <c r="Y3137" s="39">
        <v>251752.24652719501</v>
      </c>
      <c r="Z3137" s="39">
        <v>251752.24652719501</v>
      </c>
      <c r="AA3137" s="39">
        <v>251752.24652719501</v>
      </c>
      <c r="AB3137" s="39">
        <v>251752.24652719501</v>
      </c>
      <c r="AC3137" s="39">
        <v>251752.24652719501</v>
      </c>
      <c r="AD3137" s="39">
        <v>251752.24652719501</v>
      </c>
    </row>
    <row r="3138" spans="1:30" hidden="1" outlineLevel="1">
      <c r="A3138" s="40" t="s">
        <v>215</v>
      </c>
      <c r="B3138" s="39">
        <v>288165.55164810002</v>
      </c>
      <c r="C3138" s="39">
        <v>288165.55164810002</v>
      </c>
      <c r="D3138" s="39">
        <v>288165.55164810002</v>
      </c>
      <c r="E3138" s="39">
        <v>288165.55164810002</v>
      </c>
      <c r="F3138" s="39">
        <v>288165.55164810002</v>
      </c>
      <c r="G3138" s="39">
        <v>288165.55164810002</v>
      </c>
      <c r="H3138" s="39">
        <v>288165.55164810002</v>
      </c>
      <c r="I3138" s="39">
        <v>288165.55164810002</v>
      </c>
      <c r="J3138" s="39">
        <v>288165.55164810002</v>
      </c>
      <c r="K3138" s="39">
        <v>288165.55164810002</v>
      </c>
      <c r="L3138" s="39">
        <v>288165.55164810002</v>
      </c>
      <c r="M3138" s="39">
        <v>288165.55164810002</v>
      </c>
      <c r="N3138" s="39">
        <v>288165.55164810002</v>
      </c>
      <c r="O3138" s="39">
        <v>288165.55164810002</v>
      </c>
      <c r="P3138" s="39">
        <v>288165.55164810002</v>
      </c>
      <c r="Q3138" s="39">
        <v>288165.55164810002</v>
      </c>
      <c r="R3138" s="39">
        <v>288165.55164810002</v>
      </c>
      <c r="S3138" s="39">
        <v>288165.55164810002</v>
      </c>
      <c r="T3138" s="39">
        <v>288165.55164810002</v>
      </c>
      <c r="U3138" s="39">
        <v>288165.55164810002</v>
      </c>
      <c r="V3138" s="39">
        <v>288165.55164810002</v>
      </c>
      <c r="W3138" s="39">
        <v>288165.55164810002</v>
      </c>
      <c r="X3138" s="39">
        <v>288165.55164810002</v>
      </c>
      <c r="Y3138" s="39">
        <v>288165.55164810002</v>
      </c>
      <c r="Z3138" s="39">
        <v>288165.55164810002</v>
      </c>
      <c r="AA3138" s="39">
        <v>288165.55164810002</v>
      </c>
      <c r="AB3138" s="39">
        <v>288165.55164810002</v>
      </c>
      <c r="AC3138" s="39">
        <v>288165.55164810002</v>
      </c>
      <c r="AD3138" s="39">
        <v>288165.55164810002</v>
      </c>
    </row>
    <row r="3139" spans="1:30" hidden="1" outlineLevel="1">
      <c r="A3139" s="40" t="s">
        <v>216</v>
      </c>
      <c r="B3139" s="39">
        <v>76443847.125603199</v>
      </c>
      <c r="C3139" s="39">
        <v>76443847.125603199</v>
      </c>
      <c r="D3139" s="39">
        <v>76443847.125603199</v>
      </c>
      <c r="E3139" s="39">
        <v>76443847.125603199</v>
      </c>
      <c r="F3139" s="39">
        <v>76443847.125603199</v>
      </c>
      <c r="G3139" s="39">
        <v>76443847.125603199</v>
      </c>
      <c r="H3139" s="39">
        <v>76443847.125603199</v>
      </c>
      <c r="I3139" s="39">
        <v>76443847.125603199</v>
      </c>
      <c r="J3139" s="39">
        <v>76443847.125603199</v>
      </c>
      <c r="K3139" s="39">
        <v>76443847.125603199</v>
      </c>
      <c r="L3139" s="39">
        <v>76443847.125603199</v>
      </c>
      <c r="M3139" s="39">
        <v>76443847.125603199</v>
      </c>
      <c r="N3139" s="39">
        <v>76443847.125603199</v>
      </c>
      <c r="O3139" s="39">
        <v>76443847.125603199</v>
      </c>
      <c r="P3139" s="39">
        <v>76443847.125603199</v>
      </c>
      <c r="Q3139" s="39">
        <v>76443847.125603199</v>
      </c>
      <c r="R3139" s="39">
        <v>76443847.125603199</v>
      </c>
      <c r="S3139" s="39">
        <v>76443847.125603199</v>
      </c>
      <c r="T3139" s="39">
        <v>76443847.125603199</v>
      </c>
      <c r="U3139" s="39">
        <v>76443847.125603199</v>
      </c>
      <c r="V3139" s="39">
        <v>76443847.125603199</v>
      </c>
      <c r="W3139" s="39">
        <v>76443847.125603199</v>
      </c>
      <c r="X3139" s="39">
        <v>76443847.125603199</v>
      </c>
      <c r="Y3139" s="39">
        <v>76443847.125603199</v>
      </c>
      <c r="Z3139" s="39">
        <v>76443847.125603199</v>
      </c>
      <c r="AA3139" s="39">
        <v>76443847.125603199</v>
      </c>
      <c r="AB3139" s="39">
        <v>76443847.125603199</v>
      </c>
      <c r="AC3139" s="39">
        <v>76443847.125603199</v>
      </c>
      <c r="AD3139" s="39">
        <v>76443847.125603199</v>
      </c>
    </row>
    <row r="3140" spans="1:30" hidden="1" outlineLevel="1">
      <c r="A3140" s="40" t="s">
        <v>217</v>
      </c>
      <c r="B3140" s="39">
        <v>1476414.0820788599</v>
      </c>
      <c r="C3140" s="39">
        <v>1476414.0820788599</v>
      </c>
      <c r="D3140" s="39">
        <v>1476414.0820788599</v>
      </c>
      <c r="E3140" s="39">
        <v>1476414.0820788599</v>
      </c>
      <c r="F3140" s="39">
        <v>1476414.0820788599</v>
      </c>
      <c r="G3140" s="39">
        <v>1476414.0820788599</v>
      </c>
      <c r="H3140" s="39">
        <v>1476414.0820788599</v>
      </c>
      <c r="I3140" s="39">
        <v>1476414.0820788599</v>
      </c>
      <c r="J3140" s="39">
        <v>1476414.0820788599</v>
      </c>
      <c r="K3140" s="39">
        <v>1476414.0820788599</v>
      </c>
      <c r="L3140" s="39">
        <v>1476414.0820788599</v>
      </c>
      <c r="M3140" s="39">
        <v>1476414.0820788599</v>
      </c>
      <c r="N3140" s="39">
        <v>1476414.0820788599</v>
      </c>
      <c r="O3140" s="39">
        <v>1476414.0820788599</v>
      </c>
      <c r="P3140" s="39">
        <v>1476414.0820788599</v>
      </c>
      <c r="Q3140" s="39">
        <v>1476414.0820788599</v>
      </c>
      <c r="R3140" s="39">
        <v>1476414.0820788599</v>
      </c>
      <c r="S3140" s="39">
        <v>1476414.0820788599</v>
      </c>
      <c r="T3140" s="39">
        <v>1476414.0820788599</v>
      </c>
      <c r="U3140" s="39">
        <v>1476414.0820788599</v>
      </c>
      <c r="V3140" s="39">
        <v>1476414.0820788599</v>
      </c>
      <c r="W3140" s="39">
        <v>1476414.0820788599</v>
      </c>
      <c r="X3140" s="39">
        <v>1476414.0820788599</v>
      </c>
      <c r="Y3140" s="39">
        <v>1476414.0820788599</v>
      </c>
      <c r="Z3140" s="39">
        <v>1476414.0820788599</v>
      </c>
      <c r="AA3140" s="39">
        <v>1476414.0820788599</v>
      </c>
      <c r="AB3140" s="39">
        <v>1476414.0820788599</v>
      </c>
      <c r="AC3140" s="39">
        <v>1476414.0820788599</v>
      </c>
      <c r="AD3140" s="39">
        <v>1476414.0820788599</v>
      </c>
    </row>
    <row r="3141" spans="1:30" hidden="1" outlineLevel="1">
      <c r="A3141" s="40" t="s">
        <v>218</v>
      </c>
      <c r="B3141" s="39">
        <v>67533169.219404206</v>
      </c>
      <c r="C3141" s="39">
        <v>67533169.219404206</v>
      </c>
      <c r="D3141" s="39">
        <v>67533169.219404206</v>
      </c>
      <c r="E3141" s="39">
        <v>67533169.219404206</v>
      </c>
      <c r="F3141" s="39">
        <v>67533169.219404206</v>
      </c>
      <c r="G3141" s="39">
        <v>67533169.219404206</v>
      </c>
      <c r="H3141" s="39">
        <v>67533169.219404206</v>
      </c>
      <c r="I3141" s="39">
        <v>67533169.219404206</v>
      </c>
      <c r="J3141" s="39">
        <v>67533169.219404206</v>
      </c>
      <c r="K3141" s="39">
        <v>67533169.219404206</v>
      </c>
      <c r="L3141" s="39">
        <v>67533169.219404206</v>
      </c>
      <c r="M3141" s="39">
        <v>67533169.219404206</v>
      </c>
      <c r="N3141" s="39">
        <v>67533169.219404206</v>
      </c>
      <c r="O3141" s="39">
        <v>67533169.219404206</v>
      </c>
      <c r="P3141" s="39">
        <v>67533169.219404206</v>
      </c>
      <c r="Q3141" s="39">
        <v>67533169.219404206</v>
      </c>
      <c r="R3141" s="39">
        <v>67533169.219404206</v>
      </c>
      <c r="S3141" s="39">
        <v>67533169.219404206</v>
      </c>
      <c r="T3141" s="39">
        <v>67533169.219404206</v>
      </c>
      <c r="U3141" s="39">
        <v>67533169.219404206</v>
      </c>
      <c r="V3141" s="39">
        <v>67533169.219404206</v>
      </c>
      <c r="W3141" s="39">
        <v>67533169.219404206</v>
      </c>
      <c r="X3141" s="39">
        <v>67533169.219404206</v>
      </c>
      <c r="Y3141" s="39">
        <v>67533169.219404206</v>
      </c>
      <c r="Z3141" s="39">
        <v>67533169.219404206</v>
      </c>
      <c r="AA3141" s="39">
        <v>67533169.219404206</v>
      </c>
      <c r="AB3141" s="39">
        <v>67533169.219404206</v>
      </c>
      <c r="AC3141" s="39">
        <v>67533169.219404206</v>
      </c>
      <c r="AD3141" s="39">
        <v>67533169.219404206</v>
      </c>
    </row>
    <row r="3142" spans="1:30" hidden="1" outlineLevel="1">
      <c r="A3142" s="40" t="s">
        <v>219</v>
      </c>
      <c r="B3142" s="39">
        <v>5424184.5676050596</v>
      </c>
      <c r="C3142" s="39">
        <v>5424184.5676050596</v>
      </c>
      <c r="D3142" s="39">
        <v>5424184.5676050596</v>
      </c>
      <c r="E3142" s="39">
        <v>5424184.5676050596</v>
      </c>
      <c r="F3142" s="39">
        <v>5424184.5676050596</v>
      </c>
      <c r="G3142" s="39">
        <v>5424184.5676050596</v>
      </c>
      <c r="H3142" s="39">
        <v>5424184.5676050596</v>
      </c>
      <c r="I3142" s="39">
        <v>5424184.5676050596</v>
      </c>
      <c r="J3142" s="39">
        <v>5424184.5676050596</v>
      </c>
      <c r="K3142" s="39">
        <v>5424184.5676050596</v>
      </c>
      <c r="L3142" s="39">
        <v>5424184.5676050596</v>
      </c>
      <c r="M3142" s="39">
        <v>5424184.5676050596</v>
      </c>
      <c r="N3142" s="39">
        <v>5424184.5676050596</v>
      </c>
      <c r="O3142" s="39">
        <v>5424184.5676050596</v>
      </c>
      <c r="P3142" s="39">
        <v>5424184.5676050596</v>
      </c>
      <c r="Q3142" s="39">
        <v>5424184.5676050596</v>
      </c>
      <c r="R3142" s="39">
        <v>5424184.5676050596</v>
      </c>
      <c r="S3142" s="39">
        <v>5424184.5676050596</v>
      </c>
      <c r="T3142" s="39">
        <v>5424184.5676050596</v>
      </c>
      <c r="U3142" s="39">
        <v>5424184.5676050596</v>
      </c>
      <c r="V3142" s="39">
        <v>5424184.5676050596</v>
      </c>
      <c r="W3142" s="39">
        <v>5424184.5676050596</v>
      </c>
      <c r="X3142" s="39">
        <v>5424184.5676050596</v>
      </c>
      <c r="Y3142" s="39">
        <v>5424184.5676050596</v>
      </c>
      <c r="Z3142" s="39">
        <v>5424184.5676050596</v>
      </c>
      <c r="AA3142" s="39">
        <v>5424184.5676050596</v>
      </c>
      <c r="AB3142" s="39">
        <v>5424184.5676050596</v>
      </c>
      <c r="AC3142" s="39">
        <v>5424184.5676050596</v>
      </c>
      <c r="AD3142" s="39">
        <v>5424184.5676050596</v>
      </c>
    </row>
    <row r="3143" spans="1:30" hidden="1" outlineLevel="1">
      <c r="A3143" s="40" t="s">
        <v>220</v>
      </c>
      <c r="B3143" s="39">
        <v>766295.014722922</v>
      </c>
      <c r="C3143" s="39">
        <v>766295.014722922</v>
      </c>
      <c r="D3143" s="39">
        <v>766295.014722922</v>
      </c>
      <c r="E3143" s="39">
        <v>766295.014722922</v>
      </c>
      <c r="F3143" s="39">
        <v>766295.014722922</v>
      </c>
      <c r="G3143" s="39">
        <v>766295.014722922</v>
      </c>
      <c r="H3143" s="39">
        <v>766295.014722922</v>
      </c>
      <c r="I3143" s="39">
        <v>766295.014722922</v>
      </c>
      <c r="J3143" s="39">
        <v>766295.014722922</v>
      </c>
      <c r="K3143" s="39">
        <v>766295.014722922</v>
      </c>
      <c r="L3143" s="39">
        <v>766295.014722922</v>
      </c>
      <c r="M3143" s="39">
        <v>766295.014722922</v>
      </c>
      <c r="N3143" s="39">
        <v>766295.014722922</v>
      </c>
      <c r="O3143" s="39">
        <v>766295.014722922</v>
      </c>
      <c r="P3143" s="39">
        <v>766295.014722922</v>
      </c>
      <c r="Q3143" s="39">
        <v>766295.014722922</v>
      </c>
      <c r="R3143" s="39">
        <v>766295.014722922</v>
      </c>
      <c r="S3143" s="39">
        <v>766295.014722922</v>
      </c>
      <c r="T3143" s="39">
        <v>766295.014722922</v>
      </c>
      <c r="U3143" s="39">
        <v>766295.014722922</v>
      </c>
      <c r="V3143" s="39">
        <v>766295.014722922</v>
      </c>
      <c r="W3143" s="39">
        <v>766295.014722922</v>
      </c>
      <c r="X3143" s="39">
        <v>766295.014722922</v>
      </c>
      <c r="Y3143" s="39">
        <v>766295.014722922</v>
      </c>
      <c r="Z3143" s="39">
        <v>766295.014722922</v>
      </c>
      <c r="AA3143" s="39">
        <v>766295.014722922</v>
      </c>
      <c r="AB3143" s="39">
        <v>766295.014722922</v>
      </c>
      <c r="AC3143" s="39">
        <v>766295.014722922</v>
      </c>
      <c r="AD3143" s="39">
        <v>766295.014722922</v>
      </c>
    </row>
    <row r="3144" spans="1:30" hidden="1" outlineLevel="1">
      <c r="A3144" s="40" t="s">
        <v>221</v>
      </c>
      <c r="B3144" s="39">
        <v>106537.45950360699</v>
      </c>
      <c r="C3144" s="39">
        <v>106537.45950360699</v>
      </c>
      <c r="D3144" s="39">
        <v>106537.45950360699</v>
      </c>
      <c r="E3144" s="39">
        <v>106537.45950360699</v>
      </c>
      <c r="F3144" s="39">
        <v>106537.45950360699</v>
      </c>
      <c r="G3144" s="39">
        <v>106537.45950360699</v>
      </c>
      <c r="H3144" s="39">
        <v>106537.45950360699</v>
      </c>
      <c r="I3144" s="39">
        <v>106537.45950360699</v>
      </c>
      <c r="J3144" s="39">
        <v>106537.45950360699</v>
      </c>
      <c r="K3144" s="39">
        <v>106537.45950360699</v>
      </c>
      <c r="L3144" s="39">
        <v>106537.45950360699</v>
      </c>
      <c r="M3144" s="39">
        <v>106537.45950360699</v>
      </c>
      <c r="N3144" s="39">
        <v>106537.45950360699</v>
      </c>
      <c r="O3144" s="39">
        <v>106537.45950360699</v>
      </c>
      <c r="P3144" s="39">
        <v>106537.45950360699</v>
      </c>
      <c r="Q3144" s="39">
        <v>106537.45950360699</v>
      </c>
      <c r="R3144" s="39">
        <v>106537.45950360699</v>
      </c>
      <c r="S3144" s="39">
        <v>106537.45950360699</v>
      </c>
      <c r="T3144" s="39">
        <v>106537.45950360699</v>
      </c>
      <c r="U3144" s="39">
        <v>106537.45950360699</v>
      </c>
      <c r="V3144" s="39">
        <v>106537.45950360699</v>
      </c>
      <c r="W3144" s="39">
        <v>106537.45950360699</v>
      </c>
      <c r="X3144" s="39">
        <v>106537.45950360699</v>
      </c>
      <c r="Y3144" s="39">
        <v>106537.45950360699</v>
      </c>
      <c r="Z3144" s="39">
        <v>106537.45950360699</v>
      </c>
      <c r="AA3144" s="39">
        <v>106537.45950360699</v>
      </c>
      <c r="AB3144" s="39">
        <v>106537.45950360699</v>
      </c>
      <c r="AC3144" s="39">
        <v>106537.45950360699</v>
      </c>
      <c r="AD3144" s="39">
        <v>106537.45950360699</v>
      </c>
    </row>
    <row r="3145" spans="1:30" hidden="1" outlineLevel="1">
      <c r="A3145" s="40" t="s">
        <v>222</v>
      </c>
      <c r="B3145" s="39">
        <v>410868.75776881399</v>
      </c>
      <c r="C3145" s="39">
        <v>410868.75776881399</v>
      </c>
      <c r="D3145" s="39">
        <v>410868.75776881399</v>
      </c>
      <c r="E3145" s="39">
        <v>410868.75776881399</v>
      </c>
      <c r="F3145" s="39">
        <v>410868.75776881399</v>
      </c>
      <c r="G3145" s="39">
        <v>410868.75776881399</v>
      </c>
      <c r="H3145" s="39">
        <v>410868.75776881399</v>
      </c>
      <c r="I3145" s="39">
        <v>410868.75776881399</v>
      </c>
      <c r="J3145" s="39">
        <v>410868.75776881399</v>
      </c>
      <c r="K3145" s="39">
        <v>410868.75776881399</v>
      </c>
      <c r="L3145" s="39">
        <v>410868.75776881399</v>
      </c>
      <c r="M3145" s="39">
        <v>410868.75776881399</v>
      </c>
      <c r="N3145" s="39">
        <v>410868.75776881399</v>
      </c>
      <c r="O3145" s="39">
        <v>410868.75776881399</v>
      </c>
      <c r="P3145" s="39">
        <v>410868.75776881399</v>
      </c>
      <c r="Q3145" s="39">
        <v>410868.75776881399</v>
      </c>
      <c r="R3145" s="39">
        <v>410868.75776881399</v>
      </c>
      <c r="S3145" s="39">
        <v>410868.75776881399</v>
      </c>
      <c r="T3145" s="39">
        <v>410868.75776881399</v>
      </c>
      <c r="U3145" s="39">
        <v>410868.75776881399</v>
      </c>
      <c r="V3145" s="39">
        <v>410868.75776881399</v>
      </c>
      <c r="W3145" s="39">
        <v>410868.75776881399</v>
      </c>
      <c r="X3145" s="39">
        <v>410868.75776881399</v>
      </c>
      <c r="Y3145" s="39">
        <v>410868.75776881399</v>
      </c>
      <c r="Z3145" s="39">
        <v>410868.75776881399</v>
      </c>
      <c r="AA3145" s="39">
        <v>410868.75776881399</v>
      </c>
      <c r="AB3145" s="39">
        <v>410868.75776881399</v>
      </c>
      <c r="AC3145" s="39">
        <v>410868.75776881399</v>
      </c>
      <c r="AD3145" s="39">
        <v>410868.75776881399</v>
      </c>
    </row>
    <row r="3146" spans="1:30" hidden="1" outlineLevel="1">
      <c r="A3146" s="40" t="s">
        <v>224</v>
      </c>
      <c r="B3146" s="39">
        <v>651034.98440476903</v>
      </c>
      <c r="C3146" s="39">
        <v>651034.98440476903</v>
      </c>
      <c r="D3146" s="39">
        <v>651034.98440476903</v>
      </c>
      <c r="E3146" s="39">
        <v>651034.98440476903</v>
      </c>
      <c r="F3146" s="39">
        <v>651034.98440476903</v>
      </c>
      <c r="G3146" s="39">
        <v>651034.98440476903</v>
      </c>
      <c r="H3146" s="39">
        <v>651034.98440476903</v>
      </c>
      <c r="I3146" s="39">
        <v>651034.98440476903</v>
      </c>
      <c r="J3146" s="39">
        <v>651034.98440476903</v>
      </c>
      <c r="K3146" s="39">
        <v>651034.98440476903</v>
      </c>
      <c r="L3146" s="39">
        <v>651034.98440476903</v>
      </c>
      <c r="M3146" s="39">
        <v>651034.98440476903</v>
      </c>
      <c r="N3146" s="39">
        <v>651034.98440476903</v>
      </c>
      <c r="O3146" s="39">
        <v>651034.98440476903</v>
      </c>
      <c r="P3146" s="39">
        <v>651034.98440476903</v>
      </c>
      <c r="Q3146" s="39">
        <v>651034.98440476903</v>
      </c>
      <c r="R3146" s="39">
        <v>651034.98440476903</v>
      </c>
      <c r="S3146" s="39">
        <v>651034.98440476903</v>
      </c>
      <c r="T3146" s="39">
        <v>651034.98440476903</v>
      </c>
      <c r="U3146" s="39">
        <v>651034.98440476903</v>
      </c>
      <c r="V3146" s="39">
        <v>651034.98440476903</v>
      </c>
      <c r="W3146" s="39">
        <v>651034.98440476903</v>
      </c>
      <c r="X3146" s="39">
        <v>651034.98440476903</v>
      </c>
      <c r="Y3146" s="39">
        <v>651034.98440476903</v>
      </c>
      <c r="Z3146" s="39">
        <v>651034.98440476903</v>
      </c>
      <c r="AA3146" s="39">
        <v>651034.98440476903</v>
      </c>
      <c r="AB3146" s="39">
        <v>651034.98440476903</v>
      </c>
      <c r="AC3146" s="39">
        <v>651034.98440476903</v>
      </c>
      <c r="AD3146" s="39">
        <v>651034.98440476903</v>
      </c>
    </row>
    <row r="3147" spans="1:30" hidden="1" outlineLevel="1">
      <c r="A3147" s="40" t="s">
        <v>225</v>
      </c>
      <c r="B3147" s="39">
        <v>575504271.04966605</v>
      </c>
      <c r="C3147" s="39">
        <v>575504271.04966605</v>
      </c>
      <c r="D3147" s="39">
        <v>575504271.04966605</v>
      </c>
      <c r="E3147" s="39">
        <v>575504271.04966605</v>
      </c>
      <c r="F3147" s="39">
        <v>575504271.04966605</v>
      </c>
      <c r="G3147" s="39">
        <v>575504271.04966605</v>
      </c>
      <c r="H3147" s="39">
        <v>575504271.04966605</v>
      </c>
      <c r="I3147" s="39">
        <v>575504271.04966605</v>
      </c>
      <c r="J3147" s="39">
        <v>575504271.04966605</v>
      </c>
      <c r="K3147" s="39">
        <v>575504271.04966605</v>
      </c>
      <c r="L3147" s="39">
        <v>575504271.04966605</v>
      </c>
      <c r="M3147" s="39">
        <v>575504271.04966605</v>
      </c>
      <c r="N3147" s="39">
        <v>575504271.04966605</v>
      </c>
      <c r="O3147" s="39">
        <v>575504271.04966605</v>
      </c>
      <c r="P3147" s="39">
        <v>575504271.04966605</v>
      </c>
      <c r="Q3147" s="39">
        <v>575504271.04966605</v>
      </c>
      <c r="R3147" s="39">
        <v>575504271.04966605</v>
      </c>
      <c r="S3147" s="39">
        <v>575504271.04966605</v>
      </c>
      <c r="T3147" s="39">
        <v>575504271.04966605</v>
      </c>
      <c r="U3147" s="39">
        <v>575504271.04966605</v>
      </c>
      <c r="V3147" s="39">
        <v>575504271.04966605</v>
      </c>
      <c r="W3147" s="39">
        <v>575504271.04966605</v>
      </c>
      <c r="X3147" s="39">
        <v>575504271.04966605</v>
      </c>
      <c r="Y3147" s="39">
        <v>575504271.04966605</v>
      </c>
      <c r="Z3147" s="39">
        <v>575504271.04966605</v>
      </c>
      <c r="AA3147" s="39">
        <v>575504271.04966605</v>
      </c>
      <c r="AB3147" s="39">
        <v>575504271.04966605</v>
      </c>
      <c r="AC3147" s="39">
        <v>575504271.04966605</v>
      </c>
      <c r="AD3147" s="39">
        <v>575504271.04966605</v>
      </c>
    </row>
    <row r="3148" spans="1:30" hidden="1" outlineLevel="1">
      <c r="A3148" s="40" t="s">
        <v>228</v>
      </c>
      <c r="B3148" s="39">
        <v>90430.341398919001</v>
      </c>
      <c r="C3148" s="39">
        <v>90430.341398919001</v>
      </c>
      <c r="D3148" s="39">
        <v>90430.341398919001</v>
      </c>
      <c r="E3148" s="39">
        <v>90430.341398919001</v>
      </c>
      <c r="F3148" s="39">
        <v>90430.341398919001</v>
      </c>
      <c r="G3148" s="39">
        <v>90430.341398919001</v>
      </c>
      <c r="H3148" s="39">
        <v>90430.341398919001</v>
      </c>
      <c r="I3148" s="39">
        <v>90430.341398919001</v>
      </c>
      <c r="J3148" s="39">
        <v>90430.341398919001</v>
      </c>
      <c r="K3148" s="39">
        <v>90430.341398919001</v>
      </c>
      <c r="L3148" s="39">
        <v>90430.341398919001</v>
      </c>
      <c r="M3148" s="39">
        <v>90430.341398919001</v>
      </c>
      <c r="N3148" s="39">
        <v>90430.341398919001</v>
      </c>
      <c r="O3148" s="39">
        <v>90430.341398919001</v>
      </c>
      <c r="P3148" s="39">
        <v>90430.341398919001</v>
      </c>
      <c r="Q3148" s="39">
        <v>90430.341398919001</v>
      </c>
      <c r="R3148" s="39">
        <v>90430.341398919001</v>
      </c>
      <c r="S3148" s="39">
        <v>90430.341398919001</v>
      </c>
      <c r="T3148" s="39">
        <v>90430.341398919001</v>
      </c>
      <c r="U3148" s="39">
        <v>90430.341398919001</v>
      </c>
      <c r="V3148" s="39">
        <v>90430.341398919001</v>
      </c>
      <c r="W3148" s="39">
        <v>90430.341398919001</v>
      </c>
      <c r="X3148" s="39">
        <v>90430.341398919001</v>
      </c>
      <c r="Y3148" s="39">
        <v>90430.341398919001</v>
      </c>
      <c r="Z3148" s="39">
        <v>90430.341398919001</v>
      </c>
      <c r="AA3148" s="39">
        <v>90430.341398919001</v>
      </c>
      <c r="AB3148" s="39">
        <v>90430.341398919001</v>
      </c>
      <c r="AC3148" s="39">
        <v>90430.341398919001</v>
      </c>
      <c r="AD3148" s="39">
        <v>90430.341398919001</v>
      </c>
    </row>
    <row r="3149" spans="1:30" hidden="1" outlineLevel="1">
      <c r="A3149" s="40" t="s">
        <v>229</v>
      </c>
      <c r="B3149" s="39">
        <v>209907.77152886399</v>
      </c>
      <c r="C3149" s="39">
        <v>209907.77152886399</v>
      </c>
      <c r="D3149" s="39">
        <v>209907.77152886399</v>
      </c>
      <c r="E3149" s="39">
        <v>209907.77152886399</v>
      </c>
      <c r="F3149" s="39">
        <v>209907.77152886399</v>
      </c>
      <c r="G3149" s="39">
        <v>209907.77152886399</v>
      </c>
      <c r="H3149" s="39">
        <v>209907.77152886399</v>
      </c>
      <c r="I3149" s="39">
        <v>209907.77152886399</v>
      </c>
      <c r="J3149" s="39">
        <v>209907.77152886399</v>
      </c>
      <c r="K3149" s="39">
        <v>209907.77152886399</v>
      </c>
      <c r="L3149" s="39">
        <v>209907.77152886399</v>
      </c>
      <c r="M3149" s="39">
        <v>209907.77152886399</v>
      </c>
      <c r="N3149" s="39">
        <v>209907.77152886399</v>
      </c>
      <c r="O3149" s="39">
        <v>209907.77152886399</v>
      </c>
      <c r="P3149" s="39">
        <v>209907.77152886399</v>
      </c>
      <c r="Q3149" s="39">
        <v>209907.77152886399</v>
      </c>
      <c r="R3149" s="39">
        <v>209907.77152886399</v>
      </c>
      <c r="S3149" s="39">
        <v>209907.77152886399</v>
      </c>
      <c r="T3149" s="39">
        <v>209907.77152886399</v>
      </c>
      <c r="U3149" s="39">
        <v>209907.77152886399</v>
      </c>
      <c r="V3149" s="39">
        <v>209907.77152886399</v>
      </c>
      <c r="W3149" s="39">
        <v>209907.77152886399</v>
      </c>
      <c r="X3149" s="39">
        <v>209907.77152886399</v>
      </c>
      <c r="Y3149" s="39">
        <v>209907.77152886399</v>
      </c>
      <c r="Z3149" s="39">
        <v>209907.77152886399</v>
      </c>
      <c r="AA3149" s="39">
        <v>209907.77152886399</v>
      </c>
      <c r="AB3149" s="39">
        <v>209907.77152886399</v>
      </c>
      <c r="AC3149" s="39">
        <v>209907.77152886399</v>
      </c>
      <c r="AD3149" s="39">
        <v>209907.77152886399</v>
      </c>
    </row>
    <row r="3150" spans="1:30" hidden="1" outlineLevel="1">
      <c r="A3150" s="40" t="s">
        <v>230</v>
      </c>
      <c r="B3150" s="39">
        <v>162150.16980950101</v>
      </c>
      <c r="C3150" s="39">
        <v>162150.16980950101</v>
      </c>
      <c r="D3150" s="39">
        <v>162150.16980950101</v>
      </c>
      <c r="E3150" s="39">
        <v>162150.16980950101</v>
      </c>
      <c r="F3150" s="39">
        <v>162150.16980950101</v>
      </c>
      <c r="G3150" s="39">
        <v>162150.16980950101</v>
      </c>
      <c r="H3150" s="39">
        <v>162150.16980950101</v>
      </c>
      <c r="I3150" s="39">
        <v>162150.16980950101</v>
      </c>
      <c r="J3150" s="39">
        <v>162150.16980950101</v>
      </c>
      <c r="K3150" s="39">
        <v>162150.16980950101</v>
      </c>
      <c r="L3150" s="39">
        <v>162150.16980950101</v>
      </c>
      <c r="M3150" s="39">
        <v>162150.16980950101</v>
      </c>
      <c r="N3150" s="39">
        <v>162150.16980950101</v>
      </c>
      <c r="O3150" s="39">
        <v>162150.16980950101</v>
      </c>
      <c r="P3150" s="39">
        <v>162150.16980950101</v>
      </c>
      <c r="Q3150" s="39">
        <v>162150.16980950101</v>
      </c>
      <c r="R3150" s="39">
        <v>162150.16980950101</v>
      </c>
      <c r="S3150" s="39">
        <v>162150.16980950101</v>
      </c>
      <c r="T3150" s="39">
        <v>162150.16980950101</v>
      </c>
      <c r="U3150" s="39">
        <v>162150.16980950101</v>
      </c>
      <c r="V3150" s="39">
        <v>162150.16980950101</v>
      </c>
      <c r="W3150" s="39">
        <v>162150.16980950101</v>
      </c>
      <c r="X3150" s="39">
        <v>162150.16980950101</v>
      </c>
      <c r="Y3150" s="39">
        <v>162150.16980950101</v>
      </c>
      <c r="Z3150" s="39">
        <v>162150.16980950101</v>
      </c>
      <c r="AA3150" s="39">
        <v>162150.16980950101</v>
      </c>
      <c r="AB3150" s="39">
        <v>162150.16980950101</v>
      </c>
      <c r="AC3150" s="39">
        <v>162150.16980950101</v>
      </c>
      <c r="AD3150" s="39">
        <v>162150.16980950101</v>
      </c>
    </row>
    <row r="3151" spans="1:30" hidden="1" outlineLevel="1">
      <c r="A3151" s="40" t="s">
        <v>232</v>
      </c>
      <c r="B3151" s="39">
        <v>162150.16980950101</v>
      </c>
      <c r="C3151" s="39">
        <v>162150.16980950101</v>
      </c>
      <c r="D3151" s="39">
        <v>162150.16980950101</v>
      </c>
      <c r="E3151" s="39">
        <v>162150.16980950101</v>
      </c>
      <c r="F3151" s="39">
        <v>162150.16980950101</v>
      </c>
      <c r="G3151" s="39">
        <v>162150.16980950101</v>
      </c>
      <c r="H3151" s="39">
        <v>162150.16980950101</v>
      </c>
      <c r="I3151" s="39">
        <v>162150.16980950101</v>
      </c>
      <c r="J3151" s="39">
        <v>162150.16980950101</v>
      </c>
      <c r="K3151" s="39">
        <v>162150.16980950101</v>
      </c>
      <c r="L3151" s="39">
        <v>162150.16980950101</v>
      </c>
      <c r="M3151" s="39">
        <v>162150.16980950101</v>
      </c>
      <c r="N3151" s="39">
        <v>162150.16980950101</v>
      </c>
      <c r="O3151" s="39">
        <v>162150.16980950101</v>
      </c>
      <c r="P3151" s="39">
        <v>162150.16980950101</v>
      </c>
      <c r="Q3151" s="39">
        <v>162150.16980950101</v>
      </c>
      <c r="R3151" s="39">
        <v>162150.16980950101</v>
      </c>
      <c r="S3151" s="39">
        <v>162150.16980950101</v>
      </c>
      <c r="T3151" s="39">
        <v>162150.16980950101</v>
      </c>
      <c r="U3151" s="39">
        <v>162150.16980950101</v>
      </c>
      <c r="V3151" s="39">
        <v>162150.16980950101</v>
      </c>
      <c r="W3151" s="39">
        <v>162150.16980950101</v>
      </c>
      <c r="X3151" s="39">
        <v>162150.16980950101</v>
      </c>
      <c r="Y3151" s="39">
        <v>162150.16980950101</v>
      </c>
      <c r="Z3151" s="39">
        <v>162150.16980950101</v>
      </c>
      <c r="AA3151" s="39">
        <v>162150.16980950101</v>
      </c>
      <c r="AB3151" s="39">
        <v>162150.16980950101</v>
      </c>
      <c r="AC3151" s="39">
        <v>162150.16980950101</v>
      </c>
      <c r="AD3151" s="39">
        <v>162150.16980950101</v>
      </c>
    </row>
    <row r="3152" spans="1:30" collapsed="1">
      <c r="A3152" s="40" t="s">
        <v>717</v>
      </c>
      <c r="B3152" s="39">
        <v>731475073.726053</v>
      </c>
      <c r="C3152" s="39">
        <v>731475073.726053</v>
      </c>
      <c r="D3152" s="39">
        <v>731475073.726053</v>
      </c>
      <c r="E3152" s="39">
        <v>731475073.726053</v>
      </c>
      <c r="F3152" s="39">
        <v>731475073.726053</v>
      </c>
      <c r="G3152" s="39">
        <v>731475073.726053</v>
      </c>
      <c r="H3152" s="39">
        <v>731475073.726053</v>
      </c>
      <c r="I3152" s="39">
        <v>731475073.726053</v>
      </c>
      <c r="J3152" s="39">
        <v>731475073.726053</v>
      </c>
      <c r="K3152" s="39">
        <v>731475073.726053</v>
      </c>
      <c r="L3152" s="39">
        <v>731475073.726053</v>
      </c>
      <c r="M3152" s="39">
        <v>731475073.726053</v>
      </c>
      <c r="N3152" s="39">
        <v>731475073.726053</v>
      </c>
      <c r="O3152" s="39">
        <v>731475073.726053</v>
      </c>
      <c r="P3152" s="39">
        <v>731475073.726053</v>
      </c>
      <c r="Q3152" s="39">
        <v>731475073.726053</v>
      </c>
      <c r="R3152" s="39">
        <v>731475073.726053</v>
      </c>
      <c r="S3152" s="39">
        <v>731475073.726053</v>
      </c>
      <c r="T3152" s="39">
        <v>731475073.726053</v>
      </c>
      <c r="U3152" s="39">
        <v>731475073.726053</v>
      </c>
      <c r="V3152" s="39">
        <v>731475073.726053</v>
      </c>
      <c r="W3152" s="39">
        <v>731475073.726053</v>
      </c>
      <c r="X3152" s="39">
        <v>731475073.726053</v>
      </c>
      <c r="Y3152" s="39">
        <v>731475073.726053</v>
      </c>
      <c r="Z3152" s="39">
        <v>731475073.726053</v>
      </c>
      <c r="AA3152" s="39">
        <v>731475073.726053</v>
      </c>
      <c r="AB3152" s="39">
        <v>731475073.726053</v>
      </c>
      <c r="AC3152" s="39">
        <v>731475073.726053</v>
      </c>
      <c r="AD3152" s="39">
        <v>731475073.726053</v>
      </c>
    </row>
    <row r="3153" spans="1:30">
      <c r="A3153" s="40" t="s">
        <v>718</v>
      </c>
    </row>
    <row r="3154" spans="1:30" s="45" customFormat="1">
      <c r="A3154" s="49" t="s">
        <v>719</v>
      </c>
      <c r="B3154" s="50">
        <v>2.7270643582020899E-3</v>
      </c>
      <c r="C3154" s="50">
        <v>3.4432329923029002E-4</v>
      </c>
      <c r="D3154" s="50">
        <v>3.9412603000256398E-4</v>
      </c>
      <c r="E3154" s="50">
        <v>0.10455278159871401</v>
      </c>
      <c r="F3154" s="50">
        <v>2.0193018127309401E-3</v>
      </c>
      <c r="G3154" s="50">
        <v>9.2365585427221994E-2</v>
      </c>
      <c r="H3154" s="50">
        <v>7.4186949737906098E-3</v>
      </c>
      <c r="I3154" s="50">
        <v>1.04806702340436E-3</v>
      </c>
      <c r="J3154" s="50">
        <v>1.4571202463503199E-4</v>
      </c>
      <c r="K3154" s="50">
        <v>5.6194805876469802E-4</v>
      </c>
      <c r="L3154" s="50">
        <v>0</v>
      </c>
      <c r="M3154" s="50">
        <v>8.9042507797591796E-4</v>
      </c>
      <c r="N3154" s="50">
        <v>0.78712119578856699</v>
      </c>
      <c r="O3154" s="50">
        <v>0</v>
      </c>
      <c r="P3154" s="50">
        <v>0</v>
      </c>
      <c r="Q3154" s="50">
        <v>1.23682207132295E-4</v>
      </c>
      <c r="R3154" s="50">
        <v>2.8709231962737998E-4</v>
      </c>
      <c r="S3154" s="50">
        <v>0</v>
      </c>
      <c r="T3154" s="50">
        <v>0.5</v>
      </c>
      <c r="U3154" s="50">
        <v>0</v>
      </c>
      <c r="V3154" s="50">
        <v>0</v>
      </c>
      <c r="W3154" s="50">
        <v>0</v>
      </c>
      <c r="X3154" s="50">
        <v>0.5</v>
      </c>
      <c r="Y3154" s="50">
        <v>0</v>
      </c>
      <c r="Z3154" s="50">
        <v>0</v>
      </c>
      <c r="AA3154" s="50">
        <v>0</v>
      </c>
      <c r="AB3154" s="50">
        <v>0</v>
      </c>
      <c r="AC3154" s="50">
        <v>0</v>
      </c>
      <c r="AD3154" s="50">
        <v>0</v>
      </c>
    </row>
    <row r="3155" spans="1:30">
      <c r="A3155" s="40" t="s">
        <v>720</v>
      </c>
      <c r="B3155" s="39">
        <v>2.7258553109914701E-3</v>
      </c>
      <c r="C3155" s="39">
        <v>3.4417064308807799E-4</v>
      </c>
      <c r="D3155" s="39">
        <v>3.9395129376072399E-4</v>
      </c>
      <c r="E3155" s="39">
        <v>0.104506427999257</v>
      </c>
      <c r="F3155" s="39">
        <v>2.0184065528824702E-3</v>
      </c>
      <c r="G3155" s="39">
        <v>9.2324635035610503E-2</v>
      </c>
      <c r="H3155" s="39">
        <v>7.41540588659414E-3</v>
      </c>
      <c r="I3155" s="39">
        <v>1.0476023616491799E-3</v>
      </c>
      <c r="J3155" s="39">
        <v>1.4564742303646401E-4</v>
      </c>
      <c r="K3155" s="39">
        <v>5.6169891842779303E-4</v>
      </c>
      <c r="L3155" s="39">
        <v>0</v>
      </c>
      <c r="M3155" s="39">
        <v>8.9003030696380202E-4</v>
      </c>
      <c r="N3155" s="39">
        <v>0.78677222467487495</v>
      </c>
      <c r="O3155" s="39">
        <v>0</v>
      </c>
      <c r="P3155" s="39">
        <v>0</v>
      </c>
      <c r="Q3155" s="39">
        <v>1.2362737247938801E-4</v>
      </c>
      <c r="R3155" s="39">
        <v>2.8696503690770598E-4</v>
      </c>
      <c r="S3155" s="39">
        <v>0</v>
      </c>
      <c r="T3155" s="39">
        <v>2.2167559173756301E-4</v>
      </c>
      <c r="U3155" s="39">
        <v>0</v>
      </c>
      <c r="V3155" s="39">
        <v>0</v>
      </c>
      <c r="W3155" s="39">
        <v>0</v>
      </c>
      <c r="X3155" s="39">
        <v>2.2167559173756301E-4</v>
      </c>
      <c r="Y3155" s="39">
        <v>0</v>
      </c>
      <c r="Z3155" s="39">
        <v>0</v>
      </c>
      <c r="AA3155" s="39">
        <v>0</v>
      </c>
      <c r="AB3155" s="39">
        <v>0</v>
      </c>
      <c r="AC3155" s="39">
        <v>0</v>
      </c>
      <c r="AD3155" s="39">
        <v>0</v>
      </c>
    </row>
    <row r="3156" spans="1:30">
      <c r="A3156" s="40" t="s">
        <v>721</v>
      </c>
    </row>
    <row r="3157" spans="1:30">
      <c r="A3157" s="43" t="s">
        <v>722</v>
      </c>
    </row>
    <row r="3158" spans="1:30">
      <c r="A3158" s="40" t="s">
        <v>723</v>
      </c>
      <c r="B3158" s="39">
        <v>0</v>
      </c>
      <c r="C3158" s="39">
        <v>0</v>
      </c>
      <c r="D3158" s="39">
        <v>0</v>
      </c>
      <c r="E3158" s="39">
        <v>0</v>
      </c>
      <c r="F3158" s="39">
        <v>0</v>
      </c>
      <c r="G3158" s="39">
        <v>0</v>
      </c>
      <c r="H3158" s="39">
        <v>0</v>
      </c>
      <c r="I3158" s="39">
        <v>0</v>
      </c>
      <c r="J3158" s="39">
        <v>0</v>
      </c>
      <c r="K3158" s="39">
        <v>0</v>
      </c>
      <c r="L3158" s="39">
        <v>0</v>
      </c>
      <c r="M3158" s="39">
        <v>0</v>
      </c>
      <c r="N3158" s="39">
        <v>0</v>
      </c>
      <c r="O3158" s="39">
        <v>-1</v>
      </c>
      <c r="P3158" s="39">
        <v>0</v>
      </c>
      <c r="Q3158" s="39">
        <v>0</v>
      </c>
      <c r="R3158" s="39">
        <v>0</v>
      </c>
      <c r="S3158" s="39">
        <v>0</v>
      </c>
      <c r="T3158" s="39">
        <v>0</v>
      </c>
      <c r="U3158" s="39">
        <v>0</v>
      </c>
      <c r="V3158" s="39">
        <v>0</v>
      </c>
      <c r="W3158" s="39">
        <v>0</v>
      </c>
      <c r="X3158" s="39">
        <v>0</v>
      </c>
      <c r="Y3158" s="39">
        <v>0</v>
      </c>
      <c r="Z3158" s="39">
        <v>0</v>
      </c>
      <c r="AA3158" s="39">
        <v>0</v>
      </c>
      <c r="AB3158" s="39">
        <v>0</v>
      </c>
      <c r="AC3158" s="39">
        <v>0</v>
      </c>
      <c r="AD3158" s="39">
        <v>0</v>
      </c>
    </row>
    <row r="3159" spans="1:30">
      <c r="A3159" s="40" t="s">
        <v>724</v>
      </c>
      <c r="B3159" s="39">
        <v>0</v>
      </c>
      <c r="C3159" s="39">
        <v>0</v>
      </c>
      <c r="D3159" s="39">
        <v>0</v>
      </c>
      <c r="E3159" s="39">
        <v>0</v>
      </c>
      <c r="F3159" s="39">
        <v>0</v>
      </c>
      <c r="G3159" s="39">
        <v>0</v>
      </c>
      <c r="H3159" s="39">
        <v>0</v>
      </c>
      <c r="I3159" s="39">
        <v>0</v>
      </c>
      <c r="J3159" s="39">
        <v>0</v>
      </c>
      <c r="K3159" s="39">
        <v>0</v>
      </c>
      <c r="L3159" s="39">
        <v>0</v>
      </c>
      <c r="M3159" s="39">
        <v>0</v>
      </c>
      <c r="N3159" s="39">
        <v>0</v>
      </c>
      <c r="O3159" s="39">
        <v>0</v>
      </c>
      <c r="P3159" s="39">
        <v>-1</v>
      </c>
      <c r="Q3159" s="39">
        <v>0</v>
      </c>
      <c r="R3159" s="39">
        <v>0</v>
      </c>
      <c r="S3159" s="39">
        <v>0</v>
      </c>
      <c r="T3159" s="39">
        <v>0</v>
      </c>
      <c r="U3159" s="39">
        <v>0</v>
      </c>
      <c r="V3159" s="39">
        <v>0</v>
      </c>
      <c r="W3159" s="39">
        <v>0</v>
      </c>
      <c r="X3159" s="39">
        <v>0</v>
      </c>
      <c r="Y3159" s="39">
        <v>0</v>
      </c>
      <c r="Z3159" s="39">
        <v>0</v>
      </c>
      <c r="AA3159" s="39">
        <v>0</v>
      </c>
      <c r="AB3159" s="39">
        <v>0</v>
      </c>
      <c r="AC3159" s="39">
        <v>0</v>
      </c>
      <c r="AD3159" s="39">
        <v>0</v>
      </c>
    </row>
    <row r="3160" spans="1:30">
      <c r="A3160" s="40" t="s">
        <v>725</v>
      </c>
      <c r="B3160" s="39">
        <v>0</v>
      </c>
      <c r="C3160" s="39">
        <v>0</v>
      </c>
      <c r="D3160" s="39">
        <v>0</v>
      </c>
      <c r="E3160" s="39">
        <v>0</v>
      </c>
      <c r="F3160" s="39">
        <v>0</v>
      </c>
      <c r="G3160" s="39">
        <v>0</v>
      </c>
      <c r="H3160" s="39">
        <v>0</v>
      </c>
      <c r="I3160" s="39">
        <v>0</v>
      </c>
      <c r="J3160" s="39">
        <v>0</v>
      </c>
      <c r="K3160" s="39">
        <v>0</v>
      </c>
      <c r="L3160" s="39">
        <v>-1</v>
      </c>
      <c r="M3160" s="39">
        <v>0</v>
      </c>
      <c r="N3160" s="39">
        <v>0</v>
      </c>
      <c r="O3160" s="39">
        <v>0</v>
      </c>
      <c r="P3160" s="39">
        <v>0</v>
      </c>
      <c r="Q3160" s="39">
        <v>0</v>
      </c>
      <c r="R3160" s="39">
        <v>0</v>
      </c>
      <c r="S3160" s="39">
        <v>0</v>
      </c>
      <c r="T3160" s="39">
        <v>0</v>
      </c>
      <c r="U3160" s="39">
        <v>0</v>
      </c>
      <c r="V3160" s="39">
        <v>0</v>
      </c>
      <c r="W3160" s="39">
        <v>0</v>
      </c>
      <c r="X3160" s="39">
        <v>0</v>
      </c>
      <c r="Y3160" s="39">
        <v>0</v>
      </c>
      <c r="Z3160" s="39">
        <v>0</v>
      </c>
      <c r="AA3160" s="39">
        <v>0</v>
      </c>
      <c r="AB3160" s="39">
        <v>0</v>
      </c>
      <c r="AC3160" s="39">
        <v>0</v>
      </c>
      <c r="AD3160" s="39">
        <v>0</v>
      </c>
    </row>
    <row r="3161" spans="1:30">
      <c r="A3161" s="40" t="s">
        <v>726</v>
      </c>
    </row>
    <row r="3162" spans="1:30" s="45" customFormat="1">
      <c r="A3162" s="44" t="s">
        <v>727</v>
      </c>
      <c r="B3162" s="45">
        <v>0.39212000000000002</v>
      </c>
      <c r="C3162" s="45">
        <v>1.4279999999999999E-2</v>
      </c>
      <c r="D3162" s="45">
        <v>0</v>
      </c>
      <c r="E3162" s="45">
        <v>0</v>
      </c>
      <c r="F3162" s="45">
        <v>0</v>
      </c>
      <c r="G3162" s="45">
        <v>2.8800000000000002E-3</v>
      </c>
      <c r="H3162" s="45">
        <v>3.9350000000000003E-2</v>
      </c>
      <c r="I3162" s="45">
        <v>0.32521</v>
      </c>
      <c r="J3162" s="45">
        <v>0</v>
      </c>
      <c r="K3162" s="45">
        <v>1</v>
      </c>
      <c r="L3162" s="45">
        <v>0</v>
      </c>
      <c r="M3162" s="45">
        <v>0.25134000000000001</v>
      </c>
      <c r="N3162" s="45">
        <v>0</v>
      </c>
      <c r="O3162" s="45">
        <v>0</v>
      </c>
      <c r="P3162" s="45">
        <v>0</v>
      </c>
      <c r="Q3162" s="45">
        <v>1</v>
      </c>
      <c r="R3162" s="45">
        <v>0</v>
      </c>
      <c r="S3162" s="45">
        <v>0</v>
      </c>
      <c r="T3162" s="45">
        <v>0</v>
      </c>
      <c r="U3162" s="45">
        <v>0</v>
      </c>
      <c r="V3162" s="45">
        <v>0</v>
      </c>
      <c r="W3162" s="45">
        <v>0</v>
      </c>
      <c r="X3162" s="45">
        <v>0</v>
      </c>
      <c r="Y3162" s="45">
        <v>0</v>
      </c>
      <c r="Z3162" s="45">
        <v>0</v>
      </c>
      <c r="AA3162" s="45">
        <v>0</v>
      </c>
      <c r="AB3162" s="45">
        <v>0</v>
      </c>
      <c r="AC3162" s="45">
        <v>0</v>
      </c>
      <c r="AD3162" s="45">
        <v>0</v>
      </c>
    </row>
    <row r="3163" spans="1:30" s="45" customFormat="1">
      <c r="A3163" s="44" t="s">
        <v>728</v>
      </c>
      <c r="B3163" s="45">
        <v>0.60787999999999998</v>
      </c>
      <c r="C3163" s="45">
        <v>0.98572000000000004</v>
      </c>
      <c r="D3163" s="45">
        <v>0</v>
      </c>
      <c r="E3163" s="45">
        <v>1</v>
      </c>
      <c r="F3163" s="45">
        <v>1</v>
      </c>
      <c r="G3163" s="45">
        <v>0.99712000000000001</v>
      </c>
      <c r="H3163" s="45">
        <v>0.96065</v>
      </c>
      <c r="I3163" s="45">
        <v>0.67479</v>
      </c>
      <c r="J3163" s="45">
        <v>0</v>
      </c>
      <c r="K3163" s="45">
        <v>0</v>
      </c>
      <c r="L3163" s="45">
        <v>1</v>
      </c>
      <c r="M3163" s="45">
        <v>0.74865999999999999</v>
      </c>
      <c r="N3163" s="45">
        <v>1</v>
      </c>
      <c r="O3163" s="45">
        <v>1</v>
      </c>
      <c r="P3163" s="45">
        <v>1</v>
      </c>
      <c r="Q3163" s="45">
        <v>0</v>
      </c>
      <c r="R3163" s="45">
        <v>0</v>
      </c>
      <c r="S3163" s="45">
        <v>0</v>
      </c>
      <c r="T3163" s="45">
        <v>0</v>
      </c>
      <c r="U3163" s="45">
        <v>0</v>
      </c>
      <c r="V3163" s="45">
        <v>0</v>
      </c>
      <c r="W3163" s="45">
        <v>0</v>
      </c>
      <c r="X3163" s="45">
        <v>0</v>
      </c>
      <c r="Y3163" s="45">
        <v>0</v>
      </c>
      <c r="Z3163" s="45">
        <v>0</v>
      </c>
      <c r="AA3163" s="45">
        <v>0</v>
      </c>
      <c r="AB3163" s="45">
        <v>0</v>
      </c>
      <c r="AC3163" s="45">
        <v>0</v>
      </c>
      <c r="AD3163" s="45">
        <v>0</v>
      </c>
    </row>
    <row r="3164" spans="1:30">
      <c r="A3164" s="40" t="s">
        <v>729</v>
      </c>
    </row>
    <row r="3165" spans="1:30" hidden="1" outlineLevel="1">
      <c r="A3165" s="40" t="s">
        <v>213</v>
      </c>
      <c r="B3165" s="39">
        <v>278</v>
      </c>
    </row>
    <row r="3166" spans="1:30" hidden="1" outlineLevel="1">
      <c r="A3166" s="40" t="s">
        <v>214</v>
      </c>
      <c r="C3166" s="39">
        <v>62</v>
      </c>
    </row>
    <row r="3167" spans="1:30" hidden="1" outlineLevel="1">
      <c r="A3167" s="40" t="s">
        <v>215</v>
      </c>
      <c r="D3167" s="39">
        <v>17</v>
      </c>
    </row>
    <row r="3168" spans="1:30" hidden="1" outlineLevel="1">
      <c r="A3168" s="40" t="s">
        <v>216</v>
      </c>
      <c r="E3168" s="39">
        <v>436075.16666666599</v>
      </c>
    </row>
    <row r="3169" spans="1:30" hidden="1" outlineLevel="1">
      <c r="A3169" s="40" t="s">
        <v>217</v>
      </c>
      <c r="F3169" s="39">
        <v>11010.25</v>
      </c>
    </row>
    <row r="3170" spans="1:30" hidden="1" outlineLevel="1">
      <c r="A3170" s="40" t="s">
        <v>218</v>
      </c>
      <c r="G3170" s="39">
        <v>108066.666666666</v>
      </c>
    </row>
    <row r="3171" spans="1:30" hidden="1" outlineLevel="1">
      <c r="A3171" s="40" t="s">
        <v>219</v>
      </c>
      <c r="H3171" s="39">
        <v>3130.4166666666601</v>
      </c>
    </row>
    <row r="3172" spans="1:30" hidden="1" outlineLevel="1">
      <c r="A3172" s="40" t="s">
        <v>220</v>
      </c>
      <c r="I3172" s="39">
        <v>158.166666666666</v>
      </c>
    </row>
    <row r="3173" spans="1:30" hidden="1" outlineLevel="1">
      <c r="A3173" s="40" t="s">
        <v>221</v>
      </c>
      <c r="J3173" s="39">
        <v>7</v>
      </c>
    </row>
    <row r="3174" spans="1:30" hidden="1" outlineLevel="1">
      <c r="A3174" s="40" t="s">
        <v>222</v>
      </c>
      <c r="K3174" s="39">
        <v>27</v>
      </c>
    </row>
    <row r="3175" spans="1:30" hidden="1" outlineLevel="1">
      <c r="A3175" s="40" t="s">
        <v>223</v>
      </c>
      <c r="L3175" s="39">
        <v>5371.5</v>
      </c>
    </row>
    <row r="3176" spans="1:30" hidden="1" outlineLevel="1">
      <c r="A3176" s="40" t="s">
        <v>224</v>
      </c>
      <c r="M3176" s="39">
        <v>180.916666666666</v>
      </c>
    </row>
    <row r="3177" spans="1:30" hidden="1" outlineLevel="1">
      <c r="A3177" s="40" t="s">
        <v>225</v>
      </c>
      <c r="N3177" s="39">
        <v>4415304.3333333302</v>
      </c>
    </row>
    <row r="3178" spans="1:30" hidden="1" outlineLevel="1">
      <c r="A3178" s="40" t="s">
        <v>226</v>
      </c>
      <c r="O3178" s="39">
        <v>9240.5833333333303</v>
      </c>
    </row>
    <row r="3179" spans="1:30" hidden="1" outlineLevel="1">
      <c r="A3179" s="40" t="s">
        <v>227</v>
      </c>
      <c r="P3179" s="39">
        <v>934</v>
      </c>
    </row>
    <row r="3180" spans="1:30" hidden="1" outlineLevel="1">
      <c r="A3180" s="40" t="s">
        <v>228</v>
      </c>
      <c r="Q3180" s="39">
        <v>6</v>
      </c>
    </row>
    <row r="3181" spans="1:30" hidden="1" outlineLevel="1">
      <c r="A3181" s="40" t="s">
        <v>229</v>
      </c>
      <c r="R3181" s="39">
        <v>14</v>
      </c>
    </row>
    <row r="3182" spans="1:30" collapsed="1">
      <c r="A3182" s="40" t="s">
        <v>730</v>
      </c>
      <c r="B3182" s="39">
        <v>278</v>
      </c>
      <c r="C3182" s="39">
        <v>62</v>
      </c>
      <c r="D3182" s="39">
        <v>17</v>
      </c>
      <c r="E3182" s="39">
        <v>436075.16666666599</v>
      </c>
      <c r="F3182" s="39">
        <v>11010.25</v>
      </c>
      <c r="G3182" s="39">
        <v>108066.666666666</v>
      </c>
      <c r="H3182" s="39">
        <v>3130.4166666666601</v>
      </c>
      <c r="I3182" s="39">
        <v>158.166666666666</v>
      </c>
      <c r="J3182" s="39">
        <v>7</v>
      </c>
      <c r="K3182" s="39">
        <v>27</v>
      </c>
      <c r="L3182" s="39">
        <v>5371.5</v>
      </c>
      <c r="M3182" s="39">
        <v>180.916666666666</v>
      </c>
      <c r="N3182" s="39">
        <v>4415304.3333333302</v>
      </c>
      <c r="O3182" s="39">
        <v>9240.5833333333303</v>
      </c>
      <c r="P3182" s="39">
        <v>934</v>
      </c>
      <c r="Q3182" s="39">
        <v>6</v>
      </c>
      <c r="R3182" s="39">
        <v>14</v>
      </c>
      <c r="S3182" s="39">
        <v>0</v>
      </c>
      <c r="T3182" s="39">
        <v>0</v>
      </c>
      <c r="U3182" s="39">
        <v>0</v>
      </c>
      <c r="V3182" s="39">
        <v>0</v>
      </c>
      <c r="W3182" s="39">
        <v>0</v>
      </c>
      <c r="X3182" s="39">
        <v>0</v>
      </c>
      <c r="Y3182" s="39">
        <v>0</v>
      </c>
      <c r="Z3182" s="39">
        <v>0</v>
      </c>
      <c r="AA3182" s="39">
        <v>0</v>
      </c>
      <c r="AB3182" s="39">
        <v>0</v>
      </c>
      <c r="AC3182" s="39">
        <v>0</v>
      </c>
      <c r="AD3182" s="39">
        <v>0</v>
      </c>
    </row>
    <row r="3183" spans="1:30">
      <c r="A3183" s="40" t="s">
        <v>731</v>
      </c>
      <c r="B3183" s="39">
        <v>0</v>
      </c>
      <c r="C3183" s="39">
        <v>0</v>
      </c>
      <c r="D3183" s="39">
        <v>-17</v>
      </c>
      <c r="E3183" s="39">
        <v>0</v>
      </c>
      <c r="F3183" s="39">
        <v>0</v>
      </c>
      <c r="G3183" s="39">
        <v>0</v>
      </c>
      <c r="H3183" s="39">
        <v>0</v>
      </c>
      <c r="I3183" s="39">
        <v>0</v>
      </c>
      <c r="J3183" s="39">
        <v>-7</v>
      </c>
      <c r="K3183" s="39">
        <v>0</v>
      </c>
      <c r="L3183" s="39">
        <v>-5371.5</v>
      </c>
      <c r="M3183" s="39">
        <v>0</v>
      </c>
      <c r="N3183" s="39">
        <v>0</v>
      </c>
      <c r="O3183" s="39">
        <v>-9240.5833333333303</v>
      </c>
      <c r="P3183" s="39">
        <v>-934</v>
      </c>
      <c r="Q3183" s="39">
        <v>0</v>
      </c>
      <c r="R3183" s="39">
        <v>-14</v>
      </c>
      <c r="S3183" s="39">
        <v>0</v>
      </c>
      <c r="T3183" s="39">
        <v>0</v>
      </c>
      <c r="U3183" s="39">
        <v>0</v>
      </c>
      <c r="V3183" s="39">
        <v>0</v>
      </c>
      <c r="W3183" s="39">
        <v>0</v>
      </c>
      <c r="X3183" s="39">
        <v>0</v>
      </c>
      <c r="Y3183" s="39">
        <v>0</v>
      </c>
      <c r="Z3183" s="39">
        <v>0</v>
      </c>
      <c r="AA3183" s="39">
        <v>0</v>
      </c>
      <c r="AB3183" s="39">
        <v>0</v>
      </c>
      <c r="AC3183" s="39">
        <v>0</v>
      </c>
      <c r="AD3183" s="39">
        <v>0</v>
      </c>
    </row>
    <row r="3184" spans="1:30">
      <c r="A3184" s="43" t="s">
        <v>732</v>
      </c>
      <c r="B3184" s="46">
        <v>278</v>
      </c>
      <c r="C3184" s="46">
        <v>62</v>
      </c>
      <c r="D3184" s="46">
        <v>0</v>
      </c>
      <c r="E3184" s="46">
        <v>436075.16666666599</v>
      </c>
      <c r="F3184" s="46">
        <v>11010.25</v>
      </c>
      <c r="G3184" s="46">
        <v>108066.666666666</v>
      </c>
      <c r="H3184" s="46">
        <v>3130.4166666666601</v>
      </c>
      <c r="I3184" s="46">
        <v>158.166666666666</v>
      </c>
      <c r="J3184" s="46">
        <v>0</v>
      </c>
      <c r="K3184" s="46">
        <v>27</v>
      </c>
      <c r="L3184" s="46">
        <v>0</v>
      </c>
      <c r="M3184" s="46">
        <v>180.916666666666</v>
      </c>
      <c r="N3184" s="46">
        <v>4415304.3333333302</v>
      </c>
      <c r="O3184" s="46">
        <v>0</v>
      </c>
      <c r="P3184" s="46">
        <v>0</v>
      </c>
      <c r="Q3184" s="46">
        <v>6</v>
      </c>
      <c r="R3184" s="46">
        <v>0</v>
      </c>
      <c r="S3184" s="46">
        <v>0</v>
      </c>
      <c r="T3184" s="46">
        <v>0</v>
      </c>
      <c r="U3184" s="46">
        <v>0</v>
      </c>
      <c r="V3184" s="46">
        <v>0</v>
      </c>
      <c r="W3184" s="46">
        <v>0</v>
      </c>
      <c r="X3184" s="46">
        <v>0</v>
      </c>
      <c r="Y3184" s="46">
        <v>0</v>
      </c>
      <c r="Z3184" s="46">
        <v>0</v>
      </c>
      <c r="AA3184" s="46">
        <v>0</v>
      </c>
      <c r="AB3184" s="46">
        <v>0</v>
      </c>
      <c r="AC3184" s="46">
        <v>0</v>
      </c>
      <c r="AD3184" s="46">
        <v>0</v>
      </c>
    </row>
    <row r="3185" spans="1:30" hidden="1" outlineLevel="1">
      <c r="A3185" s="40" t="s">
        <v>213</v>
      </c>
      <c r="B3185" s="39">
        <v>278</v>
      </c>
      <c r="C3185" s="39">
        <v>278</v>
      </c>
      <c r="D3185" s="39">
        <v>278</v>
      </c>
      <c r="E3185" s="39">
        <v>278</v>
      </c>
      <c r="F3185" s="39">
        <v>278</v>
      </c>
      <c r="G3185" s="39">
        <v>278</v>
      </c>
      <c r="H3185" s="39">
        <v>278</v>
      </c>
      <c r="I3185" s="39">
        <v>278</v>
      </c>
      <c r="J3185" s="39">
        <v>278</v>
      </c>
      <c r="K3185" s="39">
        <v>278</v>
      </c>
      <c r="L3185" s="39">
        <v>278</v>
      </c>
      <c r="M3185" s="39">
        <v>278</v>
      </c>
      <c r="N3185" s="39">
        <v>278</v>
      </c>
      <c r="O3185" s="39">
        <v>278</v>
      </c>
      <c r="P3185" s="39">
        <v>278</v>
      </c>
      <c r="Q3185" s="39">
        <v>278</v>
      </c>
      <c r="R3185" s="39">
        <v>278</v>
      </c>
    </row>
    <row r="3186" spans="1:30" hidden="1" outlineLevel="1">
      <c r="A3186" s="40" t="s">
        <v>214</v>
      </c>
      <c r="B3186" s="39">
        <v>62</v>
      </c>
      <c r="C3186" s="39">
        <v>62</v>
      </c>
      <c r="D3186" s="39">
        <v>62</v>
      </c>
      <c r="E3186" s="39">
        <v>62</v>
      </c>
      <c r="F3186" s="39">
        <v>62</v>
      </c>
      <c r="G3186" s="39">
        <v>62</v>
      </c>
      <c r="H3186" s="39">
        <v>62</v>
      </c>
      <c r="I3186" s="39">
        <v>62</v>
      </c>
      <c r="J3186" s="39">
        <v>62</v>
      </c>
      <c r="K3186" s="39">
        <v>62</v>
      </c>
      <c r="L3186" s="39">
        <v>62</v>
      </c>
      <c r="M3186" s="39">
        <v>62</v>
      </c>
      <c r="N3186" s="39">
        <v>62</v>
      </c>
      <c r="O3186" s="39">
        <v>62</v>
      </c>
      <c r="P3186" s="39">
        <v>62</v>
      </c>
      <c r="Q3186" s="39">
        <v>62</v>
      </c>
      <c r="R3186" s="39">
        <v>62</v>
      </c>
    </row>
    <row r="3187" spans="1:30" hidden="1" outlineLevel="1">
      <c r="A3187" s="40" t="s">
        <v>216</v>
      </c>
      <c r="B3187" s="39">
        <v>436075.16666666599</v>
      </c>
      <c r="C3187" s="39">
        <v>436075.16666666599</v>
      </c>
      <c r="D3187" s="39">
        <v>436075.16666666599</v>
      </c>
      <c r="E3187" s="39">
        <v>436075.16666666599</v>
      </c>
      <c r="F3187" s="39">
        <v>436075.16666666599</v>
      </c>
      <c r="G3187" s="39">
        <v>436075.16666666599</v>
      </c>
      <c r="H3187" s="39">
        <v>436075.16666666599</v>
      </c>
      <c r="I3187" s="39">
        <v>436075.16666666599</v>
      </c>
      <c r="J3187" s="39">
        <v>436075.16666666599</v>
      </c>
      <c r="K3187" s="39">
        <v>436075.16666666599</v>
      </c>
      <c r="L3187" s="39">
        <v>436075.16666666599</v>
      </c>
      <c r="M3187" s="39">
        <v>436075.16666666599</v>
      </c>
      <c r="N3187" s="39">
        <v>436075.16666666599</v>
      </c>
      <c r="O3187" s="39">
        <v>436075.16666666599</v>
      </c>
      <c r="P3187" s="39">
        <v>436075.16666666599</v>
      </c>
      <c r="Q3187" s="39">
        <v>436075.16666666599</v>
      </c>
      <c r="R3187" s="39">
        <v>436075.16666666599</v>
      </c>
    </row>
    <row r="3188" spans="1:30" hidden="1" outlineLevel="1">
      <c r="A3188" s="40" t="s">
        <v>217</v>
      </c>
      <c r="B3188" s="39">
        <v>11010.25</v>
      </c>
      <c r="C3188" s="39">
        <v>11010.25</v>
      </c>
      <c r="D3188" s="39">
        <v>11010.25</v>
      </c>
      <c r="E3188" s="39">
        <v>11010.25</v>
      </c>
      <c r="F3188" s="39">
        <v>11010.25</v>
      </c>
      <c r="G3188" s="39">
        <v>11010.25</v>
      </c>
      <c r="H3188" s="39">
        <v>11010.25</v>
      </c>
      <c r="I3188" s="39">
        <v>11010.25</v>
      </c>
      <c r="J3188" s="39">
        <v>11010.25</v>
      </c>
      <c r="K3188" s="39">
        <v>11010.25</v>
      </c>
      <c r="L3188" s="39">
        <v>11010.25</v>
      </c>
      <c r="M3188" s="39">
        <v>11010.25</v>
      </c>
      <c r="N3188" s="39">
        <v>11010.25</v>
      </c>
      <c r="O3188" s="39">
        <v>11010.25</v>
      </c>
      <c r="P3188" s="39">
        <v>11010.25</v>
      </c>
      <c r="Q3188" s="39">
        <v>11010.25</v>
      </c>
      <c r="R3188" s="39">
        <v>11010.25</v>
      </c>
    </row>
    <row r="3189" spans="1:30" hidden="1" outlineLevel="1">
      <c r="A3189" s="40" t="s">
        <v>218</v>
      </c>
      <c r="B3189" s="39">
        <v>108066.666666666</v>
      </c>
      <c r="C3189" s="39">
        <v>108066.666666666</v>
      </c>
      <c r="D3189" s="39">
        <v>108066.666666666</v>
      </c>
      <c r="E3189" s="39">
        <v>108066.666666666</v>
      </c>
      <c r="F3189" s="39">
        <v>108066.666666666</v>
      </c>
      <c r="G3189" s="39">
        <v>108066.666666666</v>
      </c>
      <c r="H3189" s="39">
        <v>108066.666666666</v>
      </c>
      <c r="I3189" s="39">
        <v>108066.666666666</v>
      </c>
      <c r="J3189" s="39">
        <v>108066.666666666</v>
      </c>
      <c r="K3189" s="39">
        <v>108066.666666666</v>
      </c>
      <c r="L3189" s="39">
        <v>108066.666666666</v>
      </c>
      <c r="M3189" s="39">
        <v>108066.666666666</v>
      </c>
      <c r="N3189" s="39">
        <v>108066.666666666</v>
      </c>
      <c r="O3189" s="39">
        <v>108066.666666666</v>
      </c>
      <c r="P3189" s="39">
        <v>108066.666666666</v>
      </c>
      <c r="Q3189" s="39">
        <v>108066.666666666</v>
      </c>
      <c r="R3189" s="39">
        <v>108066.666666666</v>
      </c>
    </row>
    <row r="3190" spans="1:30" hidden="1" outlineLevel="1">
      <c r="A3190" s="40" t="s">
        <v>219</v>
      </c>
      <c r="B3190" s="39">
        <v>3130.4166666666601</v>
      </c>
      <c r="C3190" s="39">
        <v>3130.4166666666601</v>
      </c>
      <c r="D3190" s="39">
        <v>3130.4166666666601</v>
      </c>
      <c r="E3190" s="39">
        <v>3130.4166666666601</v>
      </c>
      <c r="F3190" s="39">
        <v>3130.4166666666601</v>
      </c>
      <c r="G3190" s="39">
        <v>3130.4166666666601</v>
      </c>
      <c r="H3190" s="39">
        <v>3130.4166666666601</v>
      </c>
      <c r="I3190" s="39">
        <v>3130.4166666666601</v>
      </c>
      <c r="J3190" s="39">
        <v>3130.4166666666601</v>
      </c>
      <c r="K3190" s="39">
        <v>3130.4166666666601</v>
      </c>
      <c r="L3190" s="39">
        <v>3130.4166666666601</v>
      </c>
      <c r="M3190" s="39">
        <v>3130.4166666666601</v>
      </c>
      <c r="N3190" s="39">
        <v>3130.4166666666601</v>
      </c>
      <c r="O3190" s="39">
        <v>3130.4166666666601</v>
      </c>
      <c r="P3190" s="39">
        <v>3130.4166666666601</v>
      </c>
      <c r="Q3190" s="39">
        <v>3130.4166666666601</v>
      </c>
      <c r="R3190" s="39">
        <v>3130.4166666666601</v>
      </c>
    </row>
    <row r="3191" spans="1:30" hidden="1" outlineLevel="1">
      <c r="A3191" s="40" t="s">
        <v>220</v>
      </c>
      <c r="B3191" s="39">
        <v>158.166666666666</v>
      </c>
      <c r="C3191" s="39">
        <v>158.166666666666</v>
      </c>
      <c r="D3191" s="39">
        <v>158.166666666666</v>
      </c>
      <c r="E3191" s="39">
        <v>158.166666666666</v>
      </c>
      <c r="F3191" s="39">
        <v>158.166666666666</v>
      </c>
      <c r="G3191" s="39">
        <v>158.166666666666</v>
      </c>
      <c r="H3191" s="39">
        <v>158.166666666666</v>
      </c>
      <c r="I3191" s="39">
        <v>158.166666666666</v>
      </c>
      <c r="J3191" s="39">
        <v>158.166666666666</v>
      </c>
      <c r="K3191" s="39">
        <v>158.166666666666</v>
      </c>
      <c r="L3191" s="39">
        <v>158.166666666666</v>
      </c>
      <c r="M3191" s="39">
        <v>158.166666666666</v>
      </c>
      <c r="N3191" s="39">
        <v>158.166666666666</v>
      </c>
      <c r="O3191" s="39">
        <v>158.166666666666</v>
      </c>
      <c r="P3191" s="39">
        <v>158.166666666666</v>
      </c>
      <c r="Q3191" s="39">
        <v>158.166666666666</v>
      </c>
      <c r="R3191" s="39">
        <v>158.166666666666</v>
      </c>
    </row>
    <row r="3192" spans="1:30" hidden="1" outlineLevel="1">
      <c r="A3192" s="40" t="s">
        <v>222</v>
      </c>
      <c r="B3192" s="39">
        <v>27</v>
      </c>
      <c r="C3192" s="39">
        <v>27</v>
      </c>
      <c r="D3192" s="39">
        <v>27</v>
      </c>
      <c r="E3192" s="39">
        <v>27</v>
      </c>
      <c r="F3192" s="39">
        <v>27</v>
      </c>
      <c r="G3192" s="39">
        <v>27</v>
      </c>
      <c r="H3192" s="39">
        <v>27</v>
      </c>
      <c r="I3192" s="39">
        <v>27</v>
      </c>
      <c r="J3192" s="39">
        <v>27</v>
      </c>
      <c r="K3192" s="39">
        <v>27</v>
      </c>
      <c r="L3192" s="39">
        <v>27</v>
      </c>
      <c r="M3192" s="39">
        <v>27</v>
      </c>
      <c r="N3192" s="39">
        <v>27</v>
      </c>
      <c r="O3192" s="39">
        <v>27</v>
      </c>
      <c r="P3192" s="39">
        <v>27</v>
      </c>
      <c r="Q3192" s="39">
        <v>27</v>
      </c>
      <c r="R3192" s="39">
        <v>27</v>
      </c>
    </row>
    <row r="3193" spans="1:30" hidden="1" outlineLevel="1">
      <c r="A3193" s="40" t="s">
        <v>224</v>
      </c>
      <c r="B3193" s="39">
        <v>180.916666666666</v>
      </c>
      <c r="C3193" s="39">
        <v>180.916666666666</v>
      </c>
      <c r="D3193" s="39">
        <v>180.916666666666</v>
      </c>
      <c r="E3193" s="39">
        <v>180.916666666666</v>
      </c>
      <c r="F3193" s="39">
        <v>180.916666666666</v>
      </c>
      <c r="G3193" s="39">
        <v>180.916666666666</v>
      </c>
      <c r="H3193" s="39">
        <v>180.916666666666</v>
      </c>
      <c r="I3193" s="39">
        <v>180.916666666666</v>
      </c>
      <c r="J3193" s="39">
        <v>180.916666666666</v>
      </c>
      <c r="K3193" s="39">
        <v>180.916666666666</v>
      </c>
      <c r="L3193" s="39">
        <v>180.916666666666</v>
      </c>
      <c r="M3193" s="39">
        <v>180.916666666666</v>
      </c>
      <c r="N3193" s="39">
        <v>180.916666666666</v>
      </c>
      <c r="O3193" s="39">
        <v>180.916666666666</v>
      </c>
      <c r="P3193" s="39">
        <v>180.916666666666</v>
      </c>
      <c r="Q3193" s="39">
        <v>180.916666666666</v>
      </c>
      <c r="R3193" s="39">
        <v>180.916666666666</v>
      </c>
    </row>
    <row r="3194" spans="1:30" hidden="1" outlineLevel="1">
      <c r="A3194" s="40" t="s">
        <v>225</v>
      </c>
      <c r="B3194" s="39">
        <v>4415304.3333333302</v>
      </c>
      <c r="C3194" s="39">
        <v>4415304.3333333302</v>
      </c>
      <c r="D3194" s="39">
        <v>4415304.3333333302</v>
      </c>
      <c r="E3194" s="39">
        <v>4415304.3333333302</v>
      </c>
      <c r="F3194" s="39">
        <v>4415304.3333333302</v>
      </c>
      <c r="G3194" s="39">
        <v>4415304.3333333302</v>
      </c>
      <c r="H3194" s="39">
        <v>4415304.3333333302</v>
      </c>
      <c r="I3194" s="39">
        <v>4415304.3333333302</v>
      </c>
      <c r="J3194" s="39">
        <v>4415304.3333333302</v>
      </c>
      <c r="K3194" s="39">
        <v>4415304.3333333302</v>
      </c>
      <c r="L3194" s="39">
        <v>4415304.3333333302</v>
      </c>
      <c r="M3194" s="39">
        <v>4415304.3333333302</v>
      </c>
      <c r="N3194" s="39">
        <v>4415304.3333333302</v>
      </c>
      <c r="O3194" s="39">
        <v>4415304.3333333302</v>
      </c>
      <c r="P3194" s="39">
        <v>4415304.3333333302</v>
      </c>
      <c r="Q3194" s="39">
        <v>4415304.3333333302</v>
      </c>
      <c r="R3194" s="39">
        <v>4415304.3333333302</v>
      </c>
    </row>
    <row r="3195" spans="1:30" hidden="1" outlineLevel="1">
      <c r="A3195" s="40" t="s">
        <v>228</v>
      </c>
      <c r="B3195" s="39">
        <v>6</v>
      </c>
      <c r="C3195" s="39">
        <v>6</v>
      </c>
      <c r="D3195" s="39">
        <v>6</v>
      </c>
      <c r="E3195" s="39">
        <v>6</v>
      </c>
      <c r="F3195" s="39">
        <v>6</v>
      </c>
      <c r="G3195" s="39">
        <v>6</v>
      </c>
      <c r="H3195" s="39">
        <v>6</v>
      </c>
      <c r="I3195" s="39">
        <v>6</v>
      </c>
      <c r="J3195" s="39">
        <v>6</v>
      </c>
      <c r="K3195" s="39">
        <v>6</v>
      </c>
      <c r="L3195" s="39">
        <v>6</v>
      </c>
      <c r="M3195" s="39">
        <v>6</v>
      </c>
      <c r="N3195" s="39">
        <v>6</v>
      </c>
      <c r="O3195" s="39">
        <v>6</v>
      </c>
      <c r="P3195" s="39">
        <v>6</v>
      </c>
      <c r="Q3195" s="39">
        <v>6</v>
      </c>
      <c r="R3195" s="39">
        <v>6</v>
      </c>
    </row>
    <row r="3196" spans="1:30" collapsed="1">
      <c r="A3196" s="40" t="s">
        <v>733</v>
      </c>
      <c r="B3196" s="39">
        <v>4974298.9166666605</v>
      </c>
      <c r="C3196" s="39">
        <v>4974298.9166666605</v>
      </c>
      <c r="D3196" s="39">
        <v>4974298.9166666605</v>
      </c>
      <c r="E3196" s="39">
        <v>4974298.9166666605</v>
      </c>
      <c r="F3196" s="39">
        <v>4974298.9166666605</v>
      </c>
      <c r="G3196" s="39">
        <v>4974298.9166666605</v>
      </c>
      <c r="H3196" s="39">
        <v>4974298.9166666605</v>
      </c>
      <c r="I3196" s="39">
        <v>4974298.9166666605</v>
      </c>
      <c r="J3196" s="39">
        <v>4974298.9166666605</v>
      </c>
      <c r="K3196" s="39">
        <v>4974298.9166666605</v>
      </c>
      <c r="L3196" s="39">
        <v>4974298.9166666605</v>
      </c>
      <c r="M3196" s="39">
        <v>4974298.9166666605</v>
      </c>
      <c r="N3196" s="39">
        <v>4974298.9166666605</v>
      </c>
      <c r="O3196" s="39">
        <v>4974298.9166666605</v>
      </c>
      <c r="P3196" s="39">
        <v>4974298.9166666605</v>
      </c>
      <c r="Q3196" s="39">
        <v>4974298.9166666605</v>
      </c>
      <c r="R3196" s="39">
        <v>4974298.9166666605</v>
      </c>
      <c r="S3196" s="39">
        <v>0</v>
      </c>
      <c r="T3196" s="39">
        <v>0</v>
      </c>
      <c r="U3196" s="39">
        <v>0</v>
      </c>
      <c r="V3196" s="39">
        <v>0</v>
      </c>
      <c r="W3196" s="39">
        <v>0</v>
      </c>
      <c r="X3196" s="39">
        <v>0</v>
      </c>
      <c r="Y3196" s="39">
        <v>0</v>
      </c>
      <c r="Z3196" s="39">
        <v>0</v>
      </c>
      <c r="AA3196" s="39">
        <v>0</v>
      </c>
      <c r="AB3196" s="39">
        <v>0</v>
      </c>
      <c r="AC3196" s="39">
        <v>0</v>
      </c>
      <c r="AD3196" s="39">
        <v>0</v>
      </c>
    </row>
    <row r="3197" spans="1:30">
      <c r="A3197" s="40" t="s">
        <v>734</v>
      </c>
    </row>
    <row r="3198" spans="1:30" s="45" customFormat="1">
      <c r="A3198" s="49" t="s">
        <v>735</v>
      </c>
      <c r="B3198" s="50">
        <v>5.5887272690538399E-5</v>
      </c>
      <c r="C3198" s="50">
        <v>1.246406801012E-5</v>
      </c>
      <c r="D3198" s="50">
        <v>0</v>
      </c>
      <c r="E3198" s="50">
        <v>8.7665653788028805E-2</v>
      </c>
      <c r="F3198" s="50">
        <v>2.21342749691007E-3</v>
      </c>
      <c r="G3198" s="50">
        <v>2.17250045638759E-2</v>
      </c>
      <c r="H3198" s="50">
        <v>6.2931816505397897E-4</v>
      </c>
      <c r="I3198" s="50">
        <v>3.1796775649473E-5</v>
      </c>
      <c r="J3198" s="50">
        <v>0</v>
      </c>
      <c r="K3198" s="50">
        <v>5.4279005850522899E-6</v>
      </c>
      <c r="L3198" s="50">
        <v>0</v>
      </c>
      <c r="M3198" s="50">
        <v>3.6370284475766998E-5</v>
      </c>
      <c r="N3198" s="50">
        <v>0.88762344348458999</v>
      </c>
      <c r="O3198" s="50">
        <v>0</v>
      </c>
      <c r="P3198" s="50">
        <v>0</v>
      </c>
      <c r="Q3198" s="50">
        <v>1.2062001300116201E-6</v>
      </c>
      <c r="R3198" s="50">
        <v>0</v>
      </c>
      <c r="S3198" s="50">
        <v>0</v>
      </c>
      <c r="T3198" s="50">
        <v>0</v>
      </c>
      <c r="U3198" s="50">
        <v>0</v>
      </c>
      <c r="V3198" s="50">
        <v>0</v>
      </c>
      <c r="W3198" s="50">
        <v>0</v>
      </c>
      <c r="X3198" s="50">
        <v>0</v>
      </c>
      <c r="Y3198" s="50">
        <v>0</v>
      </c>
      <c r="Z3198" s="50">
        <v>0</v>
      </c>
      <c r="AA3198" s="50">
        <v>0</v>
      </c>
      <c r="AB3198" s="50">
        <v>0</v>
      </c>
      <c r="AC3198" s="50">
        <v>0</v>
      </c>
      <c r="AD3198" s="50">
        <v>0</v>
      </c>
    </row>
    <row r="3199" spans="1:30">
      <c r="A3199" s="40" t="s">
        <v>736</v>
      </c>
      <c r="B3199" s="39">
        <v>5.5887272690538399E-5</v>
      </c>
      <c r="C3199" s="39">
        <v>1.246406801012E-5</v>
      </c>
      <c r="D3199" s="39">
        <v>0</v>
      </c>
      <c r="E3199" s="39">
        <v>8.7665653788028805E-2</v>
      </c>
      <c r="F3199" s="39">
        <v>2.21342749691007E-3</v>
      </c>
      <c r="G3199" s="39">
        <v>2.17250045638759E-2</v>
      </c>
      <c r="H3199" s="39">
        <v>6.2931816505397897E-4</v>
      </c>
      <c r="I3199" s="39">
        <v>3.1796775649473E-5</v>
      </c>
      <c r="J3199" s="39">
        <v>0</v>
      </c>
      <c r="K3199" s="39">
        <v>5.4279005850522899E-6</v>
      </c>
      <c r="L3199" s="39">
        <v>0</v>
      </c>
      <c r="M3199" s="39">
        <v>3.6370284475766998E-5</v>
      </c>
      <c r="N3199" s="39">
        <v>0.88762344348458999</v>
      </c>
      <c r="O3199" s="39">
        <v>0</v>
      </c>
      <c r="P3199" s="39">
        <v>0</v>
      </c>
      <c r="Q3199" s="39">
        <v>1.2062001300116201E-6</v>
      </c>
      <c r="R3199" s="39">
        <v>0</v>
      </c>
      <c r="S3199" s="39">
        <v>0</v>
      </c>
      <c r="T3199" s="39">
        <v>0</v>
      </c>
      <c r="U3199" s="39">
        <v>0</v>
      </c>
      <c r="V3199" s="39">
        <v>0</v>
      </c>
      <c r="W3199" s="39">
        <v>0</v>
      </c>
      <c r="X3199" s="39">
        <v>0</v>
      </c>
      <c r="Y3199" s="39">
        <v>0</v>
      </c>
      <c r="Z3199" s="39">
        <v>0</v>
      </c>
      <c r="AA3199" s="39">
        <v>0</v>
      </c>
      <c r="AB3199" s="39">
        <v>0</v>
      </c>
      <c r="AC3199" s="39">
        <v>0</v>
      </c>
      <c r="AD3199" s="39">
        <v>0</v>
      </c>
    </row>
    <row r="3200" spans="1:30">
      <c r="A3200" s="40" t="s">
        <v>737</v>
      </c>
    </row>
    <row r="3201" spans="1:30">
      <c r="A3201" s="43" t="s">
        <v>738</v>
      </c>
    </row>
    <row r="3202" spans="1:30">
      <c r="A3202" s="40" t="s">
        <v>739</v>
      </c>
      <c r="B3202" s="39">
        <v>0</v>
      </c>
      <c r="C3202" s="39">
        <v>0</v>
      </c>
      <c r="D3202" s="39">
        <v>0</v>
      </c>
      <c r="E3202" s="39">
        <v>0</v>
      </c>
      <c r="F3202" s="39">
        <v>0</v>
      </c>
      <c r="G3202" s="39">
        <v>0</v>
      </c>
      <c r="H3202" s="39">
        <v>0</v>
      </c>
      <c r="I3202" s="39">
        <v>0</v>
      </c>
      <c r="J3202" s="39">
        <v>0</v>
      </c>
      <c r="K3202" s="39">
        <v>0</v>
      </c>
      <c r="L3202" s="39">
        <v>0</v>
      </c>
      <c r="M3202" s="39">
        <v>0</v>
      </c>
      <c r="N3202" s="39">
        <v>0</v>
      </c>
      <c r="O3202" s="39">
        <v>-1</v>
      </c>
      <c r="P3202" s="39">
        <v>0</v>
      </c>
      <c r="Q3202" s="39">
        <v>0</v>
      </c>
      <c r="R3202" s="39">
        <v>0</v>
      </c>
      <c r="S3202" s="39">
        <v>0</v>
      </c>
      <c r="T3202" s="39">
        <v>0</v>
      </c>
      <c r="U3202" s="39">
        <v>0</v>
      </c>
      <c r="V3202" s="39">
        <v>0</v>
      </c>
      <c r="W3202" s="39">
        <v>0</v>
      </c>
      <c r="X3202" s="39">
        <v>0</v>
      </c>
      <c r="Y3202" s="39">
        <v>0</v>
      </c>
      <c r="Z3202" s="39">
        <v>0</v>
      </c>
      <c r="AA3202" s="39">
        <v>0</v>
      </c>
      <c r="AB3202" s="39">
        <v>0</v>
      </c>
      <c r="AC3202" s="39">
        <v>0</v>
      </c>
      <c r="AD3202" s="39">
        <v>0</v>
      </c>
    </row>
    <row r="3203" spans="1:30">
      <c r="A3203" s="40" t="s">
        <v>740</v>
      </c>
      <c r="B3203" s="39">
        <v>0</v>
      </c>
      <c r="C3203" s="39">
        <v>0</v>
      </c>
      <c r="D3203" s="39">
        <v>0</v>
      </c>
      <c r="E3203" s="39">
        <v>0</v>
      </c>
      <c r="F3203" s="39">
        <v>0</v>
      </c>
      <c r="G3203" s="39">
        <v>0</v>
      </c>
      <c r="H3203" s="39">
        <v>0</v>
      </c>
      <c r="I3203" s="39">
        <v>0</v>
      </c>
      <c r="J3203" s="39">
        <v>0</v>
      </c>
      <c r="K3203" s="39">
        <v>0</v>
      </c>
      <c r="L3203" s="39">
        <v>0</v>
      </c>
      <c r="M3203" s="39">
        <v>0</v>
      </c>
      <c r="N3203" s="39">
        <v>0</v>
      </c>
      <c r="O3203" s="39">
        <v>0</v>
      </c>
      <c r="P3203" s="39">
        <v>-1</v>
      </c>
      <c r="Q3203" s="39">
        <v>0</v>
      </c>
      <c r="R3203" s="39">
        <v>0</v>
      </c>
      <c r="S3203" s="39">
        <v>0</v>
      </c>
      <c r="T3203" s="39">
        <v>0</v>
      </c>
      <c r="U3203" s="39">
        <v>0</v>
      </c>
      <c r="V3203" s="39">
        <v>0</v>
      </c>
      <c r="W3203" s="39">
        <v>0</v>
      </c>
      <c r="X3203" s="39">
        <v>0</v>
      </c>
      <c r="Y3203" s="39">
        <v>0</v>
      </c>
      <c r="Z3203" s="39">
        <v>0</v>
      </c>
      <c r="AA3203" s="39">
        <v>0</v>
      </c>
      <c r="AB3203" s="39">
        <v>0</v>
      </c>
      <c r="AC3203" s="39">
        <v>0</v>
      </c>
      <c r="AD3203" s="39">
        <v>0</v>
      </c>
    </row>
    <row r="3204" spans="1:30">
      <c r="A3204" s="40" t="s">
        <v>741</v>
      </c>
    </row>
    <row r="3205" spans="1:30" hidden="1" outlineLevel="1">
      <c r="A3205" s="40" t="s">
        <v>213</v>
      </c>
      <c r="B3205" s="39">
        <v>278</v>
      </c>
    </row>
    <row r="3206" spans="1:30" hidden="1" outlineLevel="1">
      <c r="A3206" s="40" t="s">
        <v>214</v>
      </c>
      <c r="C3206" s="39">
        <v>62</v>
      </c>
    </row>
    <row r="3207" spans="1:30" hidden="1" outlineLevel="1">
      <c r="A3207" s="40" t="s">
        <v>215</v>
      </c>
      <c r="D3207" s="39">
        <v>17</v>
      </c>
    </row>
    <row r="3208" spans="1:30" hidden="1" outlineLevel="1">
      <c r="A3208" s="40" t="s">
        <v>216</v>
      </c>
      <c r="E3208" s="39">
        <v>436075.16666666599</v>
      </c>
    </row>
    <row r="3209" spans="1:30" hidden="1" outlineLevel="1">
      <c r="A3209" s="40" t="s">
        <v>217</v>
      </c>
      <c r="F3209" s="39">
        <v>11010.25</v>
      </c>
    </row>
    <row r="3210" spans="1:30" hidden="1" outlineLevel="1">
      <c r="A3210" s="40" t="s">
        <v>218</v>
      </c>
      <c r="G3210" s="39">
        <v>108066.666666666</v>
      </c>
    </row>
    <row r="3211" spans="1:30" hidden="1" outlineLevel="1">
      <c r="A3211" s="40" t="s">
        <v>219</v>
      </c>
      <c r="H3211" s="39">
        <v>3130.4166666666601</v>
      </c>
    </row>
    <row r="3212" spans="1:30" hidden="1" outlineLevel="1">
      <c r="A3212" s="40" t="s">
        <v>220</v>
      </c>
      <c r="I3212" s="39">
        <v>158.166666666666</v>
      </c>
    </row>
    <row r="3213" spans="1:30" hidden="1" outlineLevel="1">
      <c r="A3213" s="40" t="s">
        <v>221</v>
      </c>
      <c r="J3213" s="39">
        <v>7</v>
      </c>
    </row>
    <row r="3214" spans="1:30" hidden="1" outlineLevel="1">
      <c r="A3214" s="40" t="s">
        <v>222</v>
      </c>
      <c r="K3214" s="39">
        <v>27</v>
      </c>
    </row>
    <row r="3215" spans="1:30" hidden="1" outlineLevel="1">
      <c r="A3215" s="40" t="s">
        <v>223</v>
      </c>
      <c r="L3215" s="39">
        <v>56994.378959983304</v>
      </c>
    </row>
    <row r="3216" spans="1:30" hidden="1" outlineLevel="1">
      <c r="A3216" s="40" t="s">
        <v>224</v>
      </c>
      <c r="M3216" s="39">
        <v>180.916666666666</v>
      </c>
    </row>
    <row r="3217" spans="1:30" hidden="1" outlineLevel="1">
      <c r="A3217" s="40" t="s">
        <v>225</v>
      </c>
      <c r="N3217" s="39">
        <v>4415304.3333333302</v>
      </c>
    </row>
    <row r="3218" spans="1:30" hidden="1" outlineLevel="1">
      <c r="A3218" s="40" t="s">
        <v>226</v>
      </c>
      <c r="O3218" s="39">
        <v>9240.5833333333303</v>
      </c>
    </row>
    <row r="3219" spans="1:30" hidden="1" outlineLevel="1">
      <c r="A3219" s="40" t="s">
        <v>227</v>
      </c>
      <c r="P3219" s="39">
        <v>934</v>
      </c>
    </row>
    <row r="3220" spans="1:30" hidden="1" outlineLevel="1">
      <c r="A3220" s="40" t="s">
        <v>228</v>
      </c>
      <c r="Q3220" s="39">
        <v>6</v>
      </c>
    </row>
    <row r="3221" spans="1:30" hidden="1" outlineLevel="1">
      <c r="A3221" s="40" t="s">
        <v>229</v>
      </c>
      <c r="R3221" s="39">
        <v>14</v>
      </c>
    </row>
    <row r="3222" spans="1:30" collapsed="1">
      <c r="A3222" s="40" t="s">
        <v>742</v>
      </c>
      <c r="B3222" s="39">
        <v>278</v>
      </c>
      <c r="C3222" s="39">
        <v>62</v>
      </c>
      <c r="D3222" s="39">
        <v>17</v>
      </c>
      <c r="E3222" s="39">
        <v>436075.16666666599</v>
      </c>
      <c r="F3222" s="39">
        <v>11010.25</v>
      </c>
      <c r="G3222" s="39">
        <v>108066.666666666</v>
      </c>
      <c r="H3222" s="39">
        <v>3130.4166666666601</v>
      </c>
      <c r="I3222" s="39">
        <v>158.166666666666</v>
      </c>
      <c r="J3222" s="39">
        <v>7</v>
      </c>
      <c r="K3222" s="39">
        <v>27</v>
      </c>
      <c r="L3222" s="39">
        <v>56994.378959983304</v>
      </c>
      <c r="M3222" s="39">
        <v>180.916666666666</v>
      </c>
      <c r="N3222" s="39">
        <v>4415304.3333333302</v>
      </c>
      <c r="O3222" s="39">
        <v>9240.5833333333303</v>
      </c>
      <c r="P3222" s="39">
        <v>934</v>
      </c>
      <c r="Q3222" s="39">
        <v>6</v>
      </c>
      <c r="R3222" s="39">
        <v>14</v>
      </c>
      <c r="S3222" s="39">
        <v>0</v>
      </c>
      <c r="T3222" s="39">
        <v>0</v>
      </c>
      <c r="U3222" s="39">
        <v>0</v>
      </c>
      <c r="V3222" s="39">
        <v>0</v>
      </c>
      <c r="W3222" s="39">
        <v>0</v>
      </c>
      <c r="X3222" s="39">
        <v>0</v>
      </c>
      <c r="Y3222" s="39">
        <v>0</v>
      </c>
      <c r="Z3222" s="39">
        <v>0</v>
      </c>
      <c r="AA3222" s="39">
        <v>0</v>
      </c>
      <c r="AB3222" s="39">
        <v>0</v>
      </c>
      <c r="AC3222" s="39">
        <v>0</v>
      </c>
      <c r="AD3222" s="39">
        <v>0</v>
      </c>
    </row>
    <row r="3223" spans="1:30">
      <c r="A3223" s="40" t="s">
        <v>743</v>
      </c>
      <c r="B3223" s="39">
        <v>0</v>
      </c>
      <c r="C3223" s="39">
        <v>0</v>
      </c>
      <c r="D3223" s="39">
        <v>-17</v>
      </c>
      <c r="E3223" s="39">
        <v>0</v>
      </c>
      <c r="F3223" s="39">
        <v>0</v>
      </c>
      <c r="G3223" s="39">
        <v>0</v>
      </c>
      <c r="H3223" s="39">
        <v>0</v>
      </c>
      <c r="I3223" s="39">
        <v>0</v>
      </c>
      <c r="J3223" s="39">
        <v>-7</v>
      </c>
      <c r="K3223" s="39">
        <v>0</v>
      </c>
      <c r="L3223" s="39">
        <v>0</v>
      </c>
      <c r="M3223" s="39">
        <v>0</v>
      </c>
      <c r="N3223" s="39">
        <v>0</v>
      </c>
      <c r="O3223" s="39">
        <v>-9240.5833333333303</v>
      </c>
      <c r="P3223" s="39">
        <v>-934</v>
      </c>
      <c r="Q3223" s="39">
        <v>0</v>
      </c>
      <c r="R3223" s="39">
        <v>-14</v>
      </c>
      <c r="S3223" s="39">
        <v>0</v>
      </c>
      <c r="T3223" s="39">
        <v>0</v>
      </c>
      <c r="U3223" s="39">
        <v>0</v>
      </c>
      <c r="V3223" s="39">
        <v>0</v>
      </c>
      <c r="W3223" s="39">
        <v>0</v>
      </c>
      <c r="X3223" s="39">
        <v>0</v>
      </c>
      <c r="Y3223" s="39">
        <v>0</v>
      </c>
      <c r="Z3223" s="39">
        <v>0</v>
      </c>
      <c r="AA3223" s="39">
        <v>0</v>
      </c>
      <c r="AB3223" s="39">
        <v>0</v>
      </c>
      <c r="AC3223" s="39">
        <v>0</v>
      </c>
      <c r="AD3223" s="39">
        <v>0</v>
      </c>
    </row>
    <row r="3224" spans="1:30">
      <c r="A3224" s="40" t="s">
        <v>744</v>
      </c>
      <c r="B3224" s="39">
        <v>278</v>
      </c>
      <c r="C3224" s="39">
        <v>62</v>
      </c>
      <c r="D3224" s="39">
        <v>0</v>
      </c>
      <c r="E3224" s="39">
        <v>436075.16666666599</v>
      </c>
      <c r="F3224" s="39">
        <v>11010.25</v>
      </c>
      <c r="G3224" s="39">
        <v>108066.666666666</v>
      </c>
      <c r="H3224" s="39">
        <v>3130.4166666666601</v>
      </c>
      <c r="I3224" s="39">
        <v>158.166666666666</v>
      </c>
      <c r="J3224" s="39">
        <v>0</v>
      </c>
      <c r="K3224" s="39">
        <v>27</v>
      </c>
      <c r="L3224" s="39">
        <v>56994.378959983304</v>
      </c>
      <c r="M3224" s="39">
        <v>180.916666666666</v>
      </c>
      <c r="N3224" s="39">
        <v>4415304.3333333302</v>
      </c>
      <c r="O3224" s="39">
        <v>0</v>
      </c>
      <c r="P3224" s="39">
        <v>0</v>
      </c>
      <c r="Q3224" s="39">
        <v>6</v>
      </c>
      <c r="R3224" s="39">
        <v>0</v>
      </c>
      <c r="S3224" s="39">
        <v>0</v>
      </c>
      <c r="T3224" s="39">
        <v>0</v>
      </c>
      <c r="U3224" s="39">
        <v>0</v>
      </c>
      <c r="V3224" s="39">
        <v>0</v>
      </c>
      <c r="W3224" s="39">
        <v>0</v>
      </c>
      <c r="X3224" s="39">
        <v>0</v>
      </c>
      <c r="Y3224" s="39">
        <v>0</v>
      </c>
      <c r="Z3224" s="39">
        <v>0</v>
      </c>
      <c r="AA3224" s="39">
        <v>0</v>
      </c>
      <c r="AB3224" s="39">
        <v>0</v>
      </c>
      <c r="AC3224" s="39">
        <v>0</v>
      </c>
      <c r="AD3224" s="39">
        <v>0</v>
      </c>
    </row>
    <row r="3225" spans="1:30" s="45" customFormat="1">
      <c r="A3225" s="44" t="s">
        <v>745</v>
      </c>
      <c r="B3225" s="45">
        <v>0.39212000000000002</v>
      </c>
      <c r="C3225" s="45">
        <v>1.4279999999999999E-2</v>
      </c>
      <c r="D3225" s="45">
        <v>0</v>
      </c>
      <c r="E3225" s="45">
        <v>0</v>
      </c>
      <c r="F3225" s="45">
        <v>0</v>
      </c>
      <c r="G3225" s="45">
        <v>2.8800000000000002E-3</v>
      </c>
      <c r="H3225" s="45">
        <v>3.9350000000000003E-2</v>
      </c>
      <c r="I3225" s="45">
        <v>0.32521</v>
      </c>
      <c r="J3225" s="45">
        <v>0</v>
      </c>
      <c r="K3225" s="45">
        <v>1</v>
      </c>
      <c r="L3225" s="45">
        <v>0</v>
      </c>
      <c r="M3225" s="45">
        <v>0.25134000000000001</v>
      </c>
      <c r="N3225" s="45">
        <v>0</v>
      </c>
      <c r="O3225" s="45">
        <v>0</v>
      </c>
      <c r="P3225" s="45">
        <v>0</v>
      </c>
      <c r="Q3225" s="45">
        <v>1</v>
      </c>
      <c r="R3225" s="45">
        <v>0</v>
      </c>
      <c r="S3225" s="45">
        <v>0</v>
      </c>
      <c r="T3225" s="45">
        <v>0</v>
      </c>
      <c r="U3225" s="45">
        <v>0</v>
      </c>
      <c r="V3225" s="45">
        <v>0</v>
      </c>
      <c r="W3225" s="45">
        <v>0</v>
      </c>
      <c r="X3225" s="45">
        <v>0</v>
      </c>
      <c r="Y3225" s="45">
        <v>0</v>
      </c>
      <c r="Z3225" s="45">
        <v>0</v>
      </c>
      <c r="AA3225" s="45">
        <v>0</v>
      </c>
      <c r="AB3225" s="45">
        <v>0</v>
      </c>
      <c r="AC3225" s="45">
        <v>0</v>
      </c>
      <c r="AD3225" s="45">
        <v>0</v>
      </c>
    </row>
    <row r="3226" spans="1:30">
      <c r="A3226" s="40" t="s">
        <v>746</v>
      </c>
      <c r="B3226" s="39">
        <v>109.00936</v>
      </c>
      <c r="C3226" s="39">
        <v>0.88535999999999904</v>
      </c>
      <c r="D3226" s="39">
        <v>0</v>
      </c>
      <c r="E3226" s="39">
        <v>0</v>
      </c>
      <c r="F3226" s="39">
        <v>0</v>
      </c>
      <c r="G3226" s="39">
        <v>311.23200000000003</v>
      </c>
      <c r="H3226" s="39">
        <v>123.181895833333</v>
      </c>
      <c r="I3226" s="39">
        <v>51.437381666666603</v>
      </c>
      <c r="J3226" s="39">
        <v>0</v>
      </c>
      <c r="K3226" s="39">
        <v>27</v>
      </c>
      <c r="L3226" s="39">
        <v>0</v>
      </c>
      <c r="M3226" s="39">
        <v>45.471595000000001</v>
      </c>
      <c r="N3226" s="39">
        <v>0</v>
      </c>
      <c r="O3226" s="39">
        <v>0</v>
      </c>
      <c r="P3226" s="39">
        <v>0</v>
      </c>
      <c r="Q3226" s="39">
        <v>6</v>
      </c>
      <c r="R3226" s="39">
        <v>0</v>
      </c>
      <c r="S3226" s="39">
        <v>0</v>
      </c>
      <c r="T3226" s="39">
        <v>0</v>
      </c>
      <c r="U3226" s="39">
        <v>0</v>
      </c>
      <c r="V3226" s="39">
        <v>0</v>
      </c>
      <c r="W3226" s="39">
        <v>0</v>
      </c>
      <c r="X3226" s="39">
        <v>0</v>
      </c>
      <c r="Y3226" s="39">
        <v>0</v>
      </c>
      <c r="Z3226" s="39">
        <v>0</v>
      </c>
      <c r="AA3226" s="39">
        <v>0</v>
      </c>
      <c r="AB3226" s="39">
        <v>0</v>
      </c>
      <c r="AC3226" s="39">
        <v>0</v>
      </c>
      <c r="AD3226" s="39">
        <v>0</v>
      </c>
    </row>
    <row r="3227" spans="1:30">
      <c r="A3227" s="40" t="s">
        <v>747</v>
      </c>
    </row>
    <row r="3228" spans="1:30" hidden="1" outlineLevel="1">
      <c r="A3228" s="40" t="s">
        <v>213</v>
      </c>
      <c r="B3228" s="39">
        <v>278</v>
      </c>
    </row>
    <row r="3229" spans="1:30" hidden="1" outlineLevel="1">
      <c r="A3229" s="40" t="s">
        <v>214</v>
      </c>
      <c r="C3229" s="39">
        <v>62</v>
      </c>
    </row>
    <row r="3230" spans="1:30" hidden="1" outlineLevel="1">
      <c r="A3230" s="40" t="s">
        <v>215</v>
      </c>
      <c r="D3230" s="39">
        <v>17</v>
      </c>
    </row>
    <row r="3231" spans="1:30" hidden="1" outlineLevel="1">
      <c r="A3231" s="40" t="s">
        <v>216</v>
      </c>
      <c r="E3231" s="39">
        <v>436075.16666666599</v>
      </c>
    </row>
    <row r="3232" spans="1:30" hidden="1" outlineLevel="1">
      <c r="A3232" s="40" t="s">
        <v>217</v>
      </c>
      <c r="F3232" s="39">
        <v>11010.25</v>
      </c>
    </row>
    <row r="3233" spans="1:30" hidden="1" outlineLevel="1">
      <c r="A3233" s="40" t="s">
        <v>218</v>
      </c>
      <c r="G3233" s="39">
        <v>108066.666666666</v>
      </c>
    </row>
    <row r="3234" spans="1:30" hidden="1" outlineLevel="1">
      <c r="A3234" s="40" t="s">
        <v>219</v>
      </c>
      <c r="H3234" s="39">
        <v>3130.4166666666601</v>
      </c>
    </row>
    <row r="3235" spans="1:30" hidden="1" outlineLevel="1">
      <c r="A3235" s="40" t="s">
        <v>220</v>
      </c>
      <c r="I3235" s="39">
        <v>158.166666666666</v>
      </c>
    </row>
    <row r="3236" spans="1:30" hidden="1" outlineLevel="1">
      <c r="A3236" s="40" t="s">
        <v>221</v>
      </c>
      <c r="J3236" s="39">
        <v>7</v>
      </c>
    </row>
    <row r="3237" spans="1:30" hidden="1" outlineLevel="1">
      <c r="A3237" s="40" t="s">
        <v>222</v>
      </c>
      <c r="K3237" s="39">
        <v>27</v>
      </c>
    </row>
    <row r="3238" spans="1:30" hidden="1" outlineLevel="1">
      <c r="A3238" s="40" t="s">
        <v>223</v>
      </c>
      <c r="L3238" s="39">
        <v>56994.378959983304</v>
      </c>
    </row>
    <row r="3239" spans="1:30" hidden="1" outlineLevel="1">
      <c r="A3239" s="40" t="s">
        <v>224</v>
      </c>
      <c r="M3239" s="39">
        <v>180.916666666666</v>
      </c>
    </row>
    <row r="3240" spans="1:30" hidden="1" outlineLevel="1">
      <c r="A3240" s="40" t="s">
        <v>225</v>
      </c>
      <c r="N3240" s="39">
        <v>4415304.3333333302</v>
      </c>
    </row>
    <row r="3241" spans="1:30" hidden="1" outlineLevel="1">
      <c r="A3241" s="40" t="s">
        <v>226</v>
      </c>
      <c r="O3241" s="39">
        <v>9240.5833333333303</v>
      </c>
    </row>
    <row r="3242" spans="1:30" hidden="1" outlineLevel="1">
      <c r="A3242" s="40" t="s">
        <v>227</v>
      </c>
      <c r="P3242" s="39">
        <v>934</v>
      </c>
    </row>
    <row r="3243" spans="1:30" hidden="1" outlineLevel="1">
      <c r="A3243" s="40" t="s">
        <v>228</v>
      </c>
      <c r="Q3243" s="39">
        <v>6</v>
      </c>
    </row>
    <row r="3244" spans="1:30" hidden="1" outlineLevel="1">
      <c r="A3244" s="40" t="s">
        <v>229</v>
      </c>
      <c r="R3244" s="39">
        <v>14</v>
      </c>
    </row>
    <row r="3245" spans="1:30" collapsed="1">
      <c r="A3245" s="40" t="s">
        <v>748</v>
      </c>
      <c r="B3245" s="39">
        <v>278</v>
      </c>
      <c r="C3245" s="39">
        <v>62</v>
      </c>
      <c r="D3245" s="39">
        <v>17</v>
      </c>
      <c r="E3245" s="39">
        <v>436075.16666666599</v>
      </c>
      <c r="F3245" s="39">
        <v>11010.25</v>
      </c>
      <c r="G3245" s="39">
        <v>108066.666666666</v>
      </c>
      <c r="H3245" s="39">
        <v>3130.4166666666601</v>
      </c>
      <c r="I3245" s="39">
        <v>158.166666666666</v>
      </c>
      <c r="J3245" s="39">
        <v>7</v>
      </c>
      <c r="K3245" s="39">
        <v>27</v>
      </c>
      <c r="L3245" s="39">
        <v>56994.378959983304</v>
      </c>
      <c r="M3245" s="39">
        <v>180.916666666666</v>
      </c>
      <c r="N3245" s="39">
        <v>4415304.3333333302</v>
      </c>
      <c r="O3245" s="39">
        <v>9240.5833333333303</v>
      </c>
      <c r="P3245" s="39">
        <v>934</v>
      </c>
      <c r="Q3245" s="39">
        <v>6</v>
      </c>
      <c r="R3245" s="39">
        <v>14</v>
      </c>
      <c r="S3245" s="39">
        <v>0</v>
      </c>
      <c r="T3245" s="39">
        <v>0</v>
      </c>
      <c r="U3245" s="39">
        <v>0</v>
      </c>
      <c r="V3245" s="39">
        <v>0</v>
      </c>
      <c r="W3245" s="39">
        <v>0</v>
      </c>
      <c r="X3245" s="39">
        <v>0</v>
      </c>
      <c r="Y3245" s="39">
        <v>0</v>
      </c>
      <c r="Z3245" s="39">
        <v>0</v>
      </c>
      <c r="AA3245" s="39">
        <v>0</v>
      </c>
      <c r="AB3245" s="39">
        <v>0</v>
      </c>
      <c r="AC3245" s="39">
        <v>0</v>
      </c>
      <c r="AD3245" s="39">
        <v>0</v>
      </c>
    </row>
    <row r="3246" spans="1:30">
      <c r="A3246" s="40" t="s">
        <v>749</v>
      </c>
      <c r="B3246" s="39">
        <v>0</v>
      </c>
      <c r="C3246" s="39">
        <v>0</v>
      </c>
      <c r="D3246" s="39">
        <v>-17</v>
      </c>
      <c r="E3246" s="39">
        <v>0</v>
      </c>
      <c r="F3246" s="39">
        <v>0</v>
      </c>
      <c r="G3246" s="39">
        <v>0</v>
      </c>
      <c r="H3246" s="39">
        <v>0</v>
      </c>
      <c r="I3246" s="39">
        <v>0</v>
      </c>
      <c r="J3246" s="39">
        <v>-7</v>
      </c>
      <c r="K3246" s="39">
        <v>0</v>
      </c>
      <c r="L3246" s="39">
        <v>0</v>
      </c>
      <c r="M3246" s="39">
        <v>0</v>
      </c>
      <c r="N3246" s="39">
        <v>0</v>
      </c>
      <c r="O3246" s="39">
        <v>-9240.5833333333303</v>
      </c>
      <c r="P3246" s="39">
        <v>-934</v>
      </c>
      <c r="Q3246" s="39">
        <v>0</v>
      </c>
      <c r="R3246" s="39">
        <v>-14</v>
      </c>
      <c r="S3246" s="39">
        <v>0</v>
      </c>
      <c r="T3246" s="39">
        <v>0</v>
      </c>
      <c r="U3246" s="39">
        <v>0</v>
      </c>
      <c r="V3246" s="39">
        <v>0</v>
      </c>
      <c r="W3246" s="39">
        <v>0</v>
      </c>
      <c r="X3246" s="39">
        <v>0</v>
      </c>
      <c r="Y3246" s="39">
        <v>0</v>
      </c>
      <c r="Z3246" s="39">
        <v>0</v>
      </c>
      <c r="AA3246" s="39">
        <v>0</v>
      </c>
      <c r="AB3246" s="39">
        <v>0</v>
      </c>
      <c r="AC3246" s="39">
        <v>0</v>
      </c>
      <c r="AD3246" s="39">
        <v>0</v>
      </c>
    </row>
    <row r="3247" spans="1:30">
      <c r="A3247" s="40" t="s">
        <v>750</v>
      </c>
      <c r="B3247" s="39">
        <v>278</v>
      </c>
      <c r="C3247" s="39">
        <v>62</v>
      </c>
      <c r="D3247" s="39">
        <v>0</v>
      </c>
      <c r="E3247" s="39">
        <v>436075.16666666599</v>
      </c>
      <c r="F3247" s="39">
        <v>11010.25</v>
      </c>
      <c r="G3247" s="39">
        <v>108066.666666666</v>
      </c>
      <c r="H3247" s="39">
        <v>3130.4166666666601</v>
      </c>
      <c r="I3247" s="39">
        <v>158.166666666666</v>
      </c>
      <c r="J3247" s="39">
        <v>0</v>
      </c>
      <c r="K3247" s="39">
        <v>27</v>
      </c>
      <c r="L3247" s="39">
        <v>56994.378959983304</v>
      </c>
      <c r="M3247" s="39">
        <v>180.916666666666</v>
      </c>
      <c r="N3247" s="39">
        <v>4415304.3333333302</v>
      </c>
      <c r="O3247" s="39">
        <v>0</v>
      </c>
      <c r="P3247" s="39">
        <v>0</v>
      </c>
      <c r="Q3247" s="39">
        <v>6</v>
      </c>
      <c r="R3247" s="39">
        <v>0</v>
      </c>
      <c r="S3247" s="39">
        <v>0</v>
      </c>
      <c r="T3247" s="39">
        <v>0</v>
      </c>
      <c r="U3247" s="39">
        <v>0</v>
      </c>
      <c r="V3247" s="39">
        <v>0</v>
      </c>
      <c r="W3247" s="39">
        <v>0</v>
      </c>
      <c r="X3247" s="39">
        <v>0</v>
      </c>
      <c r="Y3247" s="39">
        <v>0</v>
      </c>
      <c r="Z3247" s="39">
        <v>0</v>
      </c>
      <c r="AA3247" s="39">
        <v>0</v>
      </c>
      <c r="AB3247" s="39">
        <v>0</v>
      </c>
      <c r="AC3247" s="39">
        <v>0</v>
      </c>
      <c r="AD3247" s="39">
        <v>0</v>
      </c>
    </row>
    <row r="3248" spans="1:30" s="45" customFormat="1">
      <c r="A3248" s="44" t="s">
        <v>751</v>
      </c>
      <c r="B3248" s="45">
        <v>0.60787999999999998</v>
      </c>
      <c r="C3248" s="45">
        <v>0.98572000000000004</v>
      </c>
      <c r="D3248" s="45">
        <v>0</v>
      </c>
      <c r="E3248" s="45">
        <v>1</v>
      </c>
      <c r="F3248" s="45">
        <v>1</v>
      </c>
      <c r="G3248" s="45">
        <v>0.99712000000000001</v>
      </c>
      <c r="H3248" s="45">
        <v>0.96065</v>
      </c>
      <c r="I3248" s="45">
        <v>0.67479</v>
      </c>
      <c r="J3248" s="45">
        <v>0</v>
      </c>
      <c r="K3248" s="45">
        <v>0</v>
      </c>
      <c r="L3248" s="45">
        <v>1</v>
      </c>
      <c r="M3248" s="45">
        <v>0.74865999999999999</v>
      </c>
      <c r="N3248" s="45">
        <v>1</v>
      </c>
      <c r="O3248" s="45">
        <v>1</v>
      </c>
      <c r="P3248" s="45">
        <v>1</v>
      </c>
      <c r="Q3248" s="45">
        <v>0</v>
      </c>
      <c r="R3248" s="45">
        <v>0</v>
      </c>
      <c r="S3248" s="45">
        <v>0</v>
      </c>
      <c r="T3248" s="45">
        <v>0</v>
      </c>
      <c r="U3248" s="45">
        <v>0</v>
      </c>
      <c r="V3248" s="45">
        <v>0</v>
      </c>
      <c r="W3248" s="45">
        <v>0</v>
      </c>
      <c r="X3248" s="45">
        <v>0</v>
      </c>
      <c r="Y3248" s="45">
        <v>0</v>
      </c>
      <c r="Z3248" s="45">
        <v>0</v>
      </c>
      <c r="AA3248" s="45">
        <v>0</v>
      </c>
      <c r="AB3248" s="45">
        <v>0</v>
      </c>
      <c r="AC3248" s="45">
        <v>0</v>
      </c>
      <c r="AD3248" s="45">
        <v>0</v>
      </c>
    </row>
    <row r="3249" spans="1:30">
      <c r="A3249" s="40" t="s">
        <v>752</v>
      </c>
      <c r="B3249" s="39">
        <v>168.99063999999899</v>
      </c>
      <c r="C3249" s="39">
        <v>61.114640000000001</v>
      </c>
      <c r="D3249" s="39">
        <v>0</v>
      </c>
      <c r="E3249" s="39">
        <v>436075.16666666599</v>
      </c>
      <c r="F3249" s="39">
        <v>11010.25</v>
      </c>
      <c r="G3249" s="39">
        <v>107755.434666666</v>
      </c>
      <c r="H3249" s="39">
        <v>3007.23477083333</v>
      </c>
      <c r="I3249" s="39">
        <v>106.729284999999</v>
      </c>
      <c r="J3249" s="39">
        <v>0</v>
      </c>
      <c r="K3249" s="39">
        <v>0</v>
      </c>
      <c r="L3249" s="39">
        <v>56994.378959983304</v>
      </c>
      <c r="M3249" s="39">
        <v>135.445071666666</v>
      </c>
      <c r="N3249" s="39">
        <v>4415304.3333333302</v>
      </c>
      <c r="O3249" s="39">
        <v>0</v>
      </c>
      <c r="P3249" s="39">
        <v>0</v>
      </c>
      <c r="Q3249" s="39">
        <v>0</v>
      </c>
      <c r="R3249" s="39">
        <v>0</v>
      </c>
      <c r="S3249" s="39">
        <v>0</v>
      </c>
      <c r="T3249" s="39">
        <v>0</v>
      </c>
      <c r="U3249" s="39">
        <v>0</v>
      </c>
      <c r="V3249" s="39">
        <v>0</v>
      </c>
      <c r="W3249" s="39">
        <v>0</v>
      </c>
      <c r="X3249" s="39">
        <v>0</v>
      </c>
      <c r="Y3249" s="39">
        <v>0</v>
      </c>
      <c r="Z3249" s="39">
        <v>0</v>
      </c>
      <c r="AA3249" s="39">
        <v>0</v>
      </c>
      <c r="AB3249" s="39">
        <v>0</v>
      </c>
      <c r="AC3249" s="39">
        <v>0</v>
      </c>
      <c r="AD3249" s="39">
        <v>0</v>
      </c>
    </row>
    <row r="3250" spans="1:30">
      <c r="A3250" s="40" t="s">
        <v>753</v>
      </c>
    </row>
    <row r="3251" spans="1:30">
      <c r="A3251" s="40" t="s">
        <v>754</v>
      </c>
      <c r="B3251" s="39">
        <v>109.00936</v>
      </c>
      <c r="C3251" s="39">
        <v>0.88535999999999904</v>
      </c>
      <c r="D3251" s="39">
        <v>0</v>
      </c>
      <c r="E3251" s="39">
        <v>0</v>
      </c>
      <c r="F3251" s="39">
        <v>0</v>
      </c>
      <c r="G3251" s="39">
        <v>311.23200000000003</v>
      </c>
      <c r="H3251" s="39">
        <v>123.181895833333</v>
      </c>
      <c r="I3251" s="39">
        <v>51.437381666666603</v>
      </c>
      <c r="J3251" s="39">
        <v>0</v>
      </c>
      <c r="K3251" s="39">
        <v>27</v>
      </c>
      <c r="L3251" s="39">
        <v>0</v>
      </c>
      <c r="M3251" s="39">
        <v>45.471595000000001</v>
      </c>
      <c r="N3251" s="39">
        <v>0</v>
      </c>
      <c r="O3251" s="39">
        <v>0</v>
      </c>
      <c r="P3251" s="39">
        <v>0</v>
      </c>
      <c r="Q3251" s="39">
        <v>6</v>
      </c>
      <c r="R3251" s="39">
        <v>0</v>
      </c>
      <c r="S3251" s="39">
        <v>0</v>
      </c>
      <c r="T3251" s="39">
        <v>0</v>
      </c>
      <c r="U3251" s="39">
        <v>0</v>
      </c>
      <c r="V3251" s="39">
        <v>0</v>
      </c>
      <c r="W3251" s="39">
        <v>0</v>
      </c>
      <c r="X3251" s="39">
        <v>0</v>
      </c>
      <c r="Y3251" s="39">
        <v>0</v>
      </c>
      <c r="Z3251" s="39">
        <v>0</v>
      </c>
      <c r="AA3251" s="39">
        <v>0</v>
      </c>
      <c r="AB3251" s="39">
        <v>0</v>
      </c>
      <c r="AC3251" s="39">
        <v>0</v>
      </c>
      <c r="AD3251" s="39">
        <v>0</v>
      </c>
    </row>
    <row r="3252" spans="1:30">
      <c r="A3252" s="40" t="s">
        <v>755</v>
      </c>
      <c r="B3252" s="39">
        <v>168.99063999999899</v>
      </c>
      <c r="C3252" s="39">
        <v>61.114640000000001</v>
      </c>
      <c r="D3252" s="39">
        <v>0</v>
      </c>
      <c r="E3252" s="39">
        <v>436075.16666666599</v>
      </c>
      <c r="F3252" s="39">
        <v>11010.25</v>
      </c>
      <c r="G3252" s="39">
        <v>107755.434666666</v>
      </c>
      <c r="H3252" s="39">
        <v>3007.23477083333</v>
      </c>
      <c r="I3252" s="39">
        <v>106.729284999999</v>
      </c>
      <c r="J3252" s="39">
        <v>0</v>
      </c>
      <c r="K3252" s="39">
        <v>0</v>
      </c>
      <c r="L3252" s="39">
        <v>56994.378959983304</v>
      </c>
      <c r="M3252" s="39">
        <v>135.445071666666</v>
      </c>
      <c r="N3252" s="39">
        <v>4415304.3333333302</v>
      </c>
      <c r="O3252" s="39">
        <v>0</v>
      </c>
      <c r="P3252" s="39">
        <v>0</v>
      </c>
      <c r="Q3252" s="39">
        <v>0</v>
      </c>
      <c r="R3252" s="39">
        <v>0</v>
      </c>
      <c r="S3252" s="39">
        <v>0</v>
      </c>
      <c r="T3252" s="39">
        <v>0</v>
      </c>
      <c r="U3252" s="39">
        <v>0</v>
      </c>
      <c r="V3252" s="39">
        <v>0</v>
      </c>
      <c r="W3252" s="39">
        <v>0</v>
      </c>
      <c r="X3252" s="39">
        <v>0</v>
      </c>
      <c r="Y3252" s="39">
        <v>0</v>
      </c>
      <c r="Z3252" s="39">
        <v>0</v>
      </c>
      <c r="AA3252" s="39">
        <v>0</v>
      </c>
      <c r="AB3252" s="39">
        <v>0</v>
      </c>
      <c r="AC3252" s="39">
        <v>0</v>
      </c>
      <c r="AD3252" s="39">
        <v>0</v>
      </c>
    </row>
    <row r="3253" spans="1:30">
      <c r="A3253" s="43" t="s">
        <v>756</v>
      </c>
      <c r="B3253" s="46">
        <v>278</v>
      </c>
      <c r="C3253" s="46">
        <v>62</v>
      </c>
      <c r="D3253" s="46">
        <v>0</v>
      </c>
      <c r="E3253" s="46">
        <v>436075.16666666599</v>
      </c>
      <c r="F3253" s="46">
        <v>11010.25</v>
      </c>
      <c r="G3253" s="46">
        <v>108066.666666666</v>
      </c>
      <c r="H3253" s="46">
        <v>3130.4166666666601</v>
      </c>
      <c r="I3253" s="46">
        <v>158.166666666666</v>
      </c>
      <c r="J3253" s="46">
        <v>0</v>
      </c>
      <c r="K3253" s="46">
        <v>27</v>
      </c>
      <c r="L3253" s="46">
        <v>56994.378959983304</v>
      </c>
      <c r="M3253" s="46">
        <v>180.916666666666</v>
      </c>
      <c r="N3253" s="46">
        <v>4415304.3333333302</v>
      </c>
      <c r="O3253" s="46">
        <v>0</v>
      </c>
      <c r="P3253" s="46">
        <v>0</v>
      </c>
      <c r="Q3253" s="46">
        <v>6</v>
      </c>
      <c r="R3253" s="46">
        <v>0</v>
      </c>
      <c r="S3253" s="46">
        <v>0</v>
      </c>
      <c r="T3253" s="46">
        <v>0</v>
      </c>
      <c r="U3253" s="46">
        <v>0</v>
      </c>
      <c r="V3253" s="46">
        <v>0</v>
      </c>
      <c r="W3253" s="46">
        <v>0</v>
      </c>
      <c r="X3253" s="46">
        <v>0</v>
      </c>
      <c r="Y3253" s="46">
        <v>0</v>
      </c>
      <c r="Z3253" s="46">
        <v>0</v>
      </c>
      <c r="AA3253" s="46">
        <v>0</v>
      </c>
      <c r="AB3253" s="46">
        <v>0</v>
      </c>
      <c r="AC3253" s="46">
        <v>0</v>
      </c>
      <c r="AD3253" s="46">
        <v>0</v>
      </c>
    </row>
    <row r="3254" spans="1:30" hidden="1" outlineLevel="1">
      <c r="A3254" s="40" t="s">
        <v>213</v>
      </c>
      <c r="B3254" s="39">
        <v>278</v>
      </c>
      <c r="C3254" s="39">
        <v>278</v>
      </c>
      <c r="D3254" s="39">
        <v>278</v>
      </c>
      <c r="E3254" s="39">
        <v>278</v>
      </c>
      <c r="F3254" s="39">
        <v>278</v>
      </c>
      <c r="G3254" s="39">
        <v>278</v>
      </c>
      <c r="H3254" s="39">
        <v>278</v>
      </c>
      <c r="I3254" s="39">
        <v>278</v>
      </c>
      <c r="J3254" s="39">
        <v>278</v>
      </c>
      <c r="K3254" s="39">
        <v>278</v>
      </c>
      <c r="L3254" s="39">
        <v>278</v>
      </c>
      <c r="M3254" s="39">
        <v>278</v>
      </c>
      <c r="N3254" s="39">
        <v>278</v>
      </c>
      <c r="O3254" s="39">
        <v>278</v>
      </c>
      <c r="P3254" s="39">
        <v>278</v>
      </c>
      <c r="Q3254" s="39">
        <v>278</v>
      </c>
      <c r="R3254" s="39">
        <v>278</v>
      </c>
    </row>
    <row r="3255" spans="1:30" hidden="1" outlineLevel="1">
      <c r="A3255" s="40" t="s">
        <v>214</v>
      </c>
      <c r="B3255" s="39">
        <v>62</v>
      </c>
      <c r="C3255" s="39">
        <v>62</v>
      </c>
      <c r="D3255" s="39">
        <v>62</v>
      </c>
      <c r="E3255" s="39">
        <v>62</v>
      </c>
      <c r="F3255" s="39">
        <v>62</v>
      </c>
      <c r="G3255" s="39">
        <v>62</v>
      </c>
      <c r="H3255" s="39">
        <v>62</v>
      </c>
      <c r="I3255" s="39">
        <v>62</v>
      </c>
      <c r="J3255" s="39">
        <v>62</v>
      </c>
      <c r="K3255" s="39">
        <v>62</v>
      </c>
      <c r="L3255" s="39">
        <v>62</v>
      </c>
      <c r="M3255" s="39">
        <v>62</v>
      </c>
      <c r="N3255" s="39">
        <v>62</v>
      </c>
      <c r="O3255" s="39">
        <v>62</v>
      </c>
      <c r="P3255" s="39">
        <v>62</v>
      </c>
      <c r="Q3255" s="39">
        <v>62</v>
      </c>
      <c r="R3255" s="39">
        <v>62</v>
      </c>
    </row>
    <row r="3256" spans="1:30" hidden="1" outlineLevel="1">
      <c r="A3256" s="40" t="s">
        <v>216</v>
      </c>
      <c r="B3256" s="39">
        <v>436075.16666666599</v>
      </c>
      <c r="C3256" s="39">
        <v>436075.16666666599</v>
      </c>
      <c r="D3256" s="39">
        <v>436075.16666666599</v>
      </c>
      <c r="E3256" s="39">
        <v>436075.16666666599</v>
      </c>
      <c r="F3256" s="39">
        <v>436075.16666666599</v>
      </c>
      <c r="G3256" s="39">
        <v>436075.16666666599</v>
      </c>
      <c r="H3256" s="39">
        <v>436075.16666666599</v>
      </c>
      <c r="I3256" s="39">
        <v>436075.16666666599</v>
      </c>
      <c r="J3256" s="39">
        <v>436075.16666666599</v>
      </c>
      <c r="K3256" s="39">
        <v>436075.16666666599</v>
      </c>
      <c r="L3256" s="39">
        <v>436075.16666666599</v>
      </c>
      <c r="M3256" s="39">
        <v>436075.16666666599</v>
      </c>
      <c r="N3256" s="39">
        <v>436075.16666666599</v>
      </c>
      <c r="O3256" s="39">
        <v>436075.16666666599</v>
      </c>
      <c r="P3256" s="39">
        <v>436075.16666666599</v>
      </c>
      <c r="Q3256" s="39">
        <v>436075.16666666599</v>
      </c>
      <c r="R3256" s="39">
        <v>436075.16666666599</v>
      </c>
    </row>
    <row r="3257" spans="1:30" hidden="1" outlineLevel="1">
      <c r="A3257" s="40" t="s">
        <v>217</v>
      </c>
      <c r="B3257" s="39">
        <v>11010.25</v>
      </c>
      <c r="C3257" s="39">
        <v>11010.25</v>
      </c>
      <c r="D3257" s="39">
        <v>11010.25</v>
      </c>
      <c r="E3257" s="39">
        <v>11010.25</v>
      </c>
      <c r="F3257" s="39">
        <v>11010.25</v>
      </c>
      <c r="G3257" s="39">
        <v>11010.25</v>
      </c>
      <c r="H3257" s="39">
        <v>11010.25</v>
      </c>
      <c r="I3257" s="39">
        <v>11010.25</v>
      </c>
      <c r="J3257" s="39">
        <v>11010.25</v>
      </c>
      <c r="K3257" s="39">
        <v>11010.25</v>
      </c>
      <c r="L3257" s="39">
        <v>11010.25</v>
      </c>
      <c r="M3257" s="39">
        <v>11010.25</v>
      </c>
      <c r="N3257" s="39">
        <v>11010.25</v>
      </c>
      <c r="O3257" s="39">
        <v>11010.25</v>
      </c>
      <c r="P3257" s="39">
        <v>11010.25</v>
      </c>
      <c r="Q3257" s="39">
        <v>11010.25</v>
      </c>
      <c r="R3257" s="39">
        <v>11010.25</v>
      </c>
    </row>
    <row r="3258" spans="1:30" hidden="1" outlineLevel="1">
      <c r="A3258" s="40" t="s">
        <v>218</v>
      </c>
      <c r="B3258" s="39">
        <v>108066.666666666</v>
      </c>
      <c r="C3258" s="39">
        <v>108066.666666666</v>
      </c>
      <c r="D3258" s="39">
        <v>108066.666666666</v>
      </c>
      <c r="E3258" s="39">
        <v>108066.666666666</v>
      </c>
      <c r="F3258" s="39">
        <v>108066.666666666</v>
      </c>
      <c r="G3258" s="39">
        <v>108066.666666666</v>
      </c>
      <c r="H3258" s="39">
        <v>108066.666666666</v>
      </c>
      <c r="I3258" s="39">
        <v>108066.666666666</v>
      </c>
      <c r="J3258" s="39">
        <v>108066.666666666</v>
      </c>
      <c r="K3258" s="39">
        <v>108066.666666666</v>
      </c>
      <c r="L3258" s="39">
        <v>108066.666666666</v>
      </c>
      <c r="M3258" s="39">
        <v>108066.666666666</v>
      </c>
      <c r="N3258" s="39">
        <v>108066.666666666</v>
      </c>
      <c r="O3258" s="39">
        <v>108066.666666666</v>
      </c>
      <c r="P3258" s="39">
        <v>108066.666666666</v>
      </c>
      <c r="Q3258" s="39">
        <v>108066.666666666</v>
      </c>
      <c r="R3258" s="39">
        <v>108066.666666666</v>
      </c>
    </row>
    <row r="3259" spans="1:30" hidden="1" outlineLevel="1">
      <c r="A3259" s="40" t="s">
        <v>219</v>
      </c>
      <c r="B3259" s="39">
        <v>3130.4166666666601</v>
      </c>
      <c r="C3259" s="39">
        <v>3130.4166666666601</v>
      </c>
      <c r="D3259" s="39">
        <v>3130.4166666666601</v>
      </c>
      <c r="E3259" s="39">
        <v>3130.4166666666601</v>
      </c>
      <c r="F3259" s="39">
        <v>3130.4166666666601</v>
      </c>
      <c r="G3259" s="39">
        <v>3130.4166666666601</v>
      </c>
      <c r="H3259" s="39">
        <v>3130.4166666666601</v>
      </c>
      <c r="I3259" s="39">
        <v>3130.4166666666601</v>
      </c>
      <c r="J3259" s="39">
        <v>3130.4166666666601</v>
      </c>
      <c r="K3259" s="39">
        <v>3130.4166666666601</v>
      </c>
      <c r="L3259" s="39">
        <v>3130.4166666666601</v>
      </c>
      <c r="M3259" s="39">
        <v>3130.4166666666601</v>
      </c>
      <c r="N3259" s="39">
        <v>3130.4166666666601</v>
      </c>
      <c r="O3259" s="39">
        <v>3130.4166666666601</v>
      </c>
      <c r="P3259" s="39">
        <v>3130.4166666666601</v>
      </c>
      <c r="Q3259" s="39">
        <v>3130.4166666666601</v>
      </c>
      <c r="R3259" s="39">
        <v>3130.4166666666601</v>
      </c>
    </row>
    <row r="3260" spans="1:30" hidden="1" outlineLevel="1">
      <c r="A3260" s="40" t="s">
        <v>220</v>
      </c>
      <c r="B3260" s="39">
        <v>158.166666666666</v>
      </c>
      <c r="C3260" s="39">
        <v>158.166666666666</v>
      </c>
      <c r="D3260" s="39">
        <v>158.166666666666</v>
      </c>
      <c r="E3260" s="39">
        <v>158.166666666666</v>
      </c>
      <c r="F3260" s="39">
        <v>158.166666666666</v>
      </c>
      <c r="G3260" s="39">
        <v>158.166666666666</v>
      </c>
      <c r="H3260" s="39">
        <v>158.166666666666</v>
      </c>
      <c r="I3260" s="39">
        <v>158.166666666666</v>
      </c>
      <c r="J3260" s="39">
        <v>158.166666666666</v>
      </c>
      <c r="K3260" s="39">
        <v>158.166666666666</v>
      </c>
      <c r="L3260" s="39">
        <v>158.166666666666</v>
      </c>
      <c r="M3260" s="39">
        <v>158.166666666666</v>
      </c>
      <c r="N3260" s="39">
        <v>158.166666666666</v>
      </c>
      <c r="O3260" s="39">
        <v>158.166666666666</v>
      </c>
      <c r="P3260" s="39">
        <v>158.166666666666</v>
      </c>
      <c r="Q3260" s="39">
        <v>158.166666666666</v>
      </c>
      <c r="R3260" s="39">
        <v>158.166666666666</v>
      </c>
    </row>
    <row r="3261" spans="1:30" hidden="1" outlineLevel="1">
      <c r="A3261" s="40" t="s">
        <v>222</v>
      </c>
      <c r="B3261" s="39">
        <v>27</v>
      </c>
      <c r="C3261" s="39">
        <v>27</v>
      </c>
      <c r="D3261" s="39">
        <v>27</v>
      </c>
      <c r="E3261" s="39">
        <v>27</v>
      </c>
      <c r="F3261" s="39">
        <v>27</v>
      </c>
      <c r="G3261" s="39">
        <v>27</v>
      </c>
      <c r="H3261" s="39">
        <v>27</v>
      </c>
      <c r="I3261" s="39">
        <v>27</v>
      </c>
      <c r="J3261" s="39">
        <v>27</v>
      </c>
      <c r="K3261" s="39">
        <v>27</v>
      </c>
      <c r="L3261" s="39">
        <v>27</v>
      </c>
      <c r="M3261" s="39">
        <v>27</v>
      </c>
      <c r="N3261" s="39">
        <v>27</v>
      </c>
      <c r="O3261" s="39">
        <v>27</v>
      </c>
      <c r="P3261" s="39">
        <v>27</v>
      </c>
      <c r="Q3261" s="39">
        <v>27</v>
      </c>
      <c r="R3261" s="39">
        <v>27</v>
      </c>
    </row>
    <row r="3262" spans="1:30" hidden="1" outlineLevel="1">
      <c r="A3262" s="40" t="s">
        <v>223</v>
      </c>
      <c r="B3262" s="39">
        <v>56994.378959983304</v>
      </c>
      <c r="C3262" s="39">
        <v>56994.378959983304</v>
      </c>
      <c r="D3262" s="39">
        <v>56994.378959983304</v>
      </c>
      <c r="E3262" s="39">
        <v>56994.378959983304</v>
      </c>
      <c r="F3262" s="39">
        <v>56994.378959983304</v>
      </c>
      <c r="G3262" s="39">
        <v>56994.378959983304</v>
      </c>
      <c r="H3262" s="39">
        <v>56994.378959983304</v>
      </c>
      <c r="I3262" s="39">
        <v>56994.378959983304</v>
      </c>
      <c r="J3262" s="39">
        <v>56994.378959983304</v>
      </c>
      <c r="K3262" s="39">
        <v>56994.378959983304</v>
      </c>
      <c r="L3262" s="39">
        <v>56994.378959983304</v>
      </c>
      <c r="M3262" s="39">
        <v>56994.378959983304</v>
      </c>
      <c r="N3262" s="39">
        <v>56994.378959983304</v>
      </c>
      <c r="O3262" s="39">
        <v>56994.378959983304</v>
      </c>
      <c r="P3262" s="39">
        <v>56994.378959983304</v>
      </c>
      <c r="Q3262" s="39">
        <v>56994.378959983304</v>
      </c>
      <c r="R3262" s="39">
        <v>56994.378959983304</v>
      </c>
    </row>
    <row r="3263" spans="1:30" hidden="1" outlineLevel="1">
      <c r="A3263" s="40" t="s">
        <v>224</v>
      </c>
      <c r="B3263" s="39">
        <v>180.916666666666</v>
      </c>
      <c r="C3263" s="39">
        <v>180.916666666666</v>
      </c>
      <c r="D3263" s="39">
        <v>180.916666666666</v>
      </c>
      <c r="E3263" s="39">
        <v>180.916666666666</v>
      </c>
      <c r="F3263" s="39">
        <v>180.916666666666</v>
      </c>
      <c r="G3263" s="39">
        <v>180.916666666666</v>
      </c>
      <c r="H3263" s="39">
        <v>180.916666666666</v>
      </c>
      <c r="I3263" s="39">
        <v>180.916666666666</v>
      </c>
      <c r="J3263" s="39">
        <v>180.916666666666</v>
      </c>
      <c r="K3263" s="39">
        <v>180.916666666666</v>
      </c>
      <c r="L3263" s="39">
        <v>180.916666666666</v>
      </c>
      <c r="M3263" s="39">
        <v>180.916666666666</v>
      </c>
      <c r="N3263" s="39">
        <v>180.916666666666</v>
      </c>
      <c r="O3263" s="39">
        <v>180.916666666666</v>
      </c>
      <c r="P3263" s="39">
        <v>180.916666666666</v>
      </c>
      <c r="Q3263" s="39">
        <v>180.916666666666</v>
      </c>
      <c r="R3263" s="39">
        <v>180.916666666666</v>
      </c>
    </row>
    <row r="3264" spans="1:30" hidden="1" outlineLevel="1">
      <c r="A3264" s="40" t="s">
        <v>225</v>
      </c>
      <c r="B3264" s="39">
        <v>4415304.3333333302</v>
      </c>
      <c r="C3264" s="39">
        <v>4415304.3333333302</v>
      </c>
      <c r="D3264" s="39">
        <v>4415304.3333333302</v>
      </c>
      <c r="E3264" s="39">
        <v>4415304.3333333302</v>
      </c>
      <c r="F3264" s="39">
        <v>4415304.3333333302</v>
      </c>
      <c r="G3264" s="39">
        <v>4415304.3333333302</v>
      </c>
      <c r="H3264" s="39">
        <v>4415304.3333333302</v>
      </c>
      <c r="I3264" s="39">
        <v>4415304.3333333302</v>
      </c>
      <c r="J3264" s="39">
        <v>4415304.3333333302</v>
      </c>
      <c r="K3264" s="39">
        <v>4415304.3333333302</v>
      </c>
      <c r="L3264" s="39">
        <v>4415304.3333333302</v>
      </c>
      <c r="M3264" s="39">
        <v>4415304.3333333302</v>
      </c>
      <c r="N3264" s="39">
        <v>4415304.3333333302</v>
      </c>
      <c r="O3264" s="39">
        <v>4415304.3333333302</v>
      </c>
      <c r="P3264" s="39">
        <v>4415304.3333333302</v>
      </c>
      <c r="Q3264" s="39">
        <v>4415304.3333333302</v>
      </c>
      <c r="R3264" s="39">
        <v>4415304.3333333302</v>
      </c>
    </row>
    <row r="3265" spans="1:30" hidden="1" outlineLevel="1">
      <c r="A3265" s="40" t="s">
        <v>228</v>
      </c>
      <c r="B3265" s="39">
        <v>6</v>
      </c>
      <c r="C3265" s="39">
        <v>6</v>
      </c>
      <c r="D3265" s="39">
        <v>6</v>
      </c>
      <c r="E3265" s="39">
        <v>6</v>
      </c>
      <c r="F3265" s="39">
        <v>6</v>
      </c>
      <c r="G3265" s="39">
        <v>6</v>
      </c>
      <c r="H3265" s="39">
        <v>6</v>
      </c>
      <c r="I3265" s="39">
        <v>6</v>
      </c>
      <c r="J3265" s="39">
        <v>6</v>
      </c>
      <c r="K3265" s="39">
        <v>6</v>
      </c>
      <c r="L3265" s="39">
        <v>6</v>
      </c>
      <c r="M3265" s="39">
        <v>6</v>
      </c>
      <c r="N3265" s="39">
        <v>6</v>
      </c>
      <c r="O3265" s="39">
        <v>6</v>
      </c>
      <c r="P3265" s="39">
        <v>6</v>
      </c>
      <c r="Q3265" s="39">
        <v>6</v>
      </c>
      <c r="R3265" s="39">
        <v>6</v>
      </c>
    </row>
    <row r="3266" spans="1:30" collapsed="1">
      <c r="A3266" s="40" t="s">
        <v>757</v>
      </c>
      <c r="B3266" s="39">
        <v>5031293.2956266496</v>
      </c>
      <c r="C3266" s="39">
        <v>5031293.2956266496</v>
      </c>
      <c r="D3266" s="39">
        <v>5031293.2956266496</v>
      </c>
      <c r="E3266" s="39">
        <v>5031293.2956266496</v>
      </c>
      <c r="F3266" s="39">
        <v>5031293.2956266496</v>
      </c>
      <c r="G3266" s="39">
        <v>5031293.2956266496</v>
      </c>
      <c r="H3266" s="39">
        <v>5031293.2956266496</v>
      </c>
      <c r="I3266" s="39">
        <v>5031293.2956266496</v>
      </c>
      <c r="J3266" s="39">
        <v>5031293.2956266496</v>
      </c>
      <c r="K3266" s="39">
        <v>5031293.2956266496</v>
      </c>
      <c r="L3266" s="39">
        <v>5031293.2956266496</v>
      </c>
      <c r="M3266" s="39">
        <v>5031293.2956266496</v>
      </c>
      <c r="N3266" s="39">
        <v>5031293.2956266496</v>
      </c>
      <c r="O3266" s="39">
        <v>5031293.2956266496</v>
      </c>
      <c r="P3266" s="39">
        <v>5031293.2956266496</v>
      </c>
      <c r="Q3266" s="39">
        <v>5031293.2956266496</v>
      </c>
      <c r="R3266" s="39">
        <v>5031293.2956266496</v>
      </c>
      <c r="S3266" s="39">
        <v>0</v>
      </c>
      <c r="T3266" s="39">
        <v>0</v>
      </c>
      <c r="U3266" s="39">
        <v>0</v>
      </c>
      <c r="V3266" s="39">
        <v>0</v>
      </c>
      <c r="W3266" s="39">
        <v>0</v>
      </c>
      <c r="X3266" s="39">
        <v>0</v>
      </c>
      <c r="Y3266" s="39">
        <v>0</v>
      </c>
      <c r="Z3266" s="39">
        <v>0</v>
      </c>
      <c r="AA3266" s="39">
        <v>0</v>
      </c>
      <c r="AB3266" s="39">
        <v>0</v>
      </c>
      <c r="AC3266" s="39">
        <v>0</v>
      </c>
      <c r="AD3266" s="39">
        <v>0</v>
      </c>
    </row>
    <row r="3267" spans="1:30">
      <c r="A3267" s="40" t="s">
        <v>758</v>
      </c>
    </row>
    <row r="3268" spans="1:30" s="45" customFormat="1">
      <c r="A3268" s="49" t="s">
        <v>759</v>
      </c>
      <c r="B3268" s="50">
        <v>5.52541829039555E-5</v>
      </c>
      <c r="C3268" s="50">
        <v>1.23228753239037E-5</v>
      </c>
      <c r="D3268" s="50">
        <v>0</v>
      </c>
      <c r="E3268" s="50">
        <v>8.6672579204578701E-2</v>
      </c>
      <c r="F3268" s="50">
        <v>2.1883538392743701E-3</v>
      </c>
      <c r="G3268" s="50">
        <v>2.14789041935999E-2</v>
      </c>
      <c r="H3268" s="50">
        <v>6.2218926282586501E-4</v>
      </c>
      <c r="I3268" s="50">
        <v>3.1436582479528601E-5</v>
      </c>
      <c r="J3268" s="50">
        <v>0</v>
      </c>
      <c r="K3268" s="50">
        <v>5.36641344750647E-6</v>
      </c>
      <c r="L3268" s="50">
        <v>1.1327977840116001E-2</v>
      </c>
      <c r="M3268" s="50">
        <v>3.5958282699186797E-5</v>
      </c>
      <c r="N3268" s="50">
        <v>0.87756846478642903</v>
      </c>
      <c r="O3268" s="50">
        <v>0</v>
      </c>
      <c r="P3268" s="50">
        <v>0</v>
      </c>
      <c r="Q3268" s="50">
        <v>1.1925363216680999E-6</v>
      </c>
      <c r="R3268" s="50">
        <v>0</v>
      </c>
      <c r="S3268" s="50">
        <v>0</v>
      </c>
      <c r="T3268" s="50">
        <v>0</v>
      </c>
      <c r="U3268" s="50">
        <v>0</v>
      </c>
      <c r="V3268" s="50">
        <v>0</v>
      </c>
      <c r="W3268" s="50">
        <v>0</v>
      </c>
      <c r="X3268" s="50">
        <v>0</v>
      </c>
      <c r="Y3268" s="50">
        <v>0</v>
      </c>
      <c r="Z3268" s="50">
        <v>0</v>
      </c>
      <c r="AA3268" s="50">
        <v>0</v>
      </c>
      <c r="AB3268" s="50">
        <v>0</v>
      </c>
      <c r="AC3268" s="50">
        <v>0</v>
      </c>
      <c r="AD3268" s="50">
        <v>0</v>
      </c>
    </row>
    <row r="3269" spans="1:30">
      <c r="A3269" s="40" t="s">
        <v>760</v>
      </c>
      <c r="B3269" s="39">
        <v>5.52541829039555E-5</v>
      </c>
      <c r="C3269" s="39">
        <v>1.23228753239037E-5</v>
      </c>
      <c r="D3269" s="39">
        <v>0</v>
      </c>
      <c r="E3269" s="39">
        <v>8.6672579204578701E-2</v>
      </c>
      <c r="F3269" s="39">
        <v>2.1883538392743701E-3</v>
      </c>
      <c r="G3269" s="39">
        <v>2.14789041935999E-2</v>
      </c>
      <c r="H3269" s="39">
        <v>6.2218926282586501E-4</v>
      </c>
      <c r="I3269" s="39">
        <v>3.1436582479528601E-5</v>
      </c>
      <c r="J3269" s="39">
        <v>0</v>
      </c>
      <c r="K3269" s="39">
        <v>5.36641344750647E-6</v>
      </c>
      <c r="L3269" s="39">
        <v>1.1327977840116001E-2</v>
      </c>
      <c r="M3269" s="39">
        <v>3.5958282699186797E-5</v>
      </c>
      <c r="N3269" s="39">
        <v>0.87756846478642903</v>
      </c>
      <c r="O3269" s="39">
        <v>0</v>
      </c>
      <c r="P3269" s="39">
        <v>0</v>
      </c>
      <c r="Q3269" s="39">
        <v>1.1925363216680999E-6</v>
      </c>
      <c r="R3269" s="39">
        <v>0</v>
      </c>
      <c r="S3269" s="39">
        <v>0</v>
      </c>
      <c r="T3269" s="39">
        <v>0</v>
      </c>
      <c r="U3269" s="39">
        <v>0</v>
      </c>
      <c r="V3269" s="39">
        <v>0</v>
      </c>
      <c r="W3269" s="39">
        <v>0</v>
      </c>
      <c r="X3269" s="39">
        <v>0</v>
      </c>
      <c r="Y3269" s="39">
        <v>0</v>
      </c>
      <c r="Z3269" s="39">
        <v>0</v>
      </c>
      <c r="AA3269" s="39">
        <v>0</v>
      </c>
      <c r="AB3269" s="39">
        <v>0</v>
      </c>
      <c r="AC3269" s="39">
        <v>0</v>
      </c>
      <c r="AD3269" s="39">
        <v>0</v>
      </c>
    </row>
    <row r="3270" spans="1:30">
      <c r="A3270" s="40" t="s">
        <v>761</v>
      </c>
    </row>
    <row r="3271" spans="1:30">
      <c r="A3271" s="43" t="s">
        <v>762</v>
      </c>
    </row>
    <row r="3272" spans="1:30">
      <c r="A3272" s="43" t="s">
        <v>763</v>
      </c>
      <c r="B3272" s="46">
        <v>71802.162585763697</v>
      </c>
      <c r="C3272" s="46">
        <v>4694.2854242183903</v>
      </c>
      <c r="D3272" s="46">
        <v>0</v>
      </c>
      <c r="E3272" s="46">
        <v>4439562.7081917599</v>
      </c>
      <c r="F3272" s="46">
        <v>53001.339220265501</v>
      </c>
      <c r="G3272" s="46">
        <v>3810293.0298531698</v>
      </c>
      <c r="H3272" s="46">
        <v>534506.05510153901</v>
      </c>
      <c r="I3272" s="46">
        <v>130741.68021365</v>
      </c>
      <c r="J3272" s="46">
        <v>2237.6509071294699</v>
      </c>
      <c r="K3272" s="46">
        <v>0</v>
      </c>
      <c r="L3272" s="46">
        <v>576153.64514436899</v>
      </c>
      <c r="M3272" s="46">
        <v>52.4731600287056</v>
      </c>
      <c r="N3272" s="46">
        <v>51919572.212592497</v>
      </c>
      <c r="O3272" s="46">
        <v>57254.086705032401</v>
      </c>
      <c r="P3272" s="46">
        <v>1537.5538828982201</v>
      </c>
      <c r="Q3272" s="46">
        <v>1688.7964286203801</v>
      </c>
      <c r="R3272" s="46">
        <v>7269.7489726511603</v>
      </c>
      <c r="S3272" s="46">
        <v>0</v>
      </c>
      <c r="T3272" s="46">
        <v>0</v>
      </c>
      <c r="U3272" s="46">
        <v>0</v>
      </c>
      <c r="V3272" s="46">
        <v>0</v>
      </c>
      <c r="W3272" s="46">
        <v>0</v>
      </c>
      <c r="X3272" s="46">
        <v>0</v>
      </c>
      <c r="Y3272" s="46">
        <v>0</v>
      </c>
      <c r="Z3272" s="46">
        <v>0</v>
      </c>
      <c r="AA3272" s="46">
        <v>0</v>
      </c>
      <c r="AB3272" s="46">
        <v>0</v>
      </c>
      <c r="AC3272" s="46">
        <v>0</v>
      </c>
      <c r="AD3272" s="46">
        <v>0</v>
      </c>
    </row>
    <row r="3273" spans="1:30" hidden="1" outlineLevel="1">
      <c r="A3273" s="40" t="s">
        <v>213</v>
      </c>
      <c r="B3273" s="39">
        <v>71802.162585763697</v>
      </c>
      <c r="C3273" s="39">
        <v>71802.162585763697</v>
      </c>
      <c r="D3273" s="39">
        <v>71802.162585763697</v>
      </c>
      <c r="E3273" s="39">
        <v>71802.162585763697</v>
      </c>
      <c r="F3273" s="39">
        <v>71802.162585763697</v>
      </c>
      <c r="G3273" s="39">
        <v>71802.162585763697</v>
      </c>
      <c r="H3273" s="39">
        <v>71802.162585763697</v>
      </c>
      <c r="I3273" s="39">
        <v>71802.162585763697</v>
      </c>
      <c r="J3273" s="39">
        <v>71802.162585763697</v>
      </c>
      <c r="K3273" s="39">
        <v>71802.162585763697</v>
      </c>
      <c r="L3273" s="39">
        <v>71802.162585763697</v>
      </c>
      <c r="M3273" s="39">
        <v>71802.162585763697</v>
      </c>
      <c r="N3273" s="39">
        <v>71802.162585763697</v>
      </c>
      <c r="O3273" s="39">
        <v>71802.162585763697</v>
      </c>
      <c r="P3273" s="39">
        <v>71802.162585763697</v>
      </c>
      <c r="Q3273" s="39">
        <v>71802.162585763697</v>
      </c>
      <c r="R3273" s="39">
        <v>71802.162585763697</v>
      </c>
    </row>
    <row r="3274" spans="1:30" hidden="1" outlineLevel="1">
      <c r="A3274" s="40" t="s">
        <v>214</v>
      </c>
      <c r="B3274" s="39">
        <v>4694.2854242183903</v>
      </c>
      <c r="C3274" s="39">
        <v>4694.2854242183903</v>
      </c>
      <c r="D3274" s="39">
        <v>4694.2854242183903</v>
      </c>
      <c r="E3274" s="39">
        <v>4694.2854242183903</v>
      </c>
      <c r="F3274" s="39">
        <v>4694.2854242183903</v>
      </c>
      <c r="G3274" s="39">
        <v>4694.2854242183903</v>
      </c>
      <c r="H3274" s="39">
        <v>4694.2854242183903</v>
      </c>
      <c r="I3274" s="39">
        <v>4694.2854242183903</v>
      </c>
      <c r="J3274" s="39">
        <v>4694.2854242183903</v>
      </c>
      <c r="K3274" s="39">
        <v>4694.2854242183903</v>
      </c>
      <c r="L3274" s="39">
        <v>4694.2854242183903</v>
      </c>
      <c r="M3274" s="39">
        <v>4694.2854242183903</v>
      </c>
      <c r="N3274" s="39">
        <v>4694.2854242183903</v>
      </c>
      <c r="O3274" s="39">
        <v>4694.2854242183903</v>
      </c>
      <c r="P3274" s="39">
        <v>4694.2854242183903</v>
      </c>
      <c r="Q3274" s="39">
        <v>4694.2854242183903</v>
      </c>
      <c r="R3274" s="39">
        <v>4694.2854242183903</v>
      </c>
    </row>
    <row r="3275" spans="1:30" hidden="1" outlineLevel="1">
      <c r="A3275" s="40" t="s">
        <v>216</v>
      </c>
      <c r="B3275" s="39">
        <v>4439562.7081917599</v>
      </c>
      <c r="C3275" s="39">
        <v>4439562.7081917599</v>
      </c>
      <c r="D3275" s="39">
        <v>4439562.7081917599</v>
      </c>
      <c r="E3275" s="39">
        <v>4439562.7081917599</v>
      </c>
      <c r="F3275" s="39">
        <v>4439562.7081917599</v>
      </c>
      <c r="G3275" s="39">
        <v>4439562.7081917599</v>
      </c>
      <c r="H3275" s="39">
        <v>4439562.7081917599</v>
      </c>
      <c r="I3275" s="39">
        <v>4439562.7081917599</v>
      </c>
      <c r="J3275" s="39">
        <v>4439562.7081917599</v>
      </c>
      <c r="K3275" s="39">
        <v>4439562.7081917599</v>
      </c>
      <c r="L3275" s="39">
        <v>4439562.7081917599</v>
      </c>
      <c r="M3275" s="39">
        <v>4439562.7081917599</v>
      </c>
      <c r="N3275" s="39">
        <v>4439562.7081917599</v>
      </c>
      <c r="O3275" s="39">
        <v>4439562.7081917599</v>
      </c>
      <c r="P3275" s="39">
        <v>4439562.7081917599</v>
      </c>
      <c r="Q3275" s="39">
        <v>4439562.7081917599</v>
      </c>
      <c r="R3275" s="39">
        <v>4439562.7081917599</v>
      </c>
    </row>
    <row r="3276" spans="1:30" hidden="1" outlineLevel="1">
      <c r="A3276" s="40" t="s">
        <v>217</v>
      </c>
      <c r="B3276" s="39">
        <v>53001.339220265501</v>
      </c>
      <c r="C3276" s="39">
        <v>53001.339220265501</v>
      </c>
      <c r="D3276" s="39">
        <v>53001.339220265501</v>
      </c>
      <c r="E3276" s="39">
        <v>53001.339220265501</v>
      </c>
      <c r="F3276" s="39">
        <v>53001.339220265501</v>
      </c>
      <c r="G3276" s="39">
        <v>53001.339220265501</v>
      </c>
      <c r="H3276" s="39">
        <v>53001.339220265501</v>
      </c>
      <c r="I3276" s="39">
        <v>53001.339220265501</v>
      </c>
      <c r="J3276" s="39">
        <v>53001.339220265501</v>
      </c>
      <c r="K3276" s="39">
        <v>53001.339220265501</v>
      </c>
      <c r="L3276" s="39">
        <v>53001.339220265501</v>
      </c>
      <c r="M3276" s="39">
        <v>53001.339220265501</v>
      </c>
      <c r="N3276" s="39">
        <v>53001.339220265501</v>
      </c>
      <c r="O3276" s="39">
        <v>53001.339220265501</v>
      </c>
      <c r="P3276" s="39">
        <v>53001.339220265501</v>
      </c>
      <c r="Q3276" s="39">
        <v>53001.339220265501</v>
      </c>
      <c r="R3276" s="39">
        <v>53001.339220265501</v>
      </c>
    </row>
    <row r="3277" spans="1:30" hidden="1" outlineLevel="1">
      <c r="A3277" s="40" t="s">
        <v>218</v>
      </c>
      <c r="B3277" s="39">
        <v>3810293.0298531698</v>
      </c>
      <c r="C3277" s="39">
        <v>3810293.0298531698</v>
      </c>
      <c r="D3277" s="39">
        <v>3810293.0298531698</v>
      </c>
      <c r="E3277" s="39">
        <v>3810293.0298531698</v>
      </c>
      <c r="F3277" s="39">
        <v>3810293.0298531698</v>
      </c>
      <c r="G3277" s="39">
        <v>3810293.0298531698</v>
      </c>
      <c r="H3277" s="39">
        <v>3810293.0298531698</v>
      </c>
      <c r="I3277" s="39">
        <v>3810293.0298531698</v>
      </c>
      <c r="J3277" s="39">
        <v>3810293.0298531698</v>
      </c>
      <c r="K3277" s="39">
        <v>3810293.0298531698</v>
      </c>
      <c r="L3277" s="39">
        <v>3810293.0298531698</v>
      </c>
      <c r="M3277" s="39">
        <v>3810293.0298531698</v>
      </c>
      <c r="N3277" s="39">
        <v>3810293.0298531698</v>
      </c>
      <c r="O3277" s="39">
        <v>3810293.0298531698</v>
      </c>
      <c r="P3277" s="39">
        <v>3810293.0298531698</v>
      </c>
      <c r="Q3277" s="39">
        <v>3810293.0298531698</v>
      </c>
      <c r="R3277" s="39">
        <v>3810293.0298531698</v>
      </c>
    </row>
    <row r="3278" spans="1:30" hidden="1" outlineLevel="1">
      <c r="A3278" s="40" t="s">
        <v>219</v>
      </c>
      <c r="B3278" s="39">
        <v>534506.05510153901</v>
      </c>
      <c r="C3278" s="39">
        <v>534506.05510153901</v>
      </c>
      <c r="D3278" s="39">
        <v>534506.05510153901</v>
      </c>
      <c r="E3278" s="39">
        <v>534506.05510153901</v>
      </c>
      <c r="F3278" s="39">
        <v>534506.05510153901</v>
      </c>
      <c r="G3278" s="39">
        <v>534506.05510153901</v>
      </c>
      <c r="H3278" s="39">
        <v>534506.05510153901</v>
      </c>
      <c r="I3278" s="39">
        <v>534506.05510153901</v>
      </c>
      <c r="J3278" s="39">
        <v>534506.05510153901</v>
      </c>
      <c r="K3278" s="39">
        <v>534506.05510153901</v>
      </c>
      <c r="L3278" s="39">
        <v>534506.05510153901</v>
      </c>
      <c r="M3278" s="39">
        <v>534506.05510153901</v>
      </c>
      <c r="N3278" s="39">
        <v>534506.05510153901</v>
      </c>
      <c r="O3278" s="39">
        <v>534506.05510153901</v>
      </c>
      <c r="P3278" s="39">
        <v>534506.05510153901</v>
      </c>
      <c r="Q3278" s="39">
        <v>534506.05510153901</v>
      </c>
      <c r="R3278" s="39">
        <v>534506.05510153901</v>
      </c>
    </row>
    <row r="3279" spans="1:30" hidden="1" outlineLevel="1">
      <c r="A3279" s="40" t="s">
        <v>220</v>
      </c>
      <c r="B3279" s="39">
        <v>130741.68021365</v>
      </c>
      <c r="C3279" s="39">
        <v>130741.68021365</v>
      </c>
      <c r="D3279" s="39">
        <v>130741.68021365</v>
      </c>
      <c r="E3279" s="39">
        <v>130741.68021365</v>
      </c>
      <c r="F3279" s="39">
        <v>130741.68021365</v>
      </c>
      <c r="G3279" s="39">
        <v>130741.68021365</v>
      </c>
      <c r="H3279" s="39">
        <v>130741.68021365</v>
      </c>
      <c r="I3279" s="39">
        <v>130741.68021365</v>
      </c>
      <c r="J3279" s="39">
        <v>130741.68021365</v>
      </c>
      <c r="K3279" s="39">
        <v>130741.68021365</v>
      </c>
      <c r="L3279" s="39">
        <v>130741.68021365</v>
      </c>
      <c r="M3279" s="39">
        <v>130741.68021365</v>
      </c>
      <c r="N3279" s="39">
        <v>130741.68021365</v>
      </c>
      <c r="O3279" s="39">
        <v>130741.68021365</v>
      </c>
      <c r="P3279" s="39">
        <v>130741.68021365</v>
      </c>
      <c r="Q3279" s="39">
        <v>130741.68021365</v>
      </c>
      <c r="R3279" s="39">
        <v>130741.68021365</v>
      </c>
    </row>
    <row r="3280" spans="1:30" hidden="1" outlineLevel="1">
      <c r="A3280" s="40" t="s">
        <v>221</v>
      </c>
      <c r="B3280" s="39">
        <v>2237.6509071294699</v>
      </c>
      <c r="C3280" s="39">
        <v>2237.6509071294699</v>
      </c>
      <c r="D3280" s="39">
        <v>2237.6509071294699</v>
      </c>
      <c r="E3280" s="39">
        <v>2237.6509071294699</v>
      </c>
      <c r="F3280" s="39">
        <v>2237.6509071294699</v>
      </c>
      <c r="G3280" s="39">
        <v>2237.6509071294699</v>
      </c>
      <c r="H3280" s="39">
        <v>2237.6509071294699</v>
      </c>
      <c r="I3280" s="39">
        <v>2237.6509071294699</v>
      </c>
      <c r="J3280" s="39">
        <v>2237.6509071294699</v>
      </c>
      <c r="K3280" s="39">
        <v>2237.6509071294699</v>
      </c>
      <c r="L3280" s="39">
        <v>2237.6509071294699</v>
      </c>
      <c r="M3280" s="39">
        <v>2237.6509071294699</v>
      </c>
      <c r="N3280" s="39">
        <v>2237.6509071294699</v>
      </c>
      <c r="O3280" s="39">
        <v>2237.6509071294699</v>
      </c>
      <c r="P3280" s="39">
        <v>2237.6509071294699</v>
      </c>
      <c r="Q3280" s="39">
        <v>2237.6509071294699</v>
      </c>
      <c r="R3280" s="39">
        <v>2237.6509071294699</v>
      </c>
    </row>
    <row r="3281" spans="1:30" hidden="1" outlineLevel="1">
      <c r="A3281" s="40" t="s">
        <v>223</v>
      </c>
      <c r="B3281" s="39">
        <v>576153.64514436899</v>
      </c>
      <c r="C3281" s="39">
        <v>576153.64514436899</v>
      </c>
      <c r="D3281" s="39">
        <v>576153.64514436899</v>
      </c>
      <c r="E3281" s="39">
        <v>576153.64514436899</v>
      </c>
      <c r="F3281" s="39">
        <v>576153.64514436899</v>
      </c>
      <c r="G3281" s="39">
        <v>576153.64514436899</v>
      </c>
      <c r="H3281" s="39">
        <v>576153.64514436899</v>
      </c>
      <c r="I3281" s="39">
        <v>576153.64514436899</v>
      </c>
      <c r="J3281" s="39">
        <v>576153.64514436899</v>
      </c>
      <c r="K3281" s="39">
        <v>576153.64514436899</v>
      </c>
      <c r="L3281" s="39">
        <v>576153.64514436899</v>
      </c>
      <c r="M3281" s="39">
        <v>576153.64514436899</v>
      </c>
      <c r="N3281" s="39">
        <v>576153.64514436899</v>
      </c>
      <c r="O3281" s="39">
        <v>576153.64514436899</v>
      </c>
      <c r="P3281" s="39">
        <v>576153.64514436899</v>
      </c>
      <c r="Q3281" s="39">
        <v>576153.64514436899</v>
      </c>
      <c r="R3281" s="39">
        <v>576153.64514436899</v>
      </c>
    </row>
    <row r="3282" spans="1:30" hidden="1" outlineLevel="1">
      <c r="A3282" s="40" t="s">
        <v>224</v>
      </c>
      <c r="B3282" s="39">
        <v>52.4731600287056</v>
      </c>
      <c r="C3282" s="39">
        <v>52.4731600287056</v>
      </c>
      <c r="D3282" s="39">
        <v>52.4731600287056</v>
      </c>
      <c r="E3282" s="39">
        <v>52.4731600287056</v>
      </c>
      <c r="F3282" s="39">
        <v>52.4731600287056</v>
      </c>
      <c r="G3282" s="39">
        <v>52.4731600287056</v>
      </c>
      <c r="H3282" s="39">
        <v>52.4731600287056</v>
      </c>
      <c r="I3282" s="39">
        <v>52.4731600287056</v>
      </c>
      <c r="J3282" s="39">
        <v>52.4731600287056</v>
      </c>
      <c r="K3282" s="39">
        <v>52.4731600287056</v>
      </c>
      <c r="L3282" s="39">
        <v>52.4731600287056</v>
      </c>
      <c r="M3282" s="39">
        <v>52.4731600287056</v>
      </c>
      <c r="N3282" s="39">
        <v>52.4731600287056</v>
      </c>
      <c r="O3282" s="39">
        <v>52.4731600287056</v>
      </c>
      <c r="P3282" s="39">
        <v>52.4731600287056</v>
      </c>
      <c r="Q3282" s="39">
        <v>52.4731600287056</v>
      </c>
      <c r="R3282" s="39">
        <v>52.4731600287056</v>
      </c>
    </row>
    <row r="3283" spans="1:30" hidden="1" outlineLevel="1">
      <c r="A3283" s="40" t="s">
        <v>225</v>
      </c>
      <c r="B3283" s="39">
        <v>51919572.212592497</v>
      </c>
      <c r="C3283" s="39">
        <v>51919572.212592497</v>
      </c>
      <c r="D3283" s="39">
        <v>51919572.212592497</v>
      </c>
      <c r="E3283" s="39">
        <v>51919572.212592497</v>
      </c>
      <c r="F3283" s="39">
        <v>51919572.212592497</v>
      </c>
      <c r="G3283" s="39">
        <v>51919572.212592497</v>
      </c>
      <c r="H3283" s="39">
        <v>51919572.212592497</v>
      </c>
      <c r="I3283" s="39">
        <v>51919572.212592497</v>
      </c>
      <c r="J3283" s="39">
        <v>51919572.212592497</v>
      </c>
      <c r="K3283" s="39">
        <v>51919572.212592497</v>
      </c>
      <c r="L3283" s="39">
        <v>51919572.212592497</v>
      </c>
      <c r="M3283" s="39">
        <v>51919572.212592497</v>
      </c>
      <c r="N3283" s="39">
        <v>51919572.212592497</v>
      </c>
      <c r="O3283" s="39">
        <v>51919572.212592497</v>
      </c>
      <c r="P3283" s="39">
        <v>51919572.212592497</v>
      </c>
      <c r="Q3283" s="39">
        <v>51919572.212592497</v>
      </c>
      <c r="R3283" s="39">
        <v>51919572.212592497</v>
      </c>
    </row>
    <row r="3284" spans="1:30" hidden="1" outlineLevel="1">
      <c r="A3284" s="40" t="s">
        <v>226</v>
      </c>
      <c r="B3284" s="39">
        <v>57254.086705032401</v>
      </c>
      <c r="C3284" s="39">
        <v>57254.086705032401</v>
      </c>
      <c r="D3284" s="39">
        <v>57254.086705032401</v>
      </c>
      <c r="E3284" s="39">
        <v>57254.086705032401</v>
      </c>
      <c r="F3284" s="39">
        <v>57254.086705032401</v>
      </c>
      <c r="G3284" s="39">
        <v>57254.086705032401</v>
      </c>
      <c r="H3284" s="39">
        <v>57254.086705032401</v>
      </c>
      <c r="I3284" s="39">
        <v>57254.086705032401</v>
      </c>
      <c r="J3284" s="39">
        <v>57254.086705032401</v>
      </c>
      <c r="K3284" s="39">
        <v>57254.086705032401</v>
      </c>
      <c r="L3284" s="39">
        <v>57254.086705032401</v>
      </c>
      <c r="M3284" s="39">
        <v>57254.086705032401</v>
      </c>
      <c r="N3284" s="39">
        <v>57254.086705032401</v>
      </c>
      <c r="O3284" s="39">
        <v>57254.086705032401</v>
      </c>
      <c r="P3284" s="39">
        <v>57254.086705032401</v>
      </c>
      <c r="Q3284" s="39">
        <v>57254.086705032401</v>
      </c>
      <c r="R3284" s="39">
        <v>57254.086705032401</v>
      </c>
    </row>
    <row r="3285" spans="1:30" hidden="1" outlineLevel="1">
      <c r="A3285" s="40" t="s">
        <v>227</v>
      </c>
      <c r="B3285" s="39">
        <v>1537.5538828982201</v>
      </c>
      <c r="C3285" s="39">
        <v>1537.5538828982201</v>
      </c>
      <c r="D3285" s="39">
        <v>1537.5538828982201</v>
      </c>
      <c r="E3285" s="39">
        <v>1537.5538828982201</v>
      </c>
      <c r="F3285" s="39">
        <v>1537.5538828982201</v>
      </c>
      <c r="G3285" s="39">
        <v>1537.5538828982201</v>
      </c>
      <c r="H3285" s="39">
        <v>1537.5538828982201</v>
      </c>
      <c r="I3285" s="39">
        <v>1537.5538828982201</v>
      </c>
      <c r="J3285" s="39">
        <v>1537.5538828982201</v>
      </c>
      <c r="K3285" s="39">
        <v>1537.5538828982201</v>
      </c>
      <c r="L3285" s="39">
        <v>1537.5538828982201</v>
      </c>
      <c r="M3285" s="39">
        <v>1537.5538828982201</v>
      </c>
      <c r="N3285" s="39">
        <v>1537.5538828982201</v>
      </c>
      <c r="O3285" s="39">
        <v>1537.5538828982201</v>
      </c>
      <c r="P3285" s="39">
        <v>1537.5538828982201</v>
      </c>
      <c r="Q3285" s="39">
        <v>1537.5538828982201</v>
      </c>
      <c r="R3285" s="39">
        <v>1537.5538828982201</v>
      </c>
    </row>
    <row r="3286" spans="1:30" hidden="1" outlineLevel="1">
      <c r="A3286" s="40" t="s">
        <v>228</v>
      </c>
      <c r="B3286" s="39">
        <v>1688.7964286203801</v>
      </c>
      <c r="C3286" s="39">
        <v>1688.7964286203801</v>
      </c>
      <c r="D3286" s="39">
        <v>1688.7964286203801</v>
      </c>
      <c r="E3286" s="39">
        <v>1688.7964286203801</v>
      </c>
      <c r="F3286" s="39">
        <v>1688.7964286203801</v>
      </c>
      <c r="G3286" s="39">
        <v>1688.7964286203801</v>
      </c>
      <c r="H3286" s="39">
        <v>1688.7964286203801</v>
      </c>
      <c r="I3286" s="39">
        <v>1688.7964286203801</v>
      </c>
      <c r="J3286" s="39">
        <v>1688.7964286203801</v>
      </c>
      <c r="K3286" s="39">
        <v>1688.7964286203801</v>
      </c>
      <c r="L3286" s="39">
        <v>1688.7964286203801</v>
      </c>
      <c r="M3286" s="39">
        <v>1688.7964286203801</v>
      </c>
      <c r="N3286" s="39">
        <v>1688.7964286203801</v>
      </c>
      <c r="O3286" s="39">
        <v>1688.7964286203801</v>
      </c>
      <c r="P3286" s="39">
        <v>1688.7964286203801</v>
      </c>
      <c r="Q3286" s="39">
        <v>1688.7964286203801</v>
      </c>
      <c r="R3286" s="39">
        <v>1688.7964286203801</v>
      </c>
    </row>
    <row r="3287" spans="1:30" hidden="1" outlineLevel="1">
      <c r="A3287" s="40" t="s">
        <v>229</v>
      </c>
      <c r="B3287" s="39">
        <v>7269.7489726511603</v>
      </c>
      <c r="C3287" s="39">
        <v>7269.7489726511603</v>
      </c>
      <c r="D3287" s="39">
        <v>7269.7489726511603</v>
      </c>
      <c r="E3287" s="39">
        <v>7269.7489726511603</v>
      </c>
      <c r="F3287" s="39">
        <v>7269.7489726511603</v>
      </c>
      <c r="G3287" s="39">
        <v>7269.7489726511603</v>
      </c>
      <c r="H3287" s="39">
        <v>7269.7489726511603</v>
      </c>
      <c r="I3287" s="39">
        <v>7269.7489726511603</v>
      </c>
      <c r="J3287" s="39">
        <v>7269.7489726511603</v>
      </c>
      <c r="K3287" s="39">
        <v>7269.7489726511603</v>
      </c>
      <c r="L3287" s="39">
        <v>7269.7489726511603</v>
      </c>
      <c r="M3287" s="39">
        <v>7269.7489726511603</v>
      </c>
      <c r="N3287" s="39">
        <v>7269.7489726511603</v>
      </c>
      <c r="O3287" s="39">
        <v>7269.7489726511603</v>
      </c>
      <c r="P3287" s="39">
        <v>7269.7489726511603</v>
      </c>
      <c r="Q3287" s="39">
        <v>7269.7489726511603</v>
      </c>
      <c r="R3287" s="39">
        <v>7269.7489726511603</v>
      </c>
    </row>
    <row r="3288" spans="1:30" collapsed="1">
      <c r="A3288" s="40" t="s">
        <v>764</v>
      </c>
      <c r="B3288" s="39">
        <v>61610367.428383499</v>
      </c>
      <c r="C3288" s="39">
        <v>61610367.428383499</v>
      </c>
      <c r="D3288" s="39">
        <v>61610367.428383499</v>
      </c>
      <c r="E3288" s="39">
        <v>61610367.428383499</v>
      </c>
      <c r="F3288" s="39">
        <v>61610367.428383499</v>
      </c>
      <c r="G3288" s="39">
        <v>61610367.428383499</v>
      </c>
      <c r="H3288" s="39">
        <v>61610367.428383499</v>
      </c>
      <c r="I3288" s="39">
        <v>61610367.428383499</v>
      </c>
      <c r="J3288" s="39">
        <v>61610367.428383499</v>
      </c>
      <c r="K3288" s="39">
        <v>61610367.428383499</v>
      </c>
      <c r="L3288" s="39">
        <v>61610367.428383499</v>
      </c>
      <c r="M3288" s="39">
        <v>61610367.428383499</v>
      </c>
      <c r="N3288" s="39">
        <v>61610367.428383499</v>
      </c>
      <c r="O3288" s="39">
        <v>61610367.428383499</v>
      </c>
      <c r="P3288" s="39">
        <v>61610367.428383499</v>
      </c>
      <c r="Q3288" s="39">
        <v>61610367.428383499</v>
      </c>
      <c r="R3288" s="39">
        <v>61610367.428383499</v>
      </c>
      <c r="S3288" s="39">
        <v>0</v>
      </c>
      <c r="T3288" s="39">
        <v>0</v>
      </c>
      <c r="U3288" s="39">
        <v>0</v>
      </c>
      <c r="V3288" s="39">
        <v>0</v>
      </c>
      <c r="W3288" s="39">
        <v>0</v>
      </c>
      <c r="X3288" s="39">
        <v>0</v>
      </c>
      <c r="Y3288" s="39">
        <v>0</v>
      </c>
      <c r="Z3288" s="39">
        <v>0</v>
      </c>
      <c r="AA3288" s="39">
        <v>0</v>
      </c>
      <c r="AB3288" s="39">
        <v>0</v>
      </c>
      <c r="AC3288" s="39">
        <v>0</v>
      </c>
      <c r="AD3288" s="39">
        <v>0</v>
      </c>
    </row>
    <row r="3289" spans="1:30" hidden="1" outlineLevel="1">
      <c r="A3289" s="40" t="s">
        <v>213</v>
      </c>
      <c r="B3289" s="39">
        <v>71802.162585763697</v>
      </c>
      <c r="C3289" s="39">
        <v>71802.162585763697</v>
      </c>
      <c r="D3289" s="39">
        <v>71802.162585763697</v>
      </c>
      <c r="E3289" s="39">
        <v>71802.162585763697</v>
      </c>
      <c r="F3289" s="39">
        <v>71802.162585763697</v>
      </c>
      <c r="G3289" s="39">
        <v>71802.162585763697</v>
      </c>
      <c r="H3289" s="39">
        <v>71802.162585763697</v>
      </c>
      <c r="I3289" s="39">
        <v>71802.162585763697</v>
      </c>
      <c r="J3289" s="39">
        <v>71802.162585763697</v>
      </c>
      <c r="K3289" s="39">
        <v>71802.162585763697</v>
      </c>
      <c r="L3289" s="39">
        <v>71802.162585763697</v>
      </c>
      <c r="M3289" s="39">
        <v>71802.162585763697</v>
      </c>
      <c r="N3289" s="39">
        <v>71802.162585763697</v>
      </c>
      <c r="O3289" s="39">
        <v>71802.162585763697</v>
      </c>
      <c r="P3289" s="39">
        <v>71802.162585763697</v>
      </c>
      <c r="Q3289" s="39">
        <v>71802.162585763697</v>
      </c>
      <c r="R3289" s="39">
        <v>71802.162585763697</v>
      </c>
      <c r="S3289" s="39">
        <v>71802.162585763697</v>
      </c>
      <c r="T3289" s="39">
        <v>71802.162585763697</v>
      </c>
      <c r="U3289" s="39">
        <v>71802.162585763697</v>
      </c>
      <c r="V3289" s="39">
        <v>71802.162585763697</v>
      </c>
      <c r="W3289" s="39">
        <v>71802.162585763697</v>
      </c>
      <c r="X3289" s="39">
        <v>71802.162585763697</v>
      </c>
      <c r="Y3289" s="39">
        <v>71802.162585763697</v>
      </c>
      <c r="Z3289" s="39">
        <v>71802.162585763697</v>
      </c>
      <c r="AA3289" s="39">
        <v>71802.162585763697</v>
      </c>
      <c r="AB3289" s="39">
        <v>71802.162585763697</v>
      </c>
      <c r="AC3289" s="39">
        <v>71802.162585763697</v>
      </c>
      <c r="AD3289" s="39">
        <v>71802.162585763697</v>
      </c>
    </row>
    <row r="3290" spans="1:30" hidden="1" outlineLevel="1">
      <c r="A3290" s="40" t="s">
        <v>214</v>
      </c>
      <c r="B3290" s="39">
        <v>4694.2854242183903</v>
      </c>
      <c r="C3290" s="39">
        <v>4694.2854242183903</v>
      </c>
      <c r="D3290" s="39">
        <v>4694.2854242183903</v>
      </c>
      <c r="E3290" s="39">
        <v>4694.2854242183903</v>
      </c>
      <c r="F3290" s="39">
        <v>4694.2854242183903</v>
      </c>
      <c r="G3290" s="39">
        <v>4694.2854242183903</v>
      </c>
      <c r="H3290" s="39">
        <v>4694.2854242183903</v>
      </c>
      <c r="I3290" s="39">
        <v>4694.2854242183903</v>
      </c>
      <c r="J3290" s="39">
        <v>4694.2854242183903</v>
      </c>
      <c r="K3290" s="39">
        <v>4694.2854242183903</v>
      </c>
      <c r="L3290" s="39">
        <v>4694.2854242183903</v>
      </c>
      <c r="M3290" s="39">
        <v>4694.2854242183903</v>
      </c>
      <c r="N3290" s="39">
        <v>4694.2854242183903</v>
      </c>
      <c r="O3290" s="39">
        <v>4694.2854242183903</v>
      </c>
      <c r="P3290" s="39">
        <v>4694.2854242183903</v>
      </c>
      <c r="Q3290" s="39">
        <v>4694.2854242183903</v>
      </c>
      <c r="R3290" s="39">
        <v>4694.2854242183903</v>
      </c>
      <c r="S3290" s="39">
        <v>4694.2854242183903</v>
      </c>
      <c r="T3290" s="39">
        <v>4694.2854242183903</v>
      </c>
      <c r="U3290" s="39">
        <v>4694.2854242183903</v>
      </c>
      <c r="V3290" s="39">
        <v>4694.2854242183903</v>
      </c>
      <c r="W3290" s="39">
        <v>4694.2854242183903</v>
      </c>
      <c r="X3290" s="39">
        <v>4694.2854242183903</v>
      </c>
      <c r="Y3290" s="39">
        <v>4694.2854242183903</v>
      </c>
      <c r="Z3290" s="39">
        <v>4694.2854242183903</v>
      </c>
      <c r="AA3290" s="39">
        <v>4694.2854242183903</v>
      </c>
      <c r="AB3290" s="39">
        <v>4694.2854242183903</v>
      </c>
      <c r="AC3290" s="39">
        <v>4694.2854242183903</v>
      </c>
      <c r="AD3290" s="39">
        <v>4694.2854242183903</v>
      </c>
    </row>
    <row r="3291" spans="1:30" hidden="1" outlineLevel="1">
      <c r="A3291" s="40" t="s">
        <v>216</v>
      </c>
      <c r="B3291" s="39">
        <v>4439562.7081917599</v>
      </c>
      <c r="C3291" s="39">
        <v>4439562.7081917599</v>
      </c>
      <c r="D3291" s="39">
        <v>4439562.7081917599</v>
      </c>
      <c r="E3291" s="39">
        <v>4439562.7081917599</v>
      </c>
      <c r="F3291" s="39">
        <v>4439562.7081917599</v>
      </c>
      <c r="G3291" s="39">
        <v>4439562.7081917599</v>
      </c>
      <c r="H3291" s="39">
        <v>4439562.7081917599</v>
      </c>
      <c r="I3291" s="39">
        <v>4439562.7081917599</v>
      </c>
      <c r="J3291" s="39">
        <v>4439562.7081917599</v>
      </c>
      <c r="K3291" s="39">
        <v>4439562.7081917599</v>
      </c>
      <c r="L3291" s="39">
        <v>4439562.7081917599</v>
      </c>
      <c r="M3291" s="39">
        <v>4439562.7081917599</v>
      </c>
      <c r="N3291" s="39">
        <v>4439562.7081917599</v>
      </c>
      <c r="O3291" s="39">
        <v>4439562.7081917599</v>
      </c>
      <c r="P3291" s="39">
        <v>4439562.7081917599</v>
      </c>
      <c r="Q3291" s="39">
        <v>4439562.7081917599</v>
      </c>
      <c r="R3291" s="39">
        <v>4439562.7081917599</v>
      </c>
      <c r="S3291" s="39">
        <v>4439562.7081917599</v>
      </c>
      <c r="T3291" s="39">
        <v>4439562.7081917599</v>
      </c>
      <c r="U3291" s="39">
        <v>4439562.7081917599</v>
      </c>
      <c r="V3291" s="39">
        <v>4439562.7081917599</v>
      </c>
      <c r="W3291" s="39">
        <v>4439562.7081917599</v>
      </c>
      <c r="X3291" s="39">
        <v>4439562.7081917599</v>
      </c>
      <c r="Y3291" s="39">
        <v>4439562.7081917599</v>
      </c>
      <c r="Z3291" s="39">
        <v>4439562.7081917599</v>
      </c>
      <c r="AA3291" s="39">
        <v>4439562.7081917599</v>
      </c>
      <c r="AB3291" s="39">
        <v>4439562.7081917599</v>
      </c>
      <c r="AC3291" s="39">
        <v>4439562.7081917599</v>
      </c>
      <c r="AD3291" s="39">
        <v>4439562.7081917599</v>
      </c>
    </row>
    <row r="3292" spans="1:30" hidden="1" outlineLevel="1">
      <c r="A3292" s="40" t="s">
        <v>217</v>
      </c>
      <c r="B3292" s="39">
        <v>53001.339220265501</v>
      </c>
      <c r="C3292" s="39">
        <v>53001.339220265501</v>
      </c>
      <c r="D3292" s="39">
        <v>53001.339220265501</v>
      </c>
      <c r="E3292" s="39">
        <v>53001.339220265501</v>
      </c>
      <c r="F3292" s="39">
        <v>53001.339220265501</v>
      </c>
      <c r="G3292" s="39">
        <v>53001.339220265501</v>
      </c>
      <c r="H3292" s="39">
        <v>53001.339220265501</v>
      </c>
      <c r="I3292" s="39">
        <v>53001.339220265501</v>
      </c>
      <c r="J3292" s="39">
        <v>53001.339220265501</v>
      </c>
      <c r="K3292" s="39">
        <v>53001.339220265501</v>
      </c>
      <c r="L3292" s="39">
        <v>53001.339220265501</v>
      </c>
      <c r="M3292" s="39">
        <v>53001.339220265501</v>
      </c>
      <c r="N3292" s="39">
        <v>53001.339220265501</v>
      </c>
      <c r="O3292" s="39">
        <v>53001.339220265501</v>
      </c>
      <c r="P3292" s="39">
        <v>53001.339220265501</v>
      </c>
      <c r="Q3292" s="39">
        <v>53001.339220265501</v>
      </c>
      <c r="R3292" s="39">
        <v>53001.339220265501</v>
      </c>
      <c r="S3292" s="39">
        <v>53001.339220265501</v>
      </c>
      <c r="T3292" s="39">
        <v>53001.339220265501</v>
      </c>
      <c r="U3292" s="39">
        <v>53001.339220265501</v>
      </c>
      <c r="V3292" s="39">
        <v>53001.339220265501</v>
      </c>
      <c r="W3292" s="39">
        <v>53001.339220265501</v>
      </c>
      <c r="X3292" s="39">
        <v>53001.339220265501</v>
      </c>
      <c r="Y3292" s="39">
        <v>53001.339220265501</v>
      </c>
      <c r="Z3292" s="39">
        <v>53001.339220265501</v>
      </c>
      <c r="AA3292" s="39">
        <v>53001.339220265501</v>
      </c>
      <c r="AB3292" s="39">
        <v>53001.339220265501</v>
      </c>
      <c r="AC3292" s="39">
        <v>53001.339220265501</v>
      </c>
      <c r="AD3292" s="39">
        <v>53001.339220265501</v>
      </c>
    </row>
    <row r="3293" spans="1:30" hidden="1" outlineLevel="1">
      <c r="A3293" s="40" t="s">
        <v>218</v>
      </c>
      <c r="B3293" s="39">
        <v>3810293.0298531698</v>
      </c>
      <c r="C3293" s="39">
        <v>3810293.0298531698</v>
      </c>
      <c r="D3293" s="39">
        <v>3810293.0298531698</v>
      </c>
      <c r="E3293" s="39">
        <v>3810293.0298531698</v>
      </c>
      <c r="F3293" s="39">
        <v>3810293.0298531698</v>
      </c>
      <c r="G3293" s="39">
        <v>3810293.0298531698</v>
      </c>
      <c r="H3293" s="39">
        <v>3810293.0298531698</v>
      </c>
      <c r="I3293" s="39">
        <v>3810293.0298531698</v>
      </c>
      <c r="J3293" s="39">
        <v>3810293.0298531698</v>
      </c>
      <c r="K3293" s="39">
        <v>3810293.0298531698</v>
      </c>
      <c r="L3293" s="39">
        <v>3810293.0298531698</v>
      </c>
      <c r="M3293" s="39">
        <v>3810293.0298531698</v>
      </c>
      <c r="N3293" s="39">
        <v>3810293.0298531698</v>
      </c>
      <c r="O3293" s="39">
        <v>3810293.0298531698</v>
      </c>
      <c r="P3293" s="39">
        <v>3810293.0298531698</v>
      </c>
      <c r="Q3293" s="39">
        <v>3810293.0298531698</v>
      </c>
      <c r="R3293" s="39">
        <v>3810293.0298531698</v>
      </c>
      <c r="S3293" s="39">
        <v>3810293.0298531698</v>
      </c>
      <c r="T3293" s="39">
        <v>3810293.0298531698</v>
      </c>
      <c r="U3293" s="39">
        <v>3810293.0298531698</v>
      </c>
      <c r="V3293" s="39">
        <v>3810293.0298531698</v>
      </c>
      <c r="W3293" s="39">
        <v>3810293.0298531698</v>
      </c>
      <c r="X3293" s="39">
        <v>3810293.0298531698</v>
      </c>
      <c r="Y3293" s="39">
        <v>3810293.0298531698</v>
      </c>
      <c r="Z3293" s="39">
        <v>3810293.0298531698</v>
      </c>
      <c r="AA3293" s="39">
        <v>3810293.0298531698</v>
      </c>
      <c r="AB3293" s="39">
        <v>3810293.0298531698</v>
      </c>
      <c r="AC3293" s="39">
        <v>3810293.0298531698</v>
      </c>
      <c r="AD3293" s="39">
        <v>3810293.0298531698</v>
      </c>
    </row>
    <row r="3294" spans="1:30" hidden="1" outlineLevel="1">
      <c r="A3294" s="40" t="s">
        <v>219</v>
      </c>
      <c r="B3294" s="39">
        <v>534506.05510153901</v>
      </c>
      <c r="C3294" s="39">
        <v>534506.05510153901</v>
      </c>
      <c r="D3294" s="39">
        <v>534506.05510153901</v>
      </c>
      <c r="E3294" s="39">
        <v>534506.05510153901</v>
      </c>
      <c r="F3294" s="39">
        <v>534506.05510153901</v>
      </c>
      <c r="G3294" s="39">
        <v>534506.05510153901</v>
      </c>
      <c r="H3294" s="39">
        <v>534506.05510153901</v>
      </c>
      <c r="I3294" s="39">
        <v>534506.05510153901</v>
      </c>
      <c r="J3294" s="39">
        <v>534506.05510153901</v>
      </c>
      <c r="K3294" s="39">
        <v>534506.05510153901</v>
      </c>
      <c r="L3294" s="39">
        <v>534506.05510153901</v>
      </c>
      <c r="M3294" s="39">
        <v>534506.05510153901</v>
      </c>
      <c r="N3294" s="39">
        <v>534506.05510153901</v>
      </c>
      <c r="O3294" s="39">
        <v>534506.05510153901</v>
      </c>
      <c r="P3294" s="39">
        <v>534506.05510153901</v>
      </c>
      <c r="Q3294" s="39">
        <v>534506.05510153901</v>
      </c>
      <c r="R3294" s="39">
        <v>534506.05510153901</v>
      </c>
      <c r="S3294" s="39">
        <v>534506.05510153901</v>
      </c>
      <c r="T3294" s="39">
        <v>534506.05510153901</v>
      </c>
      <c r="U3294" s="39">
        <v>534506.05510153901</v>
      </c>
      <c r="V3294" s="39">
        <v>534506.05510153901</v>
      </c>
      <c r="W3294" s="39">
        <v>534506.05510153901</v>
      </c>
      <c r="X3294" s="39">
        <v>534506.05510153901</v>
      </c>
      <c r="Y3294" s="39">
        <v>534506.05510153901</v>
      </c>
      <c r="Z3294" s="39">
        <v>534506.05510153901</v>
      </c>
      <c r="AA3294" s="39">
        <v>534506.05510153901</v>
      </c>
      <c r="AB3294" s="39">
        <v>534506.05510153901</v>
      </c>
      <c r="AC3294" s="39">
        <v>534506.05510153901</v>
      </c>
      <c r="AD3294" s="39">
        <v>534506.05510153901</v>
      </c>
    </row>
    <row r="3295" spans="1:30" hidden="1" outlineLevel="1">
      <c r="A3295" s="40" t="s">
        <v>220</v>
      </c>
      <c r="B3295" s="39">
        <v>130741.68021365</v>
      </c>
      <c r="C3295" s="39">
        <v>130741.68021365</v>
      </c>
      <c r="D3295" s="39">
        <v>130741.68021365</v>
      </c>
      <c r="E3295" s="39">
        <v>130741.68021365</v>
      </c>
      <c r="F3295" s="39">
        <v>130741.68021365</v>
      </c>
      <c r="G3295" s="39">
        <v>130741.68021365</v>
      </c>
      <c r="H3295" s="39">
        <v>130741.68021365</v>
      </c>
      <c r="I3295" s="39">
        <v>130741.68021365</v>
      </c>
      <c r="J3295" s="39">
        <v>130741.68021365</v>
      </c>
      <c r="K3295" s="39">
        <v>130741.68021365</v>
      </c>
      <c r="L3295" s="39">
        <v>130741.68021365</v>
      </c>
      <c r="M3295" s="39">
        <v>130741.68021365</v>
      </c>
      <c r="N3295" s="39">
        <v>130741.68021365</v>
      </c>
      <c r="O3295" s="39">
        <v>130741.68021365</v>
      </c>
      <c r="P3295" s="39">
        <v>130741.68021365</v>
      </c>
      <c r="Q3295" s="39">
        <v>130741.68021365</v>
      </c>
      <c r="R3295" s="39">
        <v>130741.68021365</v>
      </c>
      <c r="S3295" s="39">
        <v>130741.68021365</v>
      </c>
      <c r="T3295" s="39">
        <v>130741.68021365</v>
      </c>
      <c r="U3295" s="39">
        <v>130741.68021365</v>
      </c>
      <c r="V3295" s="39">
        <v>130741.68021365</v>
      </c>
      <c r="W3295" s="39">
        <v>130741.68021365</v>
      </c>
      <c r="X3295" s="39">
        <v>130741.68021365</v>
      </c>
      <c r="Y3295" s="39">
        <v>130741.68021365</v>
      </c>
      <c r="Z3295" s="39">
        <v>130741.68021365</v>
      </c>
      <c r="AA3295" s="39">
        <v>130741.68021365</v>
      </c>
      <c r="AB3295" s="39">
        <v>130741.68021365</v>
      </c>
      <c r="AC3295" s="39">
        <v>130741.68021365</v>
      </c>
      <c r="AD3295" s="39">
        <v>130741.68021365</v>
      </c>
    </row>
    <row r="3296" spans="1:30" hidden="1" outlineLevel="1">
      <c r="A3296" s="40" t="s">
        <v>221</v>
      </c>
      <c r="B3296" s="39">
        <v>2237.6509071294699</v>
      </c>
      <c r="C3296" s="39">
        <v>2237.6509071294699</v>
      </c>
      <c r="D3296" s="39">
        <v>2237.6509071294699</v>
      </c>
      <c r="E3296" s="39">
        <v>2237.6509071294699</v>
      </c>
      <c r="F3296" s="39">
        <v>2237.6509071294699</v>
      </c>
      <c r="G3296" s="39">
        <v>2237.6509071294699</v>
      </c>
      <c r="H3296" s="39">
        <v>2237.6509071294699</v>
      </c>
      <c r="I3296" s="39">
        <v>2237.6509071294699</v>
      </c>
      <c r="J3296" s="39">
        <v>2237.6509071294699</v>
      </c>
      <c r="K3296" s="39">
        <v>2237.6509071294699</v>
      </c>
      <c r="L3296" s="39">
        <v>2237.6509071294699</v>
      </c>
      <c r="M3296" s="39">
        <v>2237.6509071294699</v>
      </c>
      <c r="N3296" s="39">
        <v>2237.6509071294699</v>
      </c>
      <c r="O3296" s="39">
        <v>2237.6509071294699</v>
      </c>
      <c r="P3296" s="39">
        <v>2237.6509071294699</v>
      </c>
      <c r="Q3296" s="39">
        <v>2237.6509071294699</v>
      </c>
      <c r="R3296" s="39">
        <v>2237.6509071294699</v>
      </c>
      <c r="S3296" s="39">
        <v>2237.6509071294699</v>
      </c>
      <c r="T3296" s="39">
        <v>2237.6509071294699</v>
      </c>
      <c r="U3296" s="39">
        <v>2237.6509071294699</v>
      </c>
      <c r="V3296" s="39">
        <v>2237.6509071294699</v>
      </c>
      <c r="W3296" s="39">
        <v>2237.6509071294699</v>
      </c>
      <c r="X3296" s="39">
        <v>2237.6509071294699</v>
      </c>
      <c r="Y3296" s="39">
        <v>2237.6509071294699</v>
      </c>
      <c r="Z3296" s="39">
        <v>2237.6509071294699</v>
      </c>
      <c r="AA3296" s="39">
        <v>2237.6509071294699</v>
      </c>
      <c r="AB3296" s="39">
        <v>2237.6509071294699</v>
      </c>
      <c r="AC3296" s="39">
        <v>2237.6509071294699</v>
      </c>
      <c r="AD3296" s="39">
        <v>2237.6509071294699</v>
      </c>
    </row>
    <row r="3297" spans="1:30" hidden="1" outlineLevel="1">
      <c r="A3297" s="40" t="s">
        <v>223</v>
      </c>
      <c r="B3297" s="39">
        <v>576153.64514436899</v>
      </c>
      <c r="C3297" s="39">
        <v>576153.64514436899</v>
      </c>
      <c r="D3297" s="39">
        <v>576153.64514436899</v>
      </c>
      <c r="E3297" s="39">
        <v>576153.64514436899</v>
      </c>
      <c r="F3297" s="39">
        <v>576153.64514436899</v>
      </c>
      <c r="G3297" s="39">
        <v>576153.64514436899</v>
      </c>
      <c r="H3297" s="39">
        <v>576153.64514436899</v>
      </c>
      <c r="I3297" s="39">
        <v>576153.64514436899</v>
      </c>
      <c r="J3297" s="39">
        <v>576153.64514436899</v>
      </c>
      <c r="K3297" s="39">
        <v>576153.64514436899</v>
      </c>
      <c r="L3297" s="39">
        <v>576153.64514436899</v>
      </c>
      <c r="M3297" s="39">
        <v>576153.64514436899</v>
      </c>
      <c r="N3297" s="39">
        <v>576153.64514436899</v>
      </c>
      <c r="O3297" s="39">
        <v>576153.64514436899</v>
      </c>
      <c r="P3297" s="39">
        <v>576153.64514436899</v>
      </c>
      <c r="Q3297" s="39">
        <v>576153.64514436899</v>
      </c>
      <c r="R3297" s="39">
        <v>576153.64514436899</v>
      </c>
      <c r="S3297" s="39">
        <v>576153.64514436899</v>
      </c>
      <c r="T3297" s="39">
        <v>576153.64514436899</v>
      </c>
      <c r="U3297" s="39">
        <v>576153.64514436899</v>
      </c>
      <c r="V3297" s="39">
        <v>576153.64514436899</v>
      </c>
      <c r="W3297" s="39">
        <v>576153.64514436899</v>
      </c>
      <c r="X3297" s="39">
        <v>576153.64514436899</v>
      </c>
      <c r="Y3297" s="39">
        <v>576153.64514436899</v>
      </c>
      <c r="Z3297" s="39">
        <v>576153.64514436899</v>
      </c>
      <c r="AA3297" s="39">
        <v>576153.64514436899</v>
      </c>
      <c r="AB3297" s="39">
        <v>576153.64514436899</v>
      </c>
      <c r="AC3297" s="39">
        <v>576153.64514436899</v>
      </c>
      <c r="AD3297" s="39">
        <v>576153.64514436899</v>
      </c>
    </row>
    <row r="3298" spans="1:30" hidden="1" outlineLevel="1">
      <c r="A3298" s="40" t="s">
        <v>224</v>
      </c>
      <c r="B3298" s="39">
        <v>52.4731600287056</v>
      </c>
      <c r="C3298" s="39">
        <v>52.4731600287056</v>
      </c>
      <c r="D3298" s="39">
        <v>52.4731600287056</v>
      </c>
      <c r="E3298" s="39">
        <v>52.4731600287056</v>
      </c>
      <c r="F3298" s="39">
        <v>52.4731600287056</v>
      </c>
      <c r="G3298" s="39">
        <v>52.4731600287056</v>
      </c>
      <c r="H3298" s="39">
        <v>52.4731600287056</v>
      </c>
      <c r="I3298" s="39">
        <v>52.4731600287056</v>
      </c>
      <c r="J3298" s="39">
        <v>52.4731600287056</v>
      </c>
      <c r="K3298" s="39">
        <v>52.4731600287056</v>
      </c>
      <c r="L3298" s="39">
        <v>52.4731600287056</v>
      </c>
      <c r="M3298" s="39">
        <v>52.4731600287056</v>
      </c>
      <c r="N3298" s="39">
        <v>52.4731600287056</v>
      </c>
      <c r="O3298" s="39">
        <v>52.4731600287056</v>
      </c>
      <c r="P3298" s="39">
        <v>52.4731600287056</v>
      </c>
      <c r="Q3298" s="39">
        <v>52.4731600287056</v>
      </c>
      <c r="R3298" s="39">
        <v>52.4731600287056</v>
      </c>
      <c r="S3298" s="39">
        <v>52.4731600287056</v>
      </c>
      <c r="T3298" s="39">
        <v>52.4731600287056</v>
      </c>
      <c r="U3298" s="39">
        <v>52.4731600287056</v>
      </c>
      <c r="V3298" s="39">
        <v>52.4731600287056</v>
      </c>
      <c r="W3298" s="39">
        <v>52.4731600287056</v>
      </c>
      <c r="X3298" s="39">
        <v>52.4731600287056</v>
      </c>
      <c r="Y3298" s="39">
        <v>52.4731600287056</v>
      </c>
      <c r="Z3298" s="39">
        <v>52.4731600287056</v>
      </c>
      <c r="AA3298" s="39">
        <v>52.4731600287056</v>
      </c>
      <c r="AB3298" s="39">
        <v>52.4731600287056</v>
      </c>
      <c r="AC3298" s="39">
        <v>52.4731600287056</v>
      </c>
      <c r="AD3298" s="39">
        <v>52.4731600287056</v>
      </c>
    </row>
    <row r="3299" spans="1:30" hidden="1" outlineLevel="1">
      <c r="A3299" s="40" t="s">
        <v>225</v>
      </c>
      <c r="B3299" s="39">
        <v>51919572.212592497</v>
      </c>
      <c r="C3299" s="39">
        <v>51919572.212592497</v>
      </c>
      <c r="D3299" s="39">
        <v>51919572.212592497</v>
      </c>
      <c r="E3299" s="39">
        <v>51919572.212592497</v>
      </c>
      <c r="F3299" s="39">
        <v>51919572.212592497</v>
      </c>
      <c r="G3299" s="39">
        <v>51919572.212592497</v>
      </c>
      <c r="H3299" s="39">
        <v>51919572.212592497</v>
      </c>
      <c r="I3299" s="39">
        <v>51919572.212592497</v>
      </c>
      <c r="J3299" s="39">
        <v>51919572.212592497</v>
      </c>
      <c r="K3299" s="39">
        <v>51919572.212592497</v>
      </c>
      <c r="L3299" s="39">
        <v>51919572.212592497</v>
      </c>
      <c r="M3299" s="39">
        <v>51919572.212592497</v>
      </c>
      <c r="N3299" s="39">
        <v>51919572.212592497</v>
      </c>
      <c r="O3299" s="39">
        <v>51919572.212592497</v>
      </c>
      <c r="P3299" s="39">
        <v>51919572.212592497</v>
      </c>
      <c r="Q3299" s="39">
        <v>51919572.212592497</v>
      </c>
      <c r="R3299" s="39">
        <v>51919572.212592497</v>
      </c>
      <c r="S3299" s="39">
        <v>51919572.212592497</v>
      </c>
      <c r="T3299" s="39">
        <v>51919572.212592497</v>
      </c>
      <c r="U3299" s="39">
        <v>51919572.212592497</v>
      </c>
      <c r="V3299" s="39">
        <v>51919572.212592497</v>
      </c>
      <c r="W3299" s="39">
        <v>51919572.212592497</v>
      </c>
      <c r="X3299" s="39">
        <v>51919572.212592497</v>
      </c>
      <c r="Y3299" s="39">
        <v>51919572.212592497</v>
      </c>
      <c r="Z3299" s="39">
        <v>51919572.212592497</v>
      </c>
      <c r="AA3299" s="39">
        <v>51919572.212592497</v>
      </c>
      <c r="AB3299" s="39">
        <v>51919572.212592497</v>
      </c>
      <c r="AC3299" s="39">
        <v>51919572.212592497</v>
      </c>
      <c r="AD3299" s="39">
        <v>51919572.212592497</v>
      </c>
    </row>
    <row r="3300" spans="1:30" hidden="1" outlineLevel="1">
      <c r="A3300" s="40" t="s">
        <v>226</v>
      </c>
      <c r="B3300" s="39">
        <v>57254.086705032401</v>
      </c>
      <c r="C3300" s="39">
        <v>57254.086705032401</v>
      </c>
      <c r="D3300" s="39">
        <v>57254.086705032401</v>
      </c>
      <c r="E3300" s="39">
        <v>57254.086705032401</v>
      </c>
      <c r="F3300" s="39">
        <v>57254.086705032401</v>
      </c>
      <c r="G3300" s="39">
        <v>57254.086705032401</v>
      </c>
      <c r="H3300" s="39">
        <v>57254.086705032401</v>
      </c>
      <c r="I3300" s="39">
        <v>57254.086705032401</v>
      </c>
      <c r="J3300" s="39">
        <v>57254.086705032401</v>
      </c>
      <c r="K3300" s="39">
        <v>57254.086705032401</v>
      </c>
      <c r="L3300" s="39">
        <v>57254.086705032401</v>
      </c>
      <c r="M3300" s="39">
        <v>57254.086705032401</v>
      </c>
      <c r="N3300" s="39">
        <v>57254.086705032401</v>
      </c>
      <c r="O3300" s="39">
        <v>57254.086705032401</v>
      </c>
      <c r="P3300" s="39">
        <v>57254.086705032401</v>
      </c>
      <c r="Q3300" s="39">
        <v>57254.086705032401</v>
      </c>
      <c r="R3300" s="39">
        <v>57254.086705032401</v>
      </c>
      <c r="S3300" s="39">
        <v>57254.086705032401</v>
      </c>
      <c r="T3300" s="39">
        <v>57254.086705032401</v>
      </c>
      <c r="U3300" s="39">
        <v>57254.086705032401</v>
      </c>
      <c r="V3300" s="39">
        <v>57254.086705032401</v>
      </c>
      <c r="W3300" s="39">
        <v>57254.086705032401</v>
      </c>
      <c r="X3300" s="39">
        <v>57254.086705032401</v>
      </c>
      <c r="Y3300" s="39">
        <v>57254.086705032401</v>
      </c>
      <c r="Z3300" s="39">
        <v>57254.086705032401</v>
      </c>
      <c r="AA3300" s="39">
        <v>57254.086705032401</v>
      </c>
      <c r="AB3300" s="39">
        <v>57254.086705032401</v>
      </c>
      <c r="AC3300" s="39">
        <v>57254.086705032401</v>
      </c>
      <c r="AD3300" s="39">
        <v>57254.086705032401</v>
      </c>
    </row>
    <row r="3301" spans="1:30" hidden="1" outlineLevel="1">
      <c r="A3301" s="40" t="s">
        <v>227</v>
      </c>
      <c r="B3301" s="39">
        <v>1537.5538828982201</v>
      </c>
      <c r="C3301" s="39">
        <v>1537.5538828982201</v>
      </c>
      <c r="D3301" s="39">
        <v>1537.5538828982201</v>
      </c>
      <c r="E3301" s="39">
        <v>1537.5538828982201</v>
      </c>
      <c r="F3301" s="39">
        <v>1537.5538828982201</v>
      </c>
      <c r="G3301" s="39">
        <v>1537.5538828982201</v>
      </c>
      <c r="H3301" s="39">
        <v>1537.5538828982201</v>
      </c>
      <c r="I3301" s="39">
        <v>1537.5538828982201</v>
      </c>
      <c r="J3301" s="39">
        <v>1537.5538828982201</v>
      </c>
      <c r="K3301" s="39">
        <v>1537.5538828982201</v>
      </c>
      <c r="L3301" s="39">
        <v>1537.5538828982201</v>
      </c>
      <c r="M3301" s="39">
        <v>1537.5538828982201</v>
      </c>
      <c r="N3301" s="39">
        <v>1537.5538828982201</v>
      </c>
      <c r="O3301" s="39">
        <v>1537.5538828982201</v>
      </c>
      <c r="P3301" s="39">
        <v>1537.5538828982201</v>
      </c>
      <c r="Q3301" s="39">
        <v>1537.5538828982201</v>
      </c>
      <c r="R3301" s="39">
        <v>1537.5538828982201</v>
      </c>
      <c r="S3301" s="39">
        <v>1537.5538828982201</v>
      </c>
      <c r="T3301" s="39">
        <v>1537.5538828982201</v>
      </c>
      <c r="U3301" s="39">
        <v>1537.5538828982201</v>
      </c>
      <c r="V3301" s="39">
        <v>1537.5538828982201</v>
      </c>
      <c r="W3301" s="39">
        <v>1537.5538828982201</v>
      </c>
      <c r="X3301" s="39">
        <v>1537.5538828982201</v>
      </c>
      <c r="Y3301" s="39">
        <v>1537.5538828982201</v>
      </c>
      <c r="Z3301" s="39">
        <v>1537.5538828982201</v>
      </c>
      <c r="AA3301" s="39">
        <v>1537.5538828982201</v>
      </c>
      <c r="AB3301" s="39">
        <v>1537.5538828982201</v>
      </c>
      <c r="AC3301" s="39">
        <v>1537.5538828982201</v>
      </c>
      <c r="AD3301" s="39">
        <v>1537.5538828982201</v>
      </c>
    </row>
    <row r="3302" spans="1:30" hidden="1" outlineLevel="1">
      <c r="A3302" s="40" t="s">
        <v>228</v>
      </c>
      <c r="B3302" s="39">
        <v>1688.7964286203801</v>
      </c>
      <c r="C3302" s="39">
        <v>1688.7964286203801</v>
      </c>
      <c r="D3302" s="39">
        <v>1688.7964286203801</v>
      </c>
      <c r="E3302" s="39">
        <v>1688.7964286203801</v>
      </c>
      <c r="F3302" s="39">
        <v>1688.7964286203801</v>
      </c>
      <c r="G3302" s="39">
        <v>1688.7964286203801</v>
      </c>
      <c r="H3302" s="39">
        <v>1688.7964286203801</v>
      </c>
      <c r="I3302" s="39">
        <v>1688.7964286203801</v>
      </c>
      <c r="J3302" s="39">
        <v>1688.7964286203801</v>
      </c>
      <c r="K3302" s="39">
        <v>1688.7964286203801</v>
      </c>
      <c r="L3302" s="39">
        <v>1688.7964286203801</v>
      </c>
      <c r="M3302" s="39">
        <v>1688.7964286203801</v>
      </c>
      <c r="N3302" s="39">
        <v>1688.7964286203801</v>
      </c>
      <c r="O3302" s="39">
        <v>1688.7964286203801</v>
      </c>
      <c r="P3302" s="39">
        <v>1688.7964286203801</v>
      </c>
      <c r="Q3302" s="39">
        <v>1688.7964286203801</v>
      </c>
      <c r="R3302" s="39">
        <v>1688.7964286203801</v>
      </c>
      <c r="S3302" s="39">
        <v>1688.7964286203801</v>
      </c>
      <c r="T3302" s="39">
        <v>1688.7964286203801</v>
      </c>
      <c r="U3302" s="39">
        <v>1688.7964286203801</v>
      </c>
      <c r="V3302" s="39">
        <v>1688.7964286203801</v>
      </c>
      <c r="W3302" s="39">
        <v>1688.7964286203801</v>
      </c>
      <c r="X3302" s="39">
        <v>1688.7964286203801</v>
      </c>
      <c r="Y3302" s="39">
        <v>1688.7964286203801</v>
      </c>
      <c r="Z3302" s="39">
        <v>1688.7964286203801</v>
      </c>
      <c r="AA3302" s="39">
        <v>1688.7964286203801</v>
      </c>
      <c r="AB3302" s="39">
        <v>1688.7964286203801</v>
      </c>
      <c r="AC3302" s="39">
        <v>1688.7964286203801</v>
      </c>
      <c r="AD3302" s="39">
        <v>1688.7964286203801</v>
      </c>
    </row>
    <row r="3303" spans="1:30" hidden="1" outlineLevel="1">
      <c r="A3303" s="40" t="s">
        <v>229</v>
      </c>
      <c r="B3303" s="39">
        <v>7269.7489726511603</v>
      </c>
      <c r="C3303" s="39">
        <v>7269.7489726511603</v>
      </c>
      <c r="D3303" s="39">
        <v>7269.7489726511603</v>
      </c>
      <c r="E3303" s="39">
        <v>7269.7489726511603</v>
      </c>
      <c r="F3303" s="39">
        <v>7269.7489726511603</v>
      </c>
      <c r="G3303" s="39">
        <v>7269.7489726511603</v>
      </c>
      <c r="H3303" s="39">
        <v>7269.7489726511603</v>
      </c>
      <c r="I3303" s="39">
        <v>7269.7489726511603</v>
      </c>
      <c r="J3303" s="39">
        <v>7269.7489726511603</v>
      </c>
      <c r="K3303" s="39">
        <v>7269.7489726511603</v>
      </c>
      <c r="L3303" s="39">
        <v>7269.7489726511603</v>
      </c>
      <c r="M3303" s="39">
        <v>7269.7489726511603</v>
      </c>
      <c r="N3303" s="39">
        <v>7269.7489726511603</v>
      </c>
      <c r="O3303" s="39">
        <v>7269.7489726511603</v>
      </c>
      <c r="P3303" s="39">
        <v>7269.7489726511603</v>
      </c>
      <c r="Q3303" s="39">
        <v>7269.7489726511603</v>
      </c>
      <c r="R3303" s="39">
        <v>7269.7489726511603</v>
      </c>
      <c r="S3303" s="39">
        <v>7269.7489726511603</v>
      </c>
      <c r="T3303" s="39">
        <v>7269.7489726511603</v>
      </c>
      <c r="U3303" s="39">
        <v>7269.7489726511603</v>
      </c>
      <c r="V3303" s="39">
        <v>7269.7489726511603</v>
      </c>
      <c r="W3303" s="39">
        <v>7269.7489726511603</v>
      </c>
      <c r="X3303" s="39">
        <v>7269.7489726511603</v>
      </c>
      <c r="Y3303" s="39">
        <v>7269.7489726511603</v>
      </c>
      <c r="Z3303" s="39">
        <v>7269.7489726511603</v>
      </c>
      <c r="AA3303" s="39">
        <v>7269.7489726511603</v>
      </c>
      <c r="AB3303" s="39">
        <v>7269.7489726511603</v>
      </c>
      <c r="AC3303" s="39">
        <v>7269.7489726511603</v>
      </c>
      <c r="AD3303" s="39">
        <v>7269.7489726511603</v>
      </c>
    </row>
    <row r="3304" spans="1:30" collapsed="1">
      <c r="A3304" s="40" t="s">
        <v>765</v>
      </c>
      <c r="B3304" s="39">
        <v>61610367.428383499</v>
      </c>
      <c r="C3304" s="39">
        <v>61610367.428383499</v>
      </c>
      <c r="D3304" s="39">
        <v>61610367.428383499</v>
      </c>
      <c r="E3304" s="39">
        <v>61610367.428383499</v>
      </c>
      <c r="F3304" s="39">
        <v>61610367.428383499</v>
      </c>
      <c r="G3304" s="39">
        <v>61610367.428383499</v>
      </c>
      <c r="H3304" s="39">
        <v>61610367.428383499</v>
      </c>
      <c r="I3304" s="39">
        <v>61610367.428383499</v>
      </c>
      <c r="J3304" s="39">
        <v>61610367.428383499</v>
      </c>
      <c r="K3304" s="39">
        <v>61610367.428383499</v>
      </c>
      <c r="L3304" s="39">
        <v>61610367.428383499</v>
      </c>
      <c r="M3304" s="39">
        <v>61610367.428383499</v>
      </c>
      <c r="N3304" s="39">
        <v>61610367.428383499</v>
      </c>
      <c r="O3304" s="39">
        <v>61610367.428383499</v>
      </c>
      <c r="P3304" s="39">
        <v>61610367.428383499</v>
      </c>
      <c r="Q3304" s="39">
        <v>61610367.428383499</v>
      </c>
      <c r="R3304" s="39">
        <v>61610367.428383499</v>
      </c>
      <c r="S3304" s="39">
        <v>61610367.428383499</v>
      </c>
      <c r="T3304" s="39">
        <v>61610367.428383499</v>
      </c>
      <c r="U3304" s="39">
        <v>61610367.428383499</v>
      </c>
      <c r="V3304" s="39">
        <v>61610367.428383499</v>
      </c>
      <c r="W3304" s="39">
        <v>61610367.428383499</v>
      </c>
      <c r="X3304" s="39">
        <v>61610367.428383499</v>
      </c>
      <c r="Y3304" s="39">
        <v>61610367.428383499</v>
      </c>
      <c r="Z3304" s="39">
        <v>61610367.428383499</v>
      </c>
      <c r="AA3304" s="39">
        <v>61610367.428383499</v>
      </c>
      <c r="AB3304" s="39">
        <v>61610367.428383499</v>
      </c>
      <c r="AC3304" s="39">
        <v>61610367.428383499</v>
      </c>
      <c r="AD3304" s="39">
        <v>61610367.428383499</v>
      </c>
    </row>
    <row r="3305" spans="1:30">
      <c r="A3305" s="40" t="s">
        <v>766</v>
      </c>
    </row>
    <row r="3306" spans="1:30" s="45" customFormat="1">
      <c r="A3306" s="49" t="s">
        <v>767</v>
      </c>
      <c r="B3306" s="50">
        <v>1.1654233789341801E-3</v>
      </c>
      <c r="C3306" s="50">
        <v>7.6193108727602802E-5</v>
      </c>
      <c r="D3306" s="50">
        <v>0</v>
      </c>
      <c r="E3306" s="50">
        <v>7.2058695532896205E-2</v>
      </c>
      <c r="F3306" s="50">
        <v>8.6026656604303899E-4</v>
      </c>
      <c r="G3306" s="50">
        <v>6.18449976667041E-2</v>
      </c>
      <c r="H3306" s="50">
        <v>8.6755862269909893E-3</v>
      </c>
      <c r="I3306" s="50">
        <v>2.1220727236471201E-3</v>
      </c>
      <c r="J3306" s="50">
        <v>3.6319389098442399E-5</v>
      </c>
      <c r="K3306" s="50">
        <v>0</v>
      </c>
      <c r="L3306" s="50">
        <v>9.3515696982994691E-3</v>
      </c>
      <c r="M3306" s="50">
        <v>8.5169367135654301E-7</v>
      </c>
      <c r="N3306" s="50">
        <v>0.84270836840803198</v>
      </c>
      <c r="O3306" s="50">
        <v>9.2929305723724205E-4</v>
      </c>
      <c r="P3306" s="50">
        <v>2.4956090136704402E-5</v>
      </c>
      <c r="Q3306" s="50">
        <v>2.7410913115936999E-5</v>
      </c>
      <c r="R3306" s="50">
        <v>1.1799554646548E-4</v>
      </c>
      <c r="S3306" s="50">
        <v>0</v>
      </c>
      <c r="T3306" s="50">
        <v>0</v>
      </c>
      <c r="U3306" s="50">
        <v>0</v>
      </c>
      <c r="V3306" s="50">
        <v>0</v>
      </c>
      <c r="W3306" s="50">
        <v>0</v>
      </c>
      <c r="X3306" s="50">
        <v>0</v>
      </c>
      <c r="Y3306" s="50">
        <v>0</v>
      </c>
      <c r="Z3306" s="50">
        <v>0</v>
      </c>
      <c r="AA3306" s="50">
        <v>0</v>
      </c>
      <c r="AB3306" s="50">
        <v>0</v>
      </c>
      <c r="AC3306" s="50">
        <v>0</v>
      </c>
      <c r="AD3306" s="50">
        <v>0</v>
      </c>
    </row>
    <row r="3307" spans="1:30">
      <c r="A3307" s="40" t="s">
        <v>768</v>
      </c>
      <c r="B3307" s="39">
        <v>1.1654233789341801E-3</v>
      </c>
      <c r="C3307" s="39">
        <v>7.6193108727602802E-5</v>
      </c>
      <c r="D3307" s="39">
        <v>0</v>
      </c>
      <c r="E3307" s="39">
        <v>7.2058695532896205E-2</v>
      </c>
      <c r="F3307" s="39">
        <v>8.6026656604303899E-4</v>
      </c>
      <c r="G3307" s="39">
        <v>6.18449976667041E-2</v>
      </c>
      <c r="H3307" s="39">
        <v>8.6755862269909893E-3</v>
      </c>
      <c r="I3307" s="39">
        <v>2.1220727236471201E-3</v>
      </c>
      <c r="J3307" s="39">
        <v>3.6319389098442399E-5</v>
      </c>
      <c r="K3307" s="39">
        <v>0</v>
      </c>
      <c r="L3307" s="39">
        <v>9.3515696982994691E-3</v>
      </c>
      <c r="M3307" s="39">
        <v>8.5169367135654301E-7</v>
      </c>
      <c r="N3307" s="39">
        <v>0.84270836840803198</v>
      </c>
      <c r="O3307" s="39">
        <v>9.2929305723724205E-4</v>
      </c>
      <c r="P3307" s="39">
        <v>2.4956090136704402E-5</v>
      </c>
      <c r="Q3307" s="39">
        <v>2.7410913115936999E-5</v>
      </c>
      <c r="R3307" s="39">
        <v>1.1799554646548E-4</v>
      </c>
      <c r="S3307" s="39">
        <v>0</v>
      </c>
      <c r="T3307" s="39">
        <v>0</v>
      </c>
      <c r="U3307" s="39">
        <v>0</v>
      </c>
      <c r="V3307" s="39">
        <v>0</v>
      </c>
      <c r="W3307" s="39">
        <v>0</v>
      </c>
      <c r="X3307" s="39">
        <v>0</v>
      </c>
      <c r="Y3307" s="39">
        <v>0</v>
      </c>
      <c r="Z3307" s="39">
        <v>0</v>
      </c>
      <c r="AA3307" s="39">
        <v>0</v>
      </c>
      <c r="AB3307" s="39">
        <v>0</v>
      </c>
      <c r="AC3307" s="39">
        <v>0</v>
      </c>
      <c r="AD3307" s="39">
        <v>0</v>
      </c>
    </row>
    <row r="3308" spans="1:30">
      <c r="A3308" s="40" t="s">
        <v>769</v>
      </c>
    </row>
    <row r="3309" spans="1:30">
      <c r="A3309" s="43" t="s">
        <v>770</v>
      </c>
    </row>
    <row r="3310" spans="1:30">
      <c r="A3310" s="43" t="s">
        <v>771</v>
      </c>
      <c r="B3310" s="46">
        <v>44.305943974159</v>
      </c>
      <c r="C3310" s="46">
        <v>0</v>
      </c>
      <c r="D3310" s="46">
        <v>0</v>
      </c>
      <c r="E3310" s="46">
        <v>294811.75120405399</v>
      </c>
      <c r="F3310" s="46">
        <v>0</v>
      </c>
      <c r="G3310" s="46">
        <v>33162.999064657997</v>
      </c>
      <c r="H3310" s="46">
        <v>664.58915961238495</v>
      </c>
      <c r="I3310" s="46">
        <v>22.1529719870795</v>
      </c>
      <c r="J3310" s="46">
        <v>0</v>
      </c>
      <c r="K3310" s="46">
        <v>0</v>
      </c>
      <c r="L3310" s="46">
        <v>0</v>
      </c>
      <c r="M3310" s="46">
        <v>0</v>
      </c>
      <c r="N3310" s="46">
        <v>770879.11920639302</v>
      </c>
      <c r="O3310" s="46">
        <v>0</v>
      </c>
      <c r="P3310" s="46">
        <v>0</v>
      </c>
      <c r="Q3310" s="46">
        <v>0</v>
      </c>
      <c r="R3310" s="46">
        <v>0</v>
      </c>
      <c r="S3310" s="46">
        <v>0</v>
      </c>
      <c r="T3310" s="46">
        <v>0</v>
      </c>
      <c r="U3310" s="46">
        <v>0</v>
      </c>
      <c r="V3310" s="46">
        <v>0</v>
      </c>
      <c r="W3310" s="46">
        <v>0</v>
      </c>
      <c r="X3310" s="46">
        <v>0</v>
      </c>
      <c r="Y3310" s="46">
        <v>0</v>
      </c>
      <c r="Z3310" s="46">
        <v>0</v>
      </c>
      <c r="AA3310" s="46">
        <v>0</v>
      </c>
      <c r="AB3310" s="46">
        <v>0</v>
      </c>
      <c r="AC3310" s="46">
        <v>0</v>
      </c>
      <c r="AD3310" s="46">
        <v>0</v>
      </c>
    </row>
    <row r="3311" spans="1:30" hidden="1" outlineLevel="1">
      <c r="A3311" s="40" t="s">
        <v>213</v>
      </c>
      <c r="B3311" s="39">
        <v>44.305943974159</v>
      </c>
      <c r="C3311" s="39">
        <v>44.305943974159</v>
      </c>
      <c r="D3311" s="39">
        <v>44.305943974159</v>
      </c>
      <c r="E3311" s="39">
        <v>44.305943974159</v>
      </c>
      <c r="F3311" s="39">
        <v>44.305943974159</v>
      </c>
      <c r="G3311" s="39">
        <v>44.305943974159</v>
      </c>
      <c r="H3311" s="39">
        <v>44.305943974159</v>
      </c>
      <c r="I3311" s="39">
        <v>44.305943974159</v>
      </c>
      <c r="J3311" s="39">
        <v>44.305943974159</v>
      </c>
      <c r="K3311" s="39">
        <v>44.305943974159</v>
      </c>
      <c r="L3311" s="39">
        <v>44.305943974159</v>
      </c>
      <c r="M3311" s="39">
        <v>44.305943974159</v>
      </c>
      <c r="N3311" s="39">
        <v>44.305943974159</v>
      </c>
      <c r="O3311" s="39">
        <v>44.305943974159</v>
      </c>
      <c r="P3311" s="39">
        <v>44.305943974159</v>
      </c>
      <c r="Q3311" s="39">
        <v>44.305943974159</v>
      </c>
      <c r="R3311" s="39">
        <v>44.305943974159</v>
      </c>
    </row>
    <row r="3312" spans="1:30" hidden="1" outlineLevel="1">
      <c r="A3312" s="40" t="s">
        <v>216</v>
      </c>
      <c r="B3312" s="39">
        <v>294811.75120405399</v>
      </c>
      <c r="C3312" s="39">
        <v>294811.75120405399</v>
      </c>
      <c r="D3312" s="39">
        <v>294811.75120405399</v>
      </c>
      <c r="E3312" s="39">
        <v>294811.75120405399</v>
      </c>
      <c r="F3312" s="39">
        <v>294811.75120405399</v>
      </c>
      <c r="G3312" s="39">
        <v>294811.75120405399</v>
      </c>
      <c r="H3312" s="39">
        <v>294811.75120405399</v>
      </c>
      <c r="I3312" s="39">
        <v>294811.75120405399</v>
      </c>
      <c r="J3312" s="39">
        <v>294811.75120405399</v>
      </c>
      <c r="K3312" s="39">
        <v>294811.75120405399</v>
      </c>
      <c r="L3312" s="39">
        <v>294811.75120405399</v>
      </c>
      <c r="M3312" s="39">
        <v>294811.75120405399</v>
      </c>
      <c r="N3312" s="39">
        <v>294811.75120405399</v>
      </c>
      <c r="O3312" s="39">
        <v>294811.75120405399</v>
      </c>
      <c r="P3312" s="39">
        <v>294811.75120405399</v>
      </c>
      <c r="Q3312" s="39">
        <v>294811.75120405399</v>
      </c>
      <c r="R3312" s="39">
        <v>294811.75120405399</v>
      </c>
    </row>
    <row r="3313" spans="1:30" hidden="1" outlineLevel="1">
      <c r="A3313" s="40" t="s">
        <v>218</v>
      </c>
      <c r="B3313" s="39">
        <v>33162.999064657997</v>
      </c>
      <c r="C3313" s="39">
        <v>33162.999064657997</v>
      </c>
      <c r="D3313" s="39">
        <v>33162.999064657997</v>
      </c>
      <c r="E3313" s="39">
        <v>33162.999064657997</v>
      </c>
      <c r="F3313" s="39">
        <v>33162.999064657997</v>
      </c>
      <c r="G3313" s="39">
        <v>33162.999064657997</v>
      </c>
      <c r="H3313" s="39">
        <v>33162.999064657997</v>
      </c>
      <c r="I3313" s="39">
        <v>33162.999064657997</v>
      </c>
      <c r="J3313" s="39">
        <v>33162.999064657997</v>
      </c>
      <c r="K3313" s="39">
        <v>33162.999064657997</v>
      </c>
      <c r="L3313" s="39">
        <v>33162.999064657997</v>
      </c>
      <c r="M3313" s="39">
        <v>33162.999064657997</v>
      </c>
      <c r="N3313" s="39">
        <v>33162.999064657997</v>
      </c>
      <c r="O3313" s="39">
        <v>33162.999064657997</v>
      </c>
      <c r="P3313" s="39">
        <v>33162.999064657997</v>
      </c>
      <c r="Q3313" s="39">
        <v>33162.999064657997</v>
      </c>
      <c r="R3313" s="39">
        <v>33162.999064657997</v>
      </c>
    </row>
    <row r="3314" spans="1:30" hidden="1" outlineLevel="1">
      <c r="A3314" s="40" t="s">
        <v>219</v>
      </c>
      <c r="B3314" s="39">
        <v>664.58915961238495</v>
      </c>
      <c r="C3314" s="39">
        <v>664.58915961238495</v>
      </c>
      <c r="D3314" s="39">
        <v>664.58915961238495</v>
      </c>
      <c r="E3314" s="39">
        <v>664.58915961238495</v>
      </c>
      <c r="F3314" s="39">
        <v>664.58915961238495</v>
      </c>
      <c r="G3314" s="39">
        <v>664.58915961238495</v>
      </c>
      <c r="H3314" s="39">
        <v>664.58915961238495</v>
      </c>
      <c r="I3314" s="39">
        <v>664.58915961238495</v>
      </c>
      <c r="J3314" s="39">
        <v>664.58915961238495</v>
      </c>
      <c r="K3314" s="39">
        <v>664.58915961238495</v>
      </c>
      <c r="L3314" s="39">
        <v>664.58915961238495</v>
      </c>
      <c r="M3314" s="39">
        <v>664.58915961238495</v>
      </c>
      <c r="N3314" s="39">
        <v>664.58915961238495</v>
      </c>
      <c r="O3314" s="39">
        <v>664.58915961238495</v>
      </c>
      <c r="P3314" s="39">
        <v>664.58915961238495</v>
      </c>
      <c r="Q3314" s="39">
        <v>664.58915961238495</v>
      </c>
      <c r="R3314" s="39">
        <v>664.58915961238495</v>
      </c>
    </row>
    <row r="3315" spans="1:30" hidden="1" outlineLevel="1">
      <c r="A3315" s="40" t="s">
        <v>220</v>
      </c>
      <c r="B3315" s="39">
        <v>22.1529719870795</v>
      </c>
      <c r="C3315" s="39">
        <v>22.1529719870795</v>
      </c>
      <c r="D3315" s="39">
        <v>22.1529719870795</v>
      </c>
      <c r="E3315" s="39">
        <v>22.1529719870795</v>
      </c>
      <c r="F3315" s="39">
        <v>22.1529719870795</v>
      </c>
      <c r="G3315" s="39">
        <v>22.1529719870795</v>
      </c>
      <c r="H3315" s="39">
        <v>22.1529719870795</v>
      </c>
      <c r="I3315" s="39">
        <v>22.1529719870795</v>
      </c>
      <c r="J3315" s="39">
        <v>22.1529719870795</v>
      </c>
      <c r="K3315" s="39">
        <v>22.1529719870795</v>
      </c>
      <c r="L3315" s="39">
        <v>22.1529719870795</v>
      </c>
      <c r="M3315" s="39">
        <v>22.1529719870795</v>
      </c>
      <c r="N3315" s="39">
        <v>22.1529719870795</v>
      </c>
      <c r="O3315" s="39">
        <v>22.1529719870795</v>
      </c>
      <c r="P3315" s="39">
        <v>22.1529719870795</v>
      </c>
      <c r="Q3315" s="39">
        <v>22.1529719870795</v>
      </c>
      <c r="R3315" s="39">
        <v>22.1529719870795</v>
      </c>
    </row>
    <row r="3316" spans="1:30" hidden="1" outlineLevel="1">
      <c r="A3316" s="40" t="s">
        <v>225</v>
      </c>
      <c r="B3316" s="39">
        <v>770879.11920639302</v>
      </c>
      <c r="C3316" s="39">
        <v>770879.11920639302</v>
      </c>
      <c r="D3316" s="39">
        <v>770879.11920639302</v>
      </c>
      <c r="E3316" s="39">
        <v>770879.11920639302</v>
      </c>
      <c r="F3316" s="39">
        <v>770879.11920639302</v>
      </c>
      <c r="G3316" s="39">
        <v>770879.11920639302</v>
      </c>
      <c r="H3316" s="39">
        <v>770879.11920639302</v>
      </c>
      <c r="I3316" s="39">
        <v>770879.11920639302</v>
      </c>
      <c r="J3316" s="39">
        <v>770879.11920639302</v>
      </c>
      <c r="K3316" s="39">
        <v>770879.11920639302</v>
      </c>
      <c r="L3316" s="39">
        <v>770879.11920639302</v>
      </c>
      <c r="M3316" s="39">
        <v>770879.11920639302</v>
      </c>
      <c r="N3316" s="39">
        <v>770879.11920639302</v>
      </c>
      <c r="O3316" s="39">
        <v>770879.11920639302</v>
      </c>
      <c r="P3316" s="39">
        <v>770879.11920639302</v>
      </c>
      <c r="Q3316" s="39">
        <v>770879.11920639302</v>
      </c>
      <c r="R3316" s="39">
        <v>770879.11920639302</v>
      </c>
    </row>
    <row r="3317" spans="1:30" collapsed="1">
      <c r="A3317" s="40" t="s">
        <v>772</v>
      </c>
      <c r="B3317" s="39">
        <v>1099584.91755067</v>
      </c>
      <c r="C3317" s="39">
        <v>1099584.91755067</v>
      </c>
      <c r="D3317" s="39">
        <v>1099584.91755067</v>
      </c>
      <c r="E3317" s="39">
        <v>1099584.91755067</v>
      </c>
      <c r="F3317" s="39">
        <v>1099584.91755067</v>
      </c>
      <c r="G3317" s="39">
        <v>1099584.91755067</v>
      </c>
      <c r="H3317" s="39">
        <v>1099584.91755067</v>
      </c>
      <c r="I3317" s="39">
        <v>1099584.91755067</v>
      </c>
      <c r="J3317" s="39">
        <v>1099584.91755067</v>
      </c>
      <c r="K3317" s="39">
        <v>1099584.91755067</v>
      </c>
      <c r="L3317" s="39">
        <v>1099584.91755067</v>
      </c>
      <c r="M3317" s="39">
        <v>1099584.91755067</v>
      </c>
      <c r="N3317" s="39">
        <v>1099584.91755067</v>
      </c>
      <c r="O3317" s="39">
        <v>1099584.91755067</v>
      </c>
      <c r="P3317" s="39">
        <v>1099584.91755067</v>
      </c>
      <c r="Q3317" s="39">
        <v>1099584.91755067</v>
      </c>
      <c r="R3317" s="39">
        <v>1099584.91755067</v>
      </c>
      <c r="S3317" s="39">
        <v>0</v>
      </c>
      <c r="T3317" s="39">
        <v>0</v>
      </c>
      <c r="U3317" s="39">
        <v>0</v>
      </c>
      <c r="V3317" s="39">
        <v>0</v>
      </c>
      <c r="W3317" s="39">
        <v>0</v>
      </c>
      <c r="X3317" s="39">
        <v>0</v>
      </c>
      <c r="Y3317" s="39">
        <v>0</v>
      </c>
      <c r="Z3317" s="39">
        <v>0</v>
      </c>
      <c r="AA3317" s="39">
        <v>0</v>
      </c>
      <c r="AB3317" s="39">
        <v>0</v>
      </c>
      <c r="AC3317" s="39">
        <v>0</v>
      </c>
      <c r="AD3317" s="39">
        <v>0</v>
      </c>
    </row>
    <row r="3318" spans="1:30" hidden="1" outlineLevel="1">
      <c r="A3318" s="40" t="s">
        <v>213</v>
      </c>
      <c r="B3318" s="39">
        <v>44.305943974159</v>
      </c>
      <c r="C3318" s="39">
        <v>44.305943974159</v>
      </c>
      <c r="D3318" s="39">
        <v>44.305943974159</v>
      </c>
      <c r="E3318" s="39">
        <v>44.305943974159</v>
      </c>
      <c r="F3318" s="39">
        <v>44.305943974159</v>
      </c>
      <c r="G3318" s="39">
        <v>44.305943974159</v>
      </c>
      <c r="H3318" s="39">
        <v>44.305943974159</v>
      </c>
      <c r="I3318" s="39">
        <v>44.305943974159</v>
      </c>
      <c r="J3318" s="39">
        <v>44.305943974159</v>
      </c>
      <c r="K3318" s="39">
        <v>44.305943974159</v>
      </c>
      <c r="L3318" s="39">
        <v>44.305943974159</v>
      </c>
      <c r="M3318" s="39">
        <v>44.305943974159</v>
      </c>
      <c r="N3318" s="39">
        <v>44.305943974159</v>
      </c>
      <c r="O3318" s="39">
        <v>44.305943974159</v>
      </c>
      <c r="P3318" s="39">
        <v>44.305943974159</v>
      </c>
      <c r="Q3318" s="39">
        <v>44.305943974159</v>
      </c>
      <c r="R3318" s="39">
        <v>44.305943974159</v>
      </c>
      <c r="S3318" s="39">
        <v>44.305943974159</v>
      </c>
      <c r="T3318" s="39">
        <v>44.305943974159</v>
      </c>
      <c r="U3318" s="39">
        <v>44.305943974159</v>
      </c>
      <c r="V3318" s="39">
        <v>44.305943974159</v>
      </c>
      <c r="W3318" s="39">
        <v>44.305943974159</v>
      </c>
      <c r="X3318" s="39">
        <v>44.305943974159</v>
      </c>
      <c r="Y3318" s="39">
        <v>44.305943974159</v>
      </c>
      <c r="Z3318" s="39">
        <v>44.305943974159</v>
      </c>
      <c r="AA3318" s="39">
        <v>44.305943974159</v>
      </c>
      <c r="AB3318" s="39">
        <v>44.305943974159</v>
      </c>
      <c r="AC3318" s="39">
        <v>44.305943974159</v>
      </c>
      <c r="AD3318" s="39">
        <v>44.305943974159</v>
      </c>
    </row>
    <row r="3319" spans="1:30" hidden="1" outlineLevel="1">
      <c r="A3319" s="40" t="s">
        <v>216</v>
      </c>
      <c r="B3319" s="39">
        <v>294811.75120405399</v>
      </c>
      <c r="C3319" s="39">
        <v>294811.75120405399</v>
      </c>
      <c r="D3319" s="39">
        <v>294811.75120405399</v>
      </c>
      <c r="E3319" s="39">
        <v>294811.75120405399</v>
      </c>
      <c r="F3319" s="39">
        <v>294811.75120405399</v>
      </c>
      <c r="G3319" s="39">
        <v>294811.75120405399</v>
      </c>
      <c r="H3319" s="39">
        <v>294811.75120405399</v>
      </c>
      <c r="I3319" s="39">
        <v>294811.75120405399</v>
      </c>
      <c r="J3319" s="39">
        <v>294811.75120405399</v>
      </c>
      <c r="K3319" s="39">
        <v>294811.75120405399</v>
      </c>
      <c r="L3319" s="39">
        <v>294811.75120405399</v>
      </c>
      <c r="M3319" s="39">
        <v>294811.75120405399</v>
      </c>
      <c r="N3319" s="39">
        <v>294811.75120405399</v>
      </c>
      <c r="O3319" s="39">
        <v>294811.75120405399</v>
      </c>
      <c r="P3319" s="39">
        <v>294811.75120405399</v>
      </c>
      <c r="Q3319" s="39">
        <v>294811.75120405399</v>
      </c>
      <c r="R3319" s="39">
        <v>294811.75120405399</v>
      </c>
      <c r="S3319" s="39">
        <v>294811.75120405399</v>
      </c>
      <c r="T3319" s="39">
        <v>294811.75120405399</v>
      </c>
      <c r="U3319" s="39">
        <v>294811.75120405399</v>
      </c>
      <c r="V3319" s="39">
        <v>294811.75120405399</v>
      </c>
      <c r="W3319" s="39">
        <v>294811.75120405399</v>
      </c>
      <c r="X3319" s="39">
        <v>294811.75120405399</v>
      </c>
      <c r="Y3319" s="39">
        <v>294811.75120405399</v>
      </c>
      <c r="Z3319" s="39">
        <v>294811.75120405399</v>
      </c>
      <c r="AA3319" s="39">
        <v>294811.75120405399</v>
      </c>
      <c r="AB3319" s="39">
        <v>294811.75120405399</v>
      </c>
      <c r="AC3319" s="39">
        <v>294811.75120405399</v>
      </c>
      <c r="AD3319" s="39">
        <v>294811.75120405399</v>
      </c>
    </row>
    <row r="3320" spans="1:30" hidden="1" outlineLevel="1">
      <c r="A3320" s="40" t="s">
        <v>218</v>
      </c>
      <c r="B3320" s="39">
        <v>33162.999064657997</v>
      </c>
      <c r="C3320" s="39">
        <v>33162.999064657997</v>
      </c>
      <c r="D3320" s="39">
        <v>33162.999064657997</v>
      </c>
      <c r="E3320" s="39">
        <v>33162.999064657997</v>
      </c>
      <c r="F3320" s="39">
        <v>33162.999064657997</v>
      </c>
      <c r="G3320" s="39">
        <v>33162.999064657997</v>
      </c>
      <c r="H3320" s="39">
        <v>33162.999064657997</v>
      </c>
      <c r="I3320" s="39">
        <v>33162.999064657997</v>
      </c>
      <c r="J3320" s="39">
        <v>33162.999064657997</v>
      </c>
      <c r="K3320" s="39">
        <v>33162.999064657997</v>
      </c>
      <c r="L3320" s="39">
        <v>33162.999064657997</v>
      </c>
      <c r="M3320" s="39">
        <v>33162.999064657997</v>
      </c>
      <c r="N3320" s="39">
        <v>33162.999064657997</v>
      </c>
      <c r="O3320" s="39">
        <v>33162.999064657997</v>
      </c>
      <c r="P3320" s="39">
        <v>33162.999064657997</v>
      </c>
      <c r="Q3320" s="39">
        <v>33162.999064657997</v>
      </c>
      <c r="R3320" s="39">
        <v>33162.999064657997</v>
      </c>
      <c r="S3320" s="39">
        <v>33162.999064657997</v>
      </c>
      <c r="T3320" s="39">
        <v>33162.999064657997</v>
      </c>
      <c r="U3320" s="39">
        <v>33162.999064657997</v>
      </c>
      <c r="V3320" s="39">
        <v>33162.999064657997</v>
      </c>
      <c r="W3320" s="39">
        <v>33162.999064657997</v>
      </c>
      <c r="X3320" s="39">
        <v>33162.999064657997</v>
      </c>
      <c r="Y3320" s="39">
        <v>33162.999064657997</v>
      </c>
      <c r="Z3320" s="39">
        <v>33162.999064657997</v>
      </c>
      <c r="AA3320" s="39">
        <v>33162.999064657997</v>
      </c>
      <c r="AB3320" s="39">
        <v>33162.999064657997</v>
      </c>
      <c r="AC3320" s="39">
        <v>33162.999064657997</v>
      </c>
      <c r="AD3320" s="39">
        <v>33162.999064657997</v>
      </c>
    </row>
    <row r="3321" spans="1:30" hidden="1" outlineLevel="1">
      <c r="A3321" s="40" t="s">
        <v>219</v>
      </c>
      <c r="B3321" s="39">
        <v>664.58915961238495</v>
      </c>
      <c r="C3321" s="39">
        <v>664.58915961238495</v>
      </c>
      <c r="D3321" s="39">
        <v>664.58915961238495</v>
      </c>
      <c r="E3321" s="39">
        <v>664.58915961238495</v>
      </c>
      <c r="F3321" s="39">
        <v>664.58915961238495</v>
      </c>
      <c r="G3321" s="39">
        <v>664.58915961238495</v>
      </c>
      <c r="H3321" s="39">
        <v>664.58915961238495</v>
      </c>
      <c r="I3321" s="39">
        <v>664.58915961238495</v>
      </c>
      <c r="J3321" s="39">
        <v>664.58915961238495</v>
      </c>
      <c r="K3321" s="39">
        <v>664.58915961238495</v>
      </c>
      <c r="L3321" s="39">
        <v>664.58915961238495</v>
      </c>
      <c r="M3321" s="39">
        <v>664.58915961238495</v>
      </c>
      <c r="N3321" s="39">
        <v>664.58915961238495</v>
      </c>
      <c r="O3321" s="39">
        <v>664.58915961238495</v>
      </c>
      <c r="P3321" s="39">
        <v>664.58915961238495</v>
      </c>
      <c r="Q3321" s="39">
        <v>664.58915961238495</v>
      </c>
      <c r="R3321" s="39">
        <v>664.58915961238495</v>
      </c>
      <c r="S3321" s="39">
        <v>664.58915961238495</v>
      </c>
      <c r="T3321" s="39">
        <v>664.58915961238495</v>
      </c>
      <c r="U3321" s="39">
        <v>664.58915961238495</v>
      </c>
      <c r="V3321" s="39">
        <v>664.58915961238495</v>
      </c>
      <c r="W3321" s="39">
        <v>664.58915961238495</v>
      </c>
      <c r="X3321" s="39">
        <v>664.58915961238495</v>
      </c>
      <c r="Y3321" s="39">
        <v>664.58915961238495</v>
      </c>
      <c r="Z3321" s="39">
        <v>664.58915961238495</v>
      </c>
      <c r="AA3321" s="39">
        <v>664.58915961238495</v>
      </c>
      <c r="AB3321" s="39">
        <v>664.58915961238495</v>
      </c>
      <c r="AC3321" s="39">
        <v>664.58915961238495</v>
      </c>
      <c r="AD3321" s="39">
        <v>664.58915961238495</v>
      </c>
    </row>
    <row r="3322" spans="1:30" hidden="1" outlineLevel="1">
      <c r="A3322" s="40" t="s">
        <v>220</v>
      </c>
      <c r="B3322" s="39">
        <v>22.1529719870795</v>
      </c>
      <c r="C3322" s="39">
        <v>22.1529719870795</v>
      </c>
      <c r="D3322" s="39">
        <v>22.1529719870795</v>
      </c>
      <c r="E3322" s="39">
        <v>22.1529719870795</v>
      </c>
      <c r="F3322" s="39">
        <v>22.1529719870795</v>
      </c>
      <c r="G3322" s="39">
        <v>22.1529719870795</v>
      </c>
      <c r="H3322" s="39">
        <v>22.1529719870795</v>
      </c>
      <c r="I3322" s="39">
        <v>22.1529719870795</v>
      </c>
      <c r="J3322" s="39">
        <v>22.1529719870795</v>
      </c>
      <c r="K3322" s="39">
        <v>22.1529719870795</v>
      </c>
      <c r="L3322" s="39">
        <v>22.1529719870795</v>
      </c>
      <c r="M3322" s="39">
        <v>22.1529719870795</v>
      </c>
      <c r="N3322" s="39">
        <v>22.1529719870795</v>
      </c>
      <c r="O3322" s="39">
        <v>22.1529719870795</v>
      </c>
      <c r="P3322" s="39">
        <v>22.1529719870795</v>
      </c>
      <c r="Q3322" s="39">
        <v>22.1529719870795</v>
      </c>
      <c r="R3322" s="39">
        <v>22.1529719870795</v>
      </c>
      <c r="S3322" s="39">
        <v>22.1529719870795</v>
      </c>
      <c r="T3322" s="39">
        <v>22.1529719870795</v>
      </c>
      <c r="U3322" s="39">
        <v>22.1529719870795</v>
      </c>
      <c r="V3322" s="39">
        <v>22.1529719870795</v>
      </c>
      <c r="W3322" s="39">
        <v>22.1529719870795</v>
      </c>
      <c r="X3322" s="39">
        <v>22.1529719870795</v>
      </c>
      <c r="Y3322" s="39">
        <v>22.1529719870795</v>
      </c>
      <c r="Z3322" s="39">
        <v>22.1529719870795</v>
      </c>
      <c r="AA3322" s="39">
        <v>22.1529719870795</v>
      </c>
      <c r="AB3322" s="39">
        <v>22.1529719870795</v>
      </c>
      <c r="AC3322" s="39">
        <v>22.1529719870795</v>
      </c>
      <c r="AD3322" s="39">
        <v>22.1529719870795</v>
      </c>
    </row>
    <row r="3323" spans="1:30" hidden="1" outlineLevel="1">
      <c r="A3323" s="40" t="s">
        <v>225</v>
      </c>
      <c r="B3323" s="39">
        <v>770879.11920639302</v>
      </c>
      <c r="C3323" s="39">
        <v>770879.11920639302</v>
      </c>
      <c r="D3323" s="39">
        <v>770879.11920639302</v>
      </c>
      <c r="E3323" s="39">
        <v>770879.11920639302</v>
      </c>
      <c r="F3323" s="39">
        <v>770879.11920639302</v>
      </c>
      <c r="G3323" s="39">
        <v>770879.11920639302</v>
      </c>
      <c r="H3323" s="39">
        <v>770879.11920639302</v>
      </c>
      <c r="I3323" s="39">
        <v>770879.11920639302</v>
      </c>
      <c r="J3323" s="39">
        <v>770879.11920639302</v>
      </c>
      <c r="K3323" s="39">
        <v>770879.11920639302</v>
      </c>
      <c r="L3323" s="39">
        <v>770879.11920639302</v>
      </c>
      <c r="M3323" s="39">
        <v>770879.11920639302</v>
      </c>
      <c r="N3323" s="39">
        <v>770879.11920639302</v>
      </c>
      <c r="O3323" s="39">
        <v>770879.11920639302</v>
      </c>
      <c r="P3323" s="39">
        <v>770879.11920639302</v>
      </c>
      <c r="Q3323" s="39">
        <v>770879.11920639302</v>
      </c>
      <c r="R3323" s="39">
        <v>770879.11920639302</v>
      </c>
      <c r="S3323" s="39">
        <v>770879.11920639302</v>
      </c>
      <c r="T3323" s="39">
        <v>770879.11920639302</v>
      </c>
      <c r="U3323" s="39">
        <v>770879.11920639302</v>
      </c>
      <c r="V3323" s="39">
        <v>770879.11920639302</v>
      </c>
      <c r="W3323" s="39">
        <v>770879.11920639302</v>
      </c>
      <c r="X3323" s="39">
        <v>770879.11920639302</v>
      </c>
      <c r="Y3323" s="39">
        <v>770879.11920639302</v>
      </c>
      <c r="Z3323" s="39">
        <v>770879.11920639302</v>
      </c>
      <c r="AA3323" s="39">
        <v>770879.11920639302</v>
      </c>
      <c r="AB3323" s="39">
        <v>770879.11920639302</v>
      </c>
      <c r="AC3323" s="39">
        <v>770879.11920639302</v>
      </c>
      <c r="AD3323" s="39">
        <v>770879.11920639302</v>
      </c>
    </row>
    <row r="3324" spans="1:30" collapsed="1">
      <c r="A3324" s="40" t="s">
        <v>773</v>
      </c>
      <c r="B3324" s="39">
        <v>1099584.91755067</v>
      </c>
      <c r="C3324" s="39">
        <v>1099584.91755067</v>
      </c>
      <c r="D3324" s="39">
        <v>1099584.91755067</v>
      </c>
      <c r="E3324" s="39">
        <v>1099584.91755067</v>
      </c>
      <c r="F3324" s="39">
        <v>1099584.91755067</v>
      </c>
      <c r="G3324" s="39">
        <v>1099584.91755067</v>
      </c>
      <c r="H3324" s="39">
        <v>1099584.91755067</v>
      </c>
      <c r="I3324" s="39">
        <v>1099584.91755067</v>
      </c>
      <c r="J3324" s="39">
        <v>1099584.91755067</v>
      </c>
      <c r="K3324" s="39">
        <v>1099584.91755067</v>
      </c>
      <c r="L3324" s="39">
        <v>1099584.91755067</v>
      </c>
      <c r="M3324" s="39">
        <v>1099584.91755067</v>
      </c>
      <c r="N3324" s="39">
        <v>1099584.91755067</v>
      </c>
      <c r="O3324" s="39">
        <v>1099584.91755067</v>
      </c>
      <c r="P3324" s="39">
        <v>1099584.91755067</v>
      </c>
      <c r="Q3324" s="39">
        <v>1099584.91755067</v>
      </c>
      <c r="R3324" s="39">
        <v>1099584.91755067</v>
      </c>
      <c r="S3324" s="39">
        <v>1099584.91755067</v>
      </c>
      <c r="T3324" s="39">
        <v>1099584.91755067</v>
      </c>
      <c r="U3324" s="39">
        <v>1099584.91755067</v>
      </c>
      <c r="V3324" s="39">
        <v>1099584.91755067</v>
      </c>
      <c r="W3324" s="39">
        <v>1099584.91755067</v>
      </c>
      <c r="X3324" s="39">
        <v>1099584.91755067</v>
      </c>
      <c r="Y3324" s="39">
        <v>1099584.91755067</v>
      </c>
      <c r="Z3324" s="39">
        <v>1099584.91755067</v>
      </c>
      <c r="AA3324" s="39">
        <v>1099584.91755067</v>
      </c>
      <c r="AB3324" s="39">
        <v>1099584.91755067</v>
      </c>
      <c r="AC3324" s="39">
        <v>1099584.91755067</v>
      </c>
      <c r="AD3324" s="39">
        <v>1099584.91755067</v>
      </c>
    </row>
    <row r="3325" spans="1:30">
      <c r="A3325" s="40" t="s">
        <v>774</v>
      </c>
    </row>
    <row r="3326" spans="1:30" s="45" customFormat="1">
      <c r="A3326" s="49" t="s">
        <v>775</v>
      </c>
      <c r="B3326" s="50">
        <v>4.0293335482311197E-5</v>
      </c>
      <c r="C3326" s="50">
        <v>0</v>
      </c>
      <c r="D3326" s="50">
        <v>0</v>
      </c>
      <c r="E3326" s="50">
        <v>0.26811185429929801</v>
      </c>
      <c r="F3326" s="50">
        <v>0</v>
      </c>
      <c r="G3326" s="50">
        <v>3.01595616085099E-2</v>
      </c>
      <c r="H3326" s="50">
        <v>6.0440003223466801E-4</v>
      </c>
      <c r="I3326" s="50">
        <v>2.0146667741155599E-5</v>
      </c>
      <c r="J3326" s="50">
        <v>0</v>
      </c>
      <c r="K3326" s="50">
        <v>0</v>
      </c>
      <c r="L3326" s="50">
        <v>0</v>
      </c>
      <c r="M3326" s="50">
        <v>0</v>
      </c>
      <c r="N3326" s="50">
        <v>0.701063744056733</v>
      </c>
      <c r="O3326" s="50">
        <v>0</v>
      </c>
      <c r="P3326" s="50">
        <v>0</v>
      </c>
      <c r="Q3326" s="50">
        <v>0</v>
      </c>
      <c r="R3326" s="50">
        <v>0</v>
      </c>
      <c r="S3326" s="50">
        <v>0</v>
      </c>
      <c r="T3326" s="50">
        <v>0</v>
      </c>
      <c r="U3326" s="50">
        <v>0</v>
      </c>
      <c r="V3326" s="50">
        <v>0</v>
      </c>
      <c r="W3326" s="50">
        <v>0</v>
      </c>
      <c r="X3326" s="50">
        <v>0</v>
      </c>
      <c r="Y3326" s="50">
        <v>0</v>
      </c>
      <c r="Z3326" s="50">
        <v>0</v>
      </c>
      <c r="AA3326" s="50">
        <v>0</v>
      </c>
      <c r="AB3326" s="50">
        <v>0</v>
      </c>
      <c r="AC3326" s="50">
        <v>0</v>
      </c>
      <c r="AD3326" s="50">
        <v>0</v>
      </c>
    </row>
    <row r="3327" spans="1:30">
      <c r="A3327" s="40" t="s">
        <v>776</v>
      </c>
      <c r="B3327" s="39">
        <v>4.0293335482311197E-5</v>
      </c>
      <c r="C3327" s="39">
        <v>0</v>
      </c>
      <c r="D3327" s="39">
        <v>0</v>
      </c>
      <c r="E3327" s="39">
        <v>0.26811185429929801</v>
      </c>
      <c r="F3327" s="39">
        <v>0</v>
      </c>
      <c r="G3327" s="39">
        <v>3.01595616085099E-2</v>
      </c>
      <c r="H3327" s="39">
        <v>6.0440003223466801E-4</v>
      </c>
      <c r="I3327" s="39">
        <v>2.0146667741155599E-5</v>
      </c>
      <c r="J3327" s="39">
        <v>0</v>
      </c>
      <c r="K3327" s="39">
        <v>0</v>
      </c>
      <c r="L3327" s="39">
        <v>0</v>
      </c>
      <c r="M3327" s="39">
        <v>0</v>
      </c>
      <c r="N3327" s="39">
        <v>0.701063744056733</v>
      </c>
      <c r="O3327" s="39">
        <v>0</v>
      </c>
      <c r="P3327" s="39">
        <v>0</v>
      </c>
      <c r="Q3327" s="39">
        <v>0</v>
      </c>
      <c r="R3327" s="39">
        <v>0</v>
      </c>
      <c r="S3327" s="39">
        <v>0</v>
      </c>
      <c r="T3327" s="39">
        <v>0</v>
      </c>
      <c r="U3327" s="39">
        <v>0</v>
      </c>
      <c r="V3327" s="39">
        <v>0</v>
      </c>
      <c r="W3327" s="39">
        <v>0</v>
      </c>
      <c r="X3327" s="39">
        <v>0</v>
      </c>
      <c r="Y3327" s="39">
        <v>0</v>
      </c>
      <c r="Z3327" s="39">
        <v>0</v>
      </c>
      <c r="AA3327" s="39">
        <v>0</v>
      </c>
      <c r="AB3327" s="39">
        <v>0</v>
      </c>
      <c r="AC3327" s="39">
        <v>0</v>
      </c>
      <c r="AD3327" s="39">
        <v>0</v>
      </c>
    </row>
    <row r="3328" spans="1:30">
      <c r="A3328" s="40" t="s">
        <v>777</v>
      </c>
    </row>
    <row r="3329" spans="1:30">
      <c r="A3329" s="43" t="s">
        <v>778</v>
      </c>
    </row>
    <row r="3330" spans="1:30">
      <c r="A3330" s="43" t="s">
        <v>779</v>
      </c>
      <c r="B3330" s="46">
        <v>0</v>
      </c>
      <c r="C3330" s="46">
        <v>0</v>
      </c>
      <c r="D3330" s="46">
        <v>0</v>
      </c>
      <c r="E3330" s="46">
        <v>757553.37960588397</v>
      </c>
      <c r="F3330" s="46">
        <v>0</v>
      </c>
      <c r="G3330" s="46">
        <v>31182.1383581029</v>
      </c>
      <c r="H3330" s="46">
        <v>0</v>
      </c>
      <c r="I3330" s="46">
        <v>0</v>
      </c>
      <c r="J3330" s="46">
        <v>0</v>
      </c>
      <c r="K3330" s="46">
        <v>0</v>
      </c>
      <c r="L3330" s="46">
        <v>0</v>
      </c>
      <c r="M3330" s="46">
        <v>0</v>
      </c>
      <c r="N3330" s="46">
        <v>13905055.482036</v>
      </c>
      <c r="O3330" s="46">
        <v>0</v>
      </c>
      <c r="P3330" s="46">
        <v>0</v>
      </c>
      <c r="Q3330" s="46">
        <v>0</v>
      </c>
      <c r="R3330" s="46">
        <v>0</v>
      </c>
      <c r="S3330" s="46">
        <v>0</v>
      </c>
      <c r="T3330" s="46">
        <v>0</v>
      </c>
      <c r="U3330" s="46">
        <v>0</v>
      </c>
      <c r="V3330" s="46">
        <v>0</v>
      </c>
      <c r="W3330" s="46">
        <v>0</v>
      </c>
      <c r="X3330" s="46">
        <v>0</v>
      </c>
      <c r="Y3330" s="46">
        <v>0</v>
      </c>
      <c r="Z3330" s="46">
        <v>0</v>
      </c>
      <c r="AA3330" s="46">
        <v>0</v>
      </c>
      <c r="AB3330" s="46">
        <v>0</v>
      </c>
      <c r="AC3330" s="46">
        <v>0</v>
      </c>
      <c r="AD3330" s="46">
        <v>0</v>
      </c>
    </row>
    <row r="3331" spans="1:30" hidden="1" outlineLevel="1">
      <c r="A3331" s="40" t="s">
        <v>216</v>
      </c>
      <c r="B3331" s="39">
        <v>757553.37960588397</v>
      </c>
      <c r="C3331" s="39">
        <v>757553.37960588397</v>
      </c>
      <c r="D3331" s="39">
        <v>757553.37960588397</v>
      </c>
      <c r="E3331" s="39">
        <v>757553.37960588397</v>
      </c>
      <c r="F3331" s="39">
        <v>757553.37960588397</v>
      </c>
      <c r="G3331" s="39">
        <v>757553.37960588397</v>
      </c>
      <c r="H3331" s="39">
        <v>757553.37960588397</v>
      </c>
      <c r="I3331" s="39">
        <v>757553.37960588397</v>
      </c>
      <c r="J3331" s="39">
        <v>757553.37960588397</v>
      </c>
      <c r="K3331" s="39">
        <v>757553.37960588397</v>
      </c>
      <c r="L3331" s="39">
        <v>757553.37960588397</v>
      </c>
      <c r="M3331" s="39">
        <v>757553.37960588397</v>
      </c>
      <c r="N3331" s="39">
        <v>757553.37960588397</v>
      </c>
      <c r="O3331" s="39">
        <v>757553.37960588397</v>
      </c>
      <c r="P3331" s="39">
        <v>757553.37960588397</v>
      </c>
      <c r="Q3331" s="39">
        <v>757553.37960588397</v>
      </c>
      <c r="R3331" s="39">
        <v>757553.37960588397</v>
      </c>
    </row>
    <row r="3332" spans="1:30" hidden="1" outlineLevel="1">
      <c r="A3332" s="40" t="s">
        <v>218</v>
      </c>
      <c r="B3332" s="39">
        <v>31182.1383581029</v>
      </c>
      <c r="C3332" s="39">
        <v>31182.1383581029</v>
      </c>
      <c r="D3332" s="39">
        <v>31182.1383581029</v>
      </c>
      <c r="E3332" s="39">
        <v>31182.1383581029</v>
      </c>
      <c r="F3332" s="39">
        <v>31182.1383581029</v>
      </c>
      <c r="G3332" s="39">
        <v>31182.1383581029</v>
      </c>
      <c r="H3332" s="39">
        <v>31182.1383581029</v>
      </c>
      <c r="I3332" s="39">
        <v>31182.1383581029</v>
      </c>
      <c r="J3332" s="39">
        <v>31182.1383581029</v>
      </c>
      <c r="K3332" s="39">
        <v>31182.1383581029</v>
      </c>
      <c r="L3332" s="39">
        <v>31182.1383581029</v>
      </c>
      <c r="M3332" s="39">
        <v>31182.1383581029</v>
      </c>
      <c r="N3332" s="39">
        <v>31182.1383581029</v>
      </c>
      <c r="O3332" s="39">
        <v>31182.1383581029</v>
      </c>
      <c r="P3332" s="39">
        <v>31182.1383581029</v>
      </c>
      <c r="Q3332" s="39">
        <v>31182.1383581029</v>
      </c>
      <c r="R3332" s="39">
        <v>31182.1383581029</v>
      </c>
    </row>
    <row r="3333" spans="1:30" hidden="1" outlineLevel="1">
      <c r="A3333" s="40" t="s">
        <v>225</v>
      </c>
      <c r="B3333" s="39">
        <v>13905055.482036</v>
      </c>
      <c r="C3333" s="39">
        <v>13905055.482036</v>
      </c>
      <c r="D3333" s="39">
        <v>13905055.482036</v>
      </c>
      <c r="E3333" s="39">
        <v>13905055.482036</v>
      </c>
      <c r="F3333" s="39">
        <v>13905055.482036</v>
      </c>
      <c r="G3333" s="39">
        <v>13905055.482036</v>
      </c>
      <c r="H3333" s="39">
        <v>13905055.482036</v>
      </c>
      <c r="I3333" s="39">
        <v>13905055.482036</v>
      </c>
      <c r="J3333" s="39">
        <v>13905055.482036</v>
      </c>
      <c r="K3333" s="39">
        <v>13905055.482036</v>
      </c>
      <c r="L3333" s="39">
        <v>13905055.482036</v>
      </c>
      <c r="M3333" s="39">
        <v>13905055.482036</v>
      </c>
      <c r="N3333" s="39">
        <v>13905055.482036</v>
      </c>
      <c r="O3333" s="39">
        <v>13905055.482036</v>
      </c>
      <c r="P3333" s="39">
        <v>13905055.482036</v>
      </c>
      <c r="Q3333" s="39">
        <v>13905055.482036</v>
      </c>
      <c r="R3333" s="39">
        <v>13905055.482036</v>
      </c>
    </row>
    <row r="3334" spans="1:30" collapsed="1">
      <c r="A3334" s="40" t="s">
        <v>780</v>
      </c>
      <c r="B3334" s="39">
        <v>14693790.999999899</v>
      </c>
      <c r="C3334" s="39">
        <v>14693790.999999899</v>
      </c>
      <c r="D3334" s="39">
        <v>14693790.999999899</v>
      </c>
      <c r="E3334" s="39">
        <v>14693790.999999899</v>
      </c>
      <c r="F3334" s="39">
        <v>14693790.999999899</v>
      </c>
      <c r="G3334" s="39">
        <v>14693790.999999899</v>
      </c>
      <c r="H3334" s="39">
        <v>14693790.999999899</v>
      </c>
      <c r="I3334" s="39">
        <v>14693790.999999899</v>
      </c>
      <c r="J3334" s="39">
        <v>14693790.999999899</v>
      </c>
      <c r="K3334" s="39">
        <v>14693790.999999899</v>
      </c>
      <c r="L3334" s="39">
        <v>14693790.999999899</v>
      </c>
      <c r="M3334" s="39">
        <v>14693790.999999899</v>
      </c>
      <c r="N3334" s="39">
        <v>14693790.999999899</v>
      </c>
      <c r="O3334" s="39">
        <v>14693790.999999899</v>
      </c>
      <c r="P3334" s="39">
        <v>14693790.999999899</v>
      </c>
      <c r="Q3334" s="39">
        <v>14693790.999999899</v>
      </c>
      <c r="R3334" s="39">
        <v>14693790.999999899</v>
      </c>
      <c r="S3334" s="39">
        <v>0</v>
      </c>
      <c r="T3334" s="39">
        <v>0</v>
      </c>
      <c r="U3334" s="39">
        <v>0</v>
      </c>
      <c r="V3334" s="39">
        <v>0</v>
      </c>
      <c r="W3334" s="39">
        <v>0</v>
      </c>
      <c r="X3334" s="39">
        <v>0</v>
      </c>
      <c r="Y3334" s="39">
        <v>0</v>
      </c>
      <c r="Z3334" s="39">
        <v>0</v>
      </c>
      <c r="AA3334" s="39">
        <v>0</v>
      </c>
      <c r="AB3334" s="39">
        <v>0</v>
      </c>
      <c r="AC3334" s="39">
        <v>0</v>
      </c>
      <c r="AD3334" s="39">
        <v>0</v>
      </c>
    </row>
    <row r="3335" spans="1:30" hidden="1" outlineLevel="1">
      <c r="A3335" s="40" t="s">
        <v>216</v>
      </c>
      <c r="B3335" s="39">
        <v>757553.37960588397</v>
      </c>
      <c r="C3335" s="39">
        <v>757553.37960588397</v>
      </c>
      <c r="D3335" s="39">
        <v>757553.37960588397</v>
      </c>
      <c r="E3335" s="39">
        <v>757553.37960588397</v>
      </c>
      <c r="F3335" s="39">
        <v>757553.37960588397</v>
      </c>
      <c r="G3335" s="39">
        <v>757553.37960588397</v>
      </c>
      <c r="H3335" s="39">
        <v>757553.37960588397</v>
      </c>
      <c r="I3335" s="39">
        <v>757553.37960588397</v>
      </c>
      <c r="J3335" s="39">
        <v>757553.37960588397</v>
      </c>
      <c r="K3335" s="39">
        <v>757553.37960588397</v>
      </c>
      <c r="L3335" s="39">
        <v>757553.37960588397</v>
      </c>
      <c r="M3335" s="39">
        <v>757553.37960588397</v>
      </c>
      <c r="N3335" s="39">
        <v>757553.37960588397</v>
      </c>
      <c r="O3335" s="39">
        <v>757553.37960588397</v>
      </c>
      <c r="P3335" s="39">
        <v>757553.37960588397</v>
      </c>
      <c r="Q3335" s="39">
        <v>757553.37960588397</v>
      </c>
      <c r="R3335" s="39">
        <v>757553.37960588397</v>
      </c>
      <c r="S3335" s="39">
        <v>757553.37960588397</v>
      </c>
      <c r="T3335" s="39">
        <v>757553.37960588397</v>
      </c>
      <c r="U3335" s="39">
        <v>757553.37960588397</v>
      </c>
      <c r="V3335" s="39">
        <v>757553.37960588397</v>
      </c>
      <c r="W3335" s="39">
        <v>757553.37960588397</v>
      </c>
      <c r="X3335" s="39">
        <v>757553.37960588397</v>
      </c>
      <c r="Y3335" s="39">
        <v>757553.37960588397</v>
      </c>
      <c r="Z3335" s="39">
        <v>757553.37960588397</v>
      </c>
      <c r="AA3335" s="39">
        <v>757553.37960588397</v>
      </c>
      <c r="AB3335" s="39">
        <v>757553.37960588397</v>
      </c>
      <c r="AC3335" s="39">
        <v>757553.37960588397</v>
      </c>
      <c r="AD3335" s="39">
        <v>757553.37960588397</v>
      </c>
    </row>
    <row r="3336" spans="1:30" hidden="1" outlineLevel="1">
      <c r="A3336" s="40" t="s">
        <v>218</v>
      </c>
      <c r="B3336" s="39">
        <v>31182.1383581029</v>
      </c>
      <c r="C3336" s="39">
        <v>31182.1383581029</v>
      </c>
      <c r="D3336" s="39">
        <v>31182.1383581029</v>
      </c>
      <c r="E3336" s="39">
        <v>31182.1383581029</v>
      </c>
      <c r="F3336" s="39">
        <v>31182.1383581029</v>
      </c>
      <c r="G3336" s="39">
        <v>31182.1383581029</v>
      </c>
      <c r="H3336" s="39">
        <v>31182.1383581029</v>
      </c>
      <c r="I3336" s="39">
        <v>31182.1383581029</v>
      </c>
      <c r="J3336" s="39">
        <v>31182.1383581029</v>
      </c>
      <c r="K3336" s="39">
        <v>31182.1383581029</v>
      </c>
      <c r="L3336" s="39">
        <v>31182.1383581029</v>
      </c>
      <c r="M3336" s="39">
        <v>31182.1383581029</v>
      </c>
      <c r="N3336" s="39">
        <v>31182.1383581029</v>
      </c>
      <c r="O3336" s="39">
        <v>31182.1383581029</v>
      </c>
      <c r="P3336" s="39">
        <v>31182.1383581029</v>
      </c>
      <c r="Q3336" s="39">
        <v>31182.1383581029</v>
      </c>
      <c r="R3336" s="39">
        <v>31182.1383581029</v>
      </c>
      <c r="S3336" s="39">
        <v>31182.1383581029</v>
      </c>
      <c r="T3336" s="39">
        <v>31182.1383581029</v>
      </c>
      <c r="U3336" s="39">
        <v>31182.1383581029</v>
      </c>
      <c r="V3336" s="39">
        <v>31182.1383581029</v>
      </c>
      <c r="W3336" s="39">
        <v>31182.1383581029</v>
      </c>
      <c r="X3336" s="39">
        <v>31182.1383581029</v>
      </c>
      <c r="Y3336" s="39">
        <v>31182.1383581029</v>
      </c>
      <c r="Z3336" s="39">
        <v>31182.1383581029</v>
      </c>
      <c r="AA3336" s="39">
        <v>31182.1383581029</v>
      </c>
      <c r="AB3336" s="39">
        <v>31182.1383581029</v>
      </c>
      <c r="AC3336" s="39">
        <v>31182.1383581029</v>
      </c>
      <c r="AD3336" s="39">
        <v>31182.1383581029</v>
      </c>
    </row>
    <row r="3337" spans="1:30" hidden="1" outlineLevel="1">
      <c r="A3337" s="40" t="s">
        <v>225</v>
      </c>
      <c r="B3337" s="39">
        <v>13905055.482036</v>
      </c>
      <c r="C3337" s="39">
        <v>13905055.482036</v>
      </c>
      <c r="D3337" s="39">
        <v>13905055.482036</v>
      </c>
      <c r="E3337" s="39">
        <v>13905055.482036</v>
      </c>
      <c r="F3337" s="39">
        <v>13905055.482036</v>
      </c>
      <c r="G3337" s="39">
        <v>13905055.482036</v>
      </c>
      <c r="H3337" s="39">
        <v>13905055.482036</v>
      </c>
      <c r="I3337" s="39">
        <v>13905055.482036</v>
      </c>
      <c r="J3337" s="39">
        <v>13905055.482036</v>
      </c>
      <c r="K3337" s="39">
        <v>13905055.482036</v>
      </c>
      <c r="L3337" s="39">
        <v>13905055.482036</v>
      </c>
      <c r="M3337" s="39">
        <v>13905055.482036</v>
      </c>
      <c r="N3337" s="39">
        <v>13905055.482036</v>
      </c>
      <c r="O3337" s="39">
        <v>13905055.482036</v>
      </c>
      <c r="P3337" s="39">
        <v>13905055.482036</v>
      </c>
      <c r="Q3337" s="39">
        <v>13905055.482036</v>
      </c>
      <c r="R3337" s="39">
        <v>13905055.482036</v>
      </c>
      <c r="S3337" s="39">
        <v>13905055.482036</v>
      </c>
      <c r="T3337" s="39">
        <v>13905055.482036</v>
      </c>
      <c r="U3337" s="39">
        <v>13905055.482036</v>
      </c>
      <c r="V3337" s="39">
        <v>13905055.482036</v>
      </c>
      <c r="W3337" s="39">
        <v>13905055.482036</v>
      </c>
      <c r="X3337" s="39">
        <v>13905055.482036</v>
      </c>
      <c r="Y3337" s="39">
        <v>13905055.482036</v>
      </c>
      <c r="Z3337" s="39">
        <v>13905055.482036</v>
      </c>
      <c r="AA3337" s="39">
        <v>13905055.482036</v>
      </c>
      <c r="AB3337" s="39">
        <v>13905055.482036</v>
      </c>
      <c r="AC3337" s="39">
        <v>13905055.482036</v>
      </c>
      <c r="AD3337" s="39">
        <v>13905055.482036</v>
      </c>
    </row>
    <row r="3338" spans="1:30" collapsed="1">
      <c r="A3338" s="40" t="s">
        <v>781</v>
      </c>
      <c r="B3338" s="39">
        <v>14693790.999999899</v>
      </c>
      <c r="C3338" s="39">
        <v>14693790.999999899</v>
      </c>
      <c r="D3338" s="39">
        <v>14693790.999999899</v>
      </c>
      <c r="E3338" s="39">
        <v>14693790.999999899</v>
      </c>
      <c r="F3338" s="39">
        <v>14693790.999999899</v>
      </c>
      <c r="G3338" s="39">
        <v>14693790.999999899</v>
      </c>
      <c r="H3338" s="39">
        <v>14693790.999999899</v>
      </c>
      <c r="I3338" s="39">
        <v>14693790.999999899</v>
      </c>
      <c r="J3338" s="39">
        <v>14693790.999999899</v>
      </c>
      <c r="K3338" s="39">
        <v>14693790.999999899</v>
      </c>
      <c r="L3338" s="39">
        <v>14693790.999999899</v>
      </c>
      <c r="M3338" s="39">
        <v>14693790.999999899</v>
      </c>
      <c r="N3338" s="39">
        <v>14693790.999999899</v>
      </c>
      <c r="O3338" s="39">
        <v>14693790.999999899</v>
      </c>
      <c r="P3338" s="39">
        <v>14693790.999999899</v>
      </c>
      <c r="Q3338" s="39">
        <v>14693790.999999899</v>
      </c>
      <c r="R3338" s="39">
        <v>14693790.999999899</v>
      </c>
      <c r="S3338" s="39">
        <v>14693790.999999899</v>
      </c>
      <c r="T3338" s="39">
        <v>14693790.999999899</v>
      </c>
      <c r="U3338" s="39">
        <v>14693790.999999899</v>
      </c>
      <c r="V3338" s="39">
        <v>14693790.999999899</v>
      </c>
      <c r="W3338" s="39">
        <v>14693790.999999899</v>
      </c>
      <c r="X3338" s="39">
        <v>14693790.999999899</v>
      </c>
      <c r="Y3338" s="39">
        <v>14693790.999999899</v>
      </c>
      <c r="Z3338" s="39">
        <v>14693790.999999899</v>
      </c>
      <c r="AA3338" s="39">
        <v>14693790.999999899</v>
      </c>
      <c r="AB3338" s="39">
        <v>14693790.999999899</v>
      </c>
      <c r="AC3338" s="39">
        <v>14693790.999999899</v>
      </c>
      <c r="AD3338" s="39">
        <v>14693790.999999899</v>
      </c>
    </row>
    <row r="3339" spans="1:30">
      <c r="A3339" s="40" t="s">
        <v>782</v>
      </c>
    </row>
    <row r="3340" spans="1:30" s="45" customFormat="1">
      <c r="A3340" s="49" t="s">
        <v>783</v>
      </c>
      <c r="B3340" s="50">
        <v>0</v>
      </c>
      <c r="C3340" s="50">
        <v>0</v>
      </c>
      <c r="D3340" s="50">
        <v>0</v>
      </c>
      <c r="E3340" s="50">
        <v>5.1556019791344797E-2</v>
      </c>
      <c r="F3340" s="50">
        <v>0</v>
      </c>
      <c r="G3340" s="50">
        <v>2.1221302493075402E-3</v>
      </c>
      <c r="H3340" s="50">
        <v>0</v>
      </c>
      <c r="I3340" s="50">
        <v>0</v>
      </c>
      <c r="J3340" s="50">
        <v>0</v>
      </c>
      <c r="K3340" s="50">
        <v>0</v>
      </c>
      <c r="L3340" s="50">
        <v>0</v>
      </c>
      <c r="M3340" s="50">
        <v>0</v>
      </c>
      <c r="N3340" s="50">
        <v>0.94632184995934698</v>
      </c>
      <c r="O3340" s="50">
        <v>0</v>
      </c>
      <c r="P3340" s="50">
        <v>0</v>
      </c>
      <c r="Q3340" s="50">
        <v>0</v>
      </c>
      <c r="R3340" s="50">
        <v>0</v>
      </c>
      <c r="S3340" s="50">
        <v>0</v>
      </c>
      <c r="T3340" s="50">
        <v>0</v>
      </c>
      <c r="U3340" s="50">
        <v>0</v>
      </c>
      <c r="V3340" s="50">
        <v>0</v>
      </c>
      <c r="W3340" s="50">
        <v>0</v>
      </c>
      <c r="X3340" s="50">
        <v>0</v>
      </c>
      <c r="Y3340" s="50">
        <v>0</v>
      </c>
      <c r="Z3340" s="50">
        <v>0</v>
      </c>
      <c r="AA3340" s="50">
        <v>0</v>
      </c>
      <c r="AB3340" s="50">
        <v>0</v>
      </c>
      <c r="AC3340" s="50">
        <v>0</v>
      </c>
      <c r="AD3340" s="50">
        <v>0</v>
      </c>
    </row>
    <row r="3341" spans="1:30">
      <c r="A3341" s="40" t="s">
        <v>784</v>
      </c>
      <c r="B3341" s="39">
        <v>0</v>
      </c>
      <c r="C3341" s="39">
        <v>0</v>
      </c>
      <c r="D3341" s="39">
        <v>0</v>
      </c>
      <c r="E3341" s="39">
        <v>5.1556019791344797E-2</v>
      </c>
      <c r="F3341" s="39">
        <v>0</v>
      </c>
      <c r="G3341" s="39">
        <v>2.1221302493075402E-3</v>
      </c>
      <c r="H3341" s="39">
        <v>0</v>
      </c>
      <c r="I3341" s="39">
        <v>0</v>
      </c>
      <c r="J3341" s="39">
        <v>0</v>
      </c>
      <c r="K3341" s="39">
        <v>0</v>
      </c>
      <c r="L3341" s="39">
        <v>0</v>
      </c>
      <c r="M3341" s="39">
        <v>0</v>
      </c>
      <c r="N3341" s="39">
        <v>0.94632184995934698</v>
      </c>
      <c r="O3341" s="39">
        <v>0</v>
      </c>
      <c r="P3341" s="39">
        <v>0</v>
      </c>
      <c r="Q3341" s="39">
        <v>0</v>
      </c>
      <c r="R3341" s="39">
        <v>0</v>
      </c>
      <c r="S3341" s="39">
        <v>0</v>
      </c>
      <c r="T3341" s="39">
        <v>0</v>
      </c>
      <c r="U3341" s="39">
        <v>0</v>
      </c>
      <c r="V3341" s="39">
        <v>0</v>
      </c>
      <c r="W3341" s="39">
        <v>0</v>
      </c>
      <c r="X3341" s="39">
        <v>0</v>
      </c>
      <c r="Y3341" s="39">
        <v>0</v>
      </c>
      <c r="Z3341" s="39">
        <v>0</v>
      </c>
      <c r="AA3341" s="39">
        <v>0</v>
      </c>
      <c r="AB3341" s="39">
        <v>0</v>
      </c>
      <c r="AC3341" s="39">
        <v>0</v>
      </c>
      <c r="AD3341" s="39">
        <v>0</v>
      </c>
    </row>
    <row r="3342" spans="1:30">
      <c r="A3342" s="40" t="s">
        <v>785</v>
      </c>
    </row>
    <row r="3343" spans="1:30">
      <c r="A3343" s="43" t="s">
        <v>786</v>
      </c>
    </row>
    <row r="3344" spans="1:30">
      <c r="A3344" s="43" t="s">
        <v>787</v>
      </c>
      <c r="B3344" s="46">
        <v>59.120306358454599</v>
      </c>
      <c r="C3344" s="46">
        <v>29.560153179227299</v>
      </c>
      <c r="D3344" s="46">
        <v>0</v>
      </c>
      <c r="E3344" s="46">
        <v>890366.59383491497</v>
      </c>
      <c r="F3344" s="46">
        <v>0</v>
      </c>
      <c r="G3344" s="46">
        <v>102662.411991456</v>
      </c>
      <c r="H3344" s="46">
        <v>1448.4475057821401</v>
      </c>
      <c r="I3344" s="46">
        <v>14.7800765896136</v>
      </c>
      <c r="J3344" s="46">
        <v>0</v>
      </c>
      <c r="K3344" s="46">
        <v>0</v>
      </c>
      <c r="L3344" s="46">
        <v>0</v>
      </c>
      <c r="M3344" s="46">
        <v>0</v>
      </c>
      <c r="N3344" s="46">
        <v>16547079.086131699</v>
      </c>
      <c r="O3344" s="46">
        <v>0</v>
      </c>
      <c r="P3344" s="46">
        <v>0</v>
      </c>
      <c r="Q3344" s="46">
        <v>0</v>
      </c>
      <c r="R3344" s="46">
        <v>0</v>
      </c>
      <c r="S3344" s="46">
        <v>0</v>
      </c>
      <c r="T3344" s="46">
        <v>0</v>
      </c>
      <c r="U3344" s="46">
        <v>0</v>
      </c>
      <c r="V3344" s="46">
        <v>0</v>
      </c>
      <c r="W3344" s="46">
        <v>0</v>
      </c>
      <c r="X3344" s="46">
        <v>0</v>
      </c>
      <c r="Y3344" s="46">
        <v>0</v>
      </c>
      <c r="Z3344" s="46">
        <v>0</v>
      </c>
      <c r="AA3344" s="46">
        <v>0</v>
      </c>
      <c r="AB3344" s="46">
        <v>0</v>
      </c>
      <c r="AC3344" s="46">
        <v>0</v>
      </c>
      <c r="AD3344" s="46">
        <v>0</v>
      </c>
    </row>
    <row r="3345" spans="1:30" hidden="1" outlineLevel="1">
      <c r="A3345" s="40" t="s">
        <v>213</v>
      </c>
      <c r="B3345" s="39">
        <v>59.120306358454599</v>
      </c>
      <c r="C3345" s="39">
        <v>59.120306358454599</v>
      </c>
      <c r="D3345" s="39">
        <v>59.120306358454599</v>
      </c>
      <c r="E3345" s="39">
        <v>59.120306358454599</v>
      </c>
      <c r="F3345" s="39">
        <v>59.120306358454599</v>
      </c>
      <c r="G3345" s="39">
        <v>59.120306358454599</v>
      </c>
      <c r="H3345" s="39">
        <v>59.120306358454599</v>
      </c>
      <c r="I3345" s="39">
        <v>59.120306358454599</v>
      </c>
      <c r="J3345" s="39">
        <v>59.120306358454599</v>
      </c>
      <c r="K3345" s="39">
        <v>59.120306358454599</v>
      </c>
      <c r="L3345" s="39">
        <v>59.120306358454599</v>
      </c>
      <c r="M3345" s="39">
        <v>59.120306358454599</v>
      </c>
      <c r="N3345" s="39">
        <v>59.120306358454599</v>
      </c>
      <c r="O3345" s="39">
        <v>59.120306358454599</v>
      </c>
      <c r="P3345" s="39">
        <v>59.120306358454599</v>
      </c>
      <c r="Q3345" s="39">
        <v>59.120306358454599</v>
      </c>
      <c r="R3345" s="39">
        <v>59.120306358454599</v>
      </c>
    </row>
    <row r="3346" spans="1:30" hidden="1" outlineLevel="1">
      <c r="A3346" s="40" t="s">
        <v>214</v>
      </c>
      <c r="B3346" s="39">
        <v>29.560153179227299</v>
      </c>
      <c r="C3346" s="39">
        <v>29.560153179227299</v>
      </c>
      <c r="D3346" s="39">
        <v>29.560153179227299</v>
      </c>
      <c r="E3346" s="39">
        <v>29.560153179227299</v>
      </c>
      <c r="F3346" s="39">
        <v>29.560153179227299</v>
      </c>
      <c r="G3346" s="39">
        <v>29.560153179227299</v>
      </c>
      <c r="H3346" s="39">
        <v>29.560153179227299</v>
      </c>
      <c r="I3346" s="39">
        <v>29.560153179227299</v>
      </c>
      <c r="J3346" s="39">
        <v>29.560153179227299</v>
      </c>
      <c r="K3346" s="39">
        <v>29.560153179227299</v>
      </c>
      <c r="L3346" s="39">
        <v>29.560153179227299</v>
      </c>
      <c r="M3346" s="39">
        <v>29.560153179227299</v>
      </c>
      <c r="N3346" s="39">
        <v>29.560153179227299</v>
      </c>
      <c r="O3346" s="39">
        <v>29.560153179227299</v>
      </c>
      <c r="P3346" s="39">
        <v>29.560153179227299</v>
      </c>
      <c r="Q3346" s="39">
        <v>29.560153179227299</v>
      </c>
      <c r="R3346" s="39">
        <v>29.560153179227299</v>
      </c>
    </row>
    <row r="3347" spans="1:30" hidden="1" outlineLevel="1">
      <c r="A3347" s="40" t="s">
        <v>216</v>
      </c>
      <c r="B3347" s="39">
        <v>890366.59383491497</v>
      </c>
      <c r="C3347" s="39">
        <v>890366.59383491497</v>
      </c>
      <c r="D3347" s="39">
        <v>890366.59383491497</v>
      </c>
      <c r="E3347" s="39">
        <v>890366.59383491497</v>
      </c>
      <c r="F3347" s="39">
        <v>890366.59383491497</v>
      </c>
      <c r="G3347" s="39">
        <v>890366.59383491497</v>
      </c>
      <c r="H3347" s="39">
        <v>890366.59383491497</v>
      </c>
      <c r="I3347" s="39">
        <v>890366.59383491497</v>
      </c>
      <c r="J3347" s="39">
        <v>890366.59383491497</v>
      </c>
      <c r="K3347" s="39">
        <v>890366.59383491497</v>
      </c>
      <c r="L3347" s="39">
        <v>890366.59383491497</v>
      </c>
      <c r="M3347" s="39">
        <v>890366.59383491497</v>
      </c>
      <c r="N3347" s="39">
        <v>890366.59383491497</v>
      </c>
      <c r="O3347" s="39">
        <v>890366.59383491497</v>
      </c>
      <c r="P3347" s="39">
        <v>890366.59383491497</v>
      </c>
      <c r="Q3347" s="39">
        <v>890366.59383491497</v>
      </c>
      <c r="R3347" s="39">
        <v>890366.59383491497</v>
      </c>
    </row>
    <row r="3348" spans="1:30" hidden="1" outlineLevel="1">
      <c r="A3348" s="40" t="s">
        <v>218</v>
      </c>
      <c r="B3348" s="39">
        <v>102662.411991456</v>
      </c>
      <c r="C3348" s="39">
        <v>102662.411991456</v>
      </c>
      <c r="D3348" s="39">
        <v>102662.411991456</v>
      </c>
      <c r="E3348" s="39">
        <v>102662.411991456</v>
      </c>
      <c r="F3348" s="39">
        <v>102662.411991456</v>
      </c>
      <c r="G3348" s="39">
        <v>102662.411991456</v>
      </c>
      <c r="H3348" s="39">
        <v>102662.411991456</v>
      </c>
      <c r="I3348" s="39">
        <v>102662.411991456</v>
      </c>
      <c r="J3348" s="39">
        <v>102662.411991456</v>
      </c>
      <c r="K3348" s="39">
        <v>102662.411991456</v>
      </c>
      <c r="L3348" s="39">
        <v>102662.411991456</v>
      </c>
      <c r="M3348" s="39">
        <v>102662.411991456</v>
      </c>
      <c r="N3348" s="39">
        <v>102662.411991456</v>
      </c>
      <c r="O3348" s="39">
        <v>102662.411991456</v>
      </c>
      <c r="P3348" s="39">
        <v>102662.411991456</v>
      </c>
      <c r="Q3348" s="39">
        <v>102662.411991456</v>
      </c>
      <c r="R3348" s="39">
        <v>102662.411991456</v>
      </c>
    </row>
    <row r="3349" spans="1:30" hidden="1" outlineLevel="1">
      <c r="A3349" s="40" t="s">
        <v>219</v>
      </c>
      <c r="B3349" s="39">
        <v>1448.4475057821401</v>
      </c>
      <c r="C3349" s="39">
        <v>1448.4475057821401</v>
      </c>
      <c r="D3349" s="39">
        <v>1448.4475057821401</v>
      </c>
      <c r="E3349" s="39">
        <v>1448.4475057821401</v>
      </c>
      <c r="F3349" s="39">
        <v>1448.4475057821401</v>
      </c>
      <c r="G3349" s="39">
        <v>1448.4475057821401</v>
      </c>
      <c r="H3349" s="39">
        <v>1448.4475057821401</v>
      </c>
      <c r="I3349" s="39">
        <v>1448.4475057821401</v>
      </c>
      <c r="J3349" s="39">
        <v>1448.4475057821401</v>
      </c>
      <c r="K3349" s="39">
        <v>1448.4475057821401</v>
      </c>
      <c r="L3349" s="39">
        <v>1448.4475057821401</v>
      </c>
      <c r="M3349" s="39">
        <v>1448.4475057821401</v>
      </c>
      <c r="N3349" s="39">
        <v>1448.4475057821401</v>
      </c>
      <c r="O3349" s="39">
        <v>1448.4475057821401</v>
      </c>
      <c r="P3349" s="39">
        <v>1448.4475057821401</v>
      </c>
      <c r="Q3349" s="39">
        <v>1448.4475057821401</v>
      </c>
      <c r="R3349" s="39">
        <v>1448.4475057821401</v>
      </c>
    </row>
    <row r="3350" spans="1:30" hidden="1" outlineLevel="1">
      <c r="A3350" s="40" t="s">
        <v>220</v>
      </c>
      <c r="B3350" s="39">
        <v>14.7800765896136</v>
      </c>
      <c r="C3350" s="39">
        <v>14.7800765896136</v>
      </c>
      <c r="D3350" s="39">
        <v>14.7800765896136</v>
      </c>
      <c r="E3350" s="39">
        <v>14.7800765896136</v>
      </c>
      <c r="F3350" s="39">
        <v>14.7800765896136</v>
      </c>
      <c r="G3350" s="39">
        <v>14.7800765896136</v>
      </c>
      <c r="H3350" s="39">
        <v>14.7800765896136</v>
      </c>
      <c r="I3350" s="39">
        <v>14.7800765896136</v>
      </c>
      <c r="J3350" s="39">
        <v>14.7800765896136</v>
      </c>
      <c r="K3350" s="39">
        <v>14.7800765896136</v>
      </c>
      <c r="L3350" s="39">
        <v>14.7800765896136</v>
      </c>
      <c r="M3350" s="39">
        <v>14.7800765896136</v>
      </c>
      <c r="N3350" s="39">
        <v>14.7800765896136</v>
      </c>
      <c r="O3350" s="39">
        <v>14.7800765896136</v>
      </c>
      <c r="P3350" s="39">
        <v>14.7800765896136</v>
      </c>
      <c r="Q3350" s="39">
        <v>14.7800765896136</v>
      </c>
      <c r="R3350" s="39">
        <v>14.7800765896136</v>
      </c>
    </row>
    <row r="3351" spans="1:30" hidden="1" outlineLevel="1">
      <c r="A3351" s="40" t="s">
        <v>225</v>
      </c>
      <c r="B3351" s="39">
        <v>16547079.086131699</v>
      </c>
      <c r="C3351" s="39">
        <v>16547079.086131699</v>
      </c>
      <c r="D3351" s="39">
        <v>16547079.086131699</v>
      </c>
      <c r="E3351" s="39">
        <v>16547079.086131699</v>
      </c>
      <c r="F3351" s="39">
        <v>16547079.086131699</v>
      </c>
      <c r="G3351" s="39">
        <v>16547079.086131699</v>
      </c>
      <c r="H3351" s="39">
        <v>16547079.086131699</v>
      </c>
      <c r="I3351" s="39">
        <v>16547079.086131699</v>
      </c>
      <c r="J3351" s="39">
        <v>16547079.086131699</v>
      </c>
      <c r="K3351" s="39">
        <v>16547079.086131699</v>
      </c>
      <c r="L3351" s="39">
        <v>16547079.086131699</v>
      </c>
      <c r="M3351" s="39">
        <v>16547079.086131699</v>
      </c>
      <c r="N3351" s="39">
        <v>16547079.086131699</v>
      </c>
      <c r="O3351" s="39">
        <v>16547079.086131699</v>
      </c>
      <c r="P3351" s="39">
        <v>16547079.086131699</v>
      </c>
      <c r="Q3351" s="39">
        <v>16547079.086131699</v>
      </c>
      <c r="R3351" s="39">
        <v>16547079.086131699</v>
      </c>
    </row>
    <row r="3352" spans="1:30" collapsed="1">
      <c r="A3352" s="40" t="s">
        <v>788</v>
      </c>
      <c r="B3352" s="39">
        <v>17541659.999999899</v>
      </c>
      <c r="C3352" s="39">
        <v>17541659.999999899</v>
      </c>
      <c r="D3352" s="39">
        <v>17541659.999999899</v>
      </c>
      <c r="E3352" s="39">
        <v>17541659.999999899</v>
      </c>
      <c r="F3352" s="39">
        <v>17541659.999999899</v>
      </c>
      <c r="G3352" s="39">
        <v>17541659.999999899</v>
      </c>
      <c r="H3352" s="39">
        <v>17541659.999999899</v>
      </c>
      <c r="I3352" s="39">
        <v>17541659.999999899</v>
      </c>
      <c r="J3352" s="39">
        <v>17541659.999999899</v>
      </c>
      <c r="K3352" s="39">
        <v>17541659.999999899</v>
      </c>
      <c r="L3352" s="39">
        <v>17541659.999999899</v>
      </c>
      <c r="M3352" s="39">
        <v>17541659.999999899</v>
      </c>
      <c r="N3352" s="39">
        <v>17541659.999999899</v>
      </c>
      <c r="O3352" s="39">
        <v>17541659.999999899</v>
      </c>
      <c r="P3352" s="39">
        <v>17541659.999999899</v>
      </c>
      <c r="Q3352" s="39">
        <v>17541659.999999899</v>
      </c>
      <c r="R3352" s="39">
        <v>17541659.999999899</v>
      </c>
      <c r="S3352" s="39">
        <v>0</v>
      </c>
      <c r="T3352" s="39">
        <v>0</v>
      </c>
      <c r="U3352" s="39">
        <v>0</v>
      </c>
      <c r="V3352" s="39">
        <v>0</v>
      </c>
      <c r="W3352" s="39">
        <v>0</v>
      </c>
      <c r="X3352" s="39">
        <v>0</v>
      </c>
      <c r="Y3352" s="39">
        <v>0</v>
      </c>
      <c r="Z3352" s="39">
        <v>0</v>
      </c>
      <c r="AA3352" s="39">
        <v>0</v>
      </c>
      <c r="AB3352" s="39">
        <v>0</v>
      </c>
      <c r="AC3352" s="39">
        <v>0</v>
      </c>
      <c r="AD3352" s="39">
        <v>0</v>
      </c>
    </row>
    <row r="3353" spans="1:30" hidden="1" outlineLevel="1">
      <c r="A3353" s="40" t="s">
        <v>213</v>
      </c>
      <c r="B3353" s="39">
        <v>59.120306358454599</v>
      </c>
      <c r="C3353" s="39">
        <v>59.120306358454599</v>
      </c>
      <c r="D3353" s="39">
        <v>59.120306358454599</v>
      </c>
      <c r="E3353" s="39">
        <v>59.120306358454599</v>
      </c>
      <c r="F3353" s="39">
        <v>59.120306358454599</v>
      </c>
      <c r="G3353" s="39">
        <v>59.120306358454599</v>
      </c>
      <c r="H3353" s="39">
        <v>59.120306358454599</v>
      </c>
      <c r="I3353" s="39">
        <v>59.120306358454599</v>
      </c>
      <c r="J3353" s="39">
        <v>59.120306358454599</v>
      </c>
      <c r="K3353" s="39">
        <v>59.120306358454599</v>
      </c>
      <c r="L3353" s="39">
        <v>59.120306358454599</v>
      </c>
      <c r="M3353" s="39">
        <v>59.120306358454599</v>
      </c>
      <c r="N3353" s="39">
        <v>59.120306358454599</v>
      </c>
      <c r="O3353" s="39">
        <v>59.120306358454599</v>
      </c>
      <c r="P3353" s="39">
        <v>59.120306358454599</v>
      </c>
      <c r="Q3353" s="39">
        <v>59.120306358454599</v>
      </c>
      <c r="R3353" s="39">
        <v>59.120306358454599</v>
      </c>
      <c r="S3353" s="39">
        <v>59.120306358454599</v>
      </c>
      <c r="T3353" s="39">
        <v>59.120306358454599</v>
      </c>
      <c r="U3353" s="39">
        <v>59.120306358454599</v>
      </c>
      <c r="V3353" s="39">
        <v>59.120306358454599</v>
      </c>
      <c r="W3353" s="39">
        <v>59.120306358454599</v>
      </c>
      <c r="X3353" s="39">
        <v>59.120306358454599</v>
      </c>
      <c r="Y3353" s="39">
        <v>59.120306358454599</v>
      </c>
      <c r="Z3353" s="39">
        <v>59.120306358454599</v>
      </c>
      <c r="AA3353" s="39">
        <v>59.120306358454599</v>
      </c>
      <c r="AB3353" s="39">
        <v>59.120306358454599</v>
      </c>
      <c r="AC3353" s="39">
        <v>59.120306358454599</v>
      </c>
      <c r="AD3353" s="39">
        <v>59.120306358454599</v>
      </c>
    </row>
    <row r="3354" spans="1:30" hidden="1" outlineLevel="1">
      <c r="A3354" s="40" t="s">
        <v>214</v>
      </c>
      <c r="B3354" s="39">
        <v>29.560153179227299</v>
      </c>
      <c r="C3354" s="39">
        <v>29.560153179227299</v>
      </c>
      <c r="D3354" s="39">
        <v>29.560153179227299</v>
      </c>
      <c r="E3354" s="39">
        <v>29.560153179227299</v>
      </c>
      <c r="F3354" s="39">
        <v>29.560153179227299</v>
      </c>
      <c r="G3354" s="39">
        <v>29.560153179227299</v>
      </c>
      <c r="H3354" s="39">
        <v>29.560153179227299</v>
      </c>
      <c r="I3354" s="39">
        <v>29.560153179227299</v>
      </c>
      <c r="J3354" s="39">
        <v>29.560153179227299</v>
      </c>
      <c r="K3354" s="39">
        <v>29.560153179227299</v>
      </c>
      <c r="L3354" s="39">
        <v>29.560153179227299</v>
      </c>
      <c r="M3354" s="39">
        <v>29.560153179227299</v>
      </c>
      <c r="N3354" s="39">
        <v>29.560153179227299</v>
      </c>
      <c r="O3354" s="39">
        <v>29.560153179227299</v>
      </c>
      <c r="P3354" s="39">
        <v>29.560153179227299</v>
      </c>
      <c r="Q3354" s="39">
        <v>29.560153179227299</v>
      </c>
      <c r="R3354" s="39">
        <v>29.560153179227299</v>
      </c>
      <c r="S3354" s="39">
        <v>29.560153179227299</v>
      </c>
      <c r="T3354" s="39">
        <v>29.560153179227299</v>
      </c>
      <c r="U3354" s="39">
        <v>29.560153179227299</v>
      </c>
      <c r="V3354" s="39">
        <v>29.560153179227299</v>
      </c>
      <c r="W3354" s="39">
        <v>29.560153179227299</v>
      </c>
      <c r="X3354" s="39">
        <v>29.560153179227299</v>
      </c>
      <c r="Y3354" s="39">
        <v>29.560153179227299</v>
      </c>
      <c r="Z3354" s="39">
        <v>29.560153179227299</v>
      </c>
      <c r="AA3354" s="39">
        <v>29.560153179227299</v>
      </c>
      <c r="AB3354" s="39">
        <v>29.560153179227299</v>
      </c>
      <c r="AC3354" s="39">
        <v>29.560153179227299</v>
      </c>
      <c r="AD3354" s="39">
        <v>29.560153179227299</v>
      </c>
    </row>
    <row r="3355" spans="1:30" hidden="1" outlineLevel="1">
      <c r="A3355" s="40" t="s">
        <v>216</v>
      </c>
      <c r="B3355" s="39">
        <v>890366.59383491497</v>
      </c>
      <c r="C3355" s="39">
        <v>890366.59383491497</v>
      </c>
      <c r="D3355" s="39">
        <v>890366.59383491497</v>
      </c>
      <c r="E3355" s="39">
        <v>890366.59383491497</v>
      </c>
      <c r="F3355" s="39">
        <v>890366.59383491497</v>
      </c>
      <c r="G3355" s="39">
        <v>890366.59383491497</v>
      </c>
      <c r="H3355" s="39">
        <v>890366.59383491497</v>
      </c>
      <c r="I3355" s="39">
        <v>890366.59383491497</v>
      </c>
      <c r="J3355" s="39">
        <v>890366.59383491497</v>
      </c>
      <c r="K3355" s="39">
        <v>890366.59383491497</v>
      </c>
      <c r="L3355" s="39">
        <v>890366.59383491497</v>
      </c>
      <c r="M3355" s="39">
        <v>890366.59383491497</v>
      </c>
      <c r="N3355" s="39">
        <v>890366.59383491497</v>
      </c>
      <c r="O3355" s="39">
        <v>890366.59383491497</v>
      </c>
      <c r="P3355" s="39">
        <v>890366.59383491497</v>
      </c>
      <c r="Q3355" s="39">
        <v>890366.59383491497</v>
      </c>
      <c r="R3355" s="39">
        <v>890366.59383491497</v>
      </c>
      <c r="S3355" s="39">
        <v>890366.59383491497</v>
      </c>
      <c r="T3355" s="39">
        <v>890366.59383491497</v>
      </c>
      <c r="U3355" s="39">
        <v>890366.59383491497</v>
      </c>
      <c r="V3355" s="39">
        <v>890366.59383491497</v>
      </c>
      <c r="W3355" s="39">
        <v>890366.59383491497</v>
      </c>
      <c r="X3355" s="39">
        <v>890366.59383491497</v>
      </c>
      <c r="Y3355" s="39">
        <v>890366.59383491497</v>
      </c>
      <c r="Z3355" s="39">
        <v>890366.59383491497</v>
      </c>
      <c r="AA3355" s="39">
        <v>890366.59383491497</v>
      </c>
      <c r="AB3355" s="39">
        <v>890366.59383491497</v>
      </c>
      <c r="AC3355" s="39">
        <v>890366.59383491497</v>
      </c>
      <c r="AD3355" s="39">
        <v>890366.59383491497</v>
      </c>
    </row>
    <row r="3356" spans="1:30" hidden="1" outlineLevel="1">
      <c r="A3356" s="40" t="s">
        <v>218</v>
      </c>
      <c r="B3356" s="39">
        <v>102662.411991456</v>
      </c>
      <c r="C3356" s="39">
        <v>102662.411991456</v>
      </c>
      <c r="D3356" s="39">
        <v>102662.411991456</v>
      </c>
      <c r="E3356" s="39">
        <v>102662.411991456</v>
      </c>
      <c r="F3356" s="39">
        <v>102662.411991456</v>
      </c>
      <c r="G3356" s="39">
        <v>102662.411991456</v>
      </c>
      <c r="H3356" s="39">
        <v>102662.411991456</v>
      </c>
      <c r="I3356" s="39">
        <v>102662.411991456</v>
      </c>
      <c r="J3356" s="39">
        <v>102662.411991456</v>
      </c>
      <c r="K3356" s="39">
        <v>102662.411991456</v>
      </c>
      <c r="L3356" s="39">
        <v>102662.411991456</v>
      </c>
      <c r="M3356" s="39">
        <v>102662.411991456</v>
      </c>
      <c r="N3356" s="39">
        <v>102662.411991456</v>
      </c>
      <c r="O3356" s="39">
        <v>102662.411991456</v>
      </c>
      <c r="P3356" s="39">
        <v>102662.411991456</v>
      </c>
      <c r="Q3356" s="39">
        <v>102662.411991456</v>
      </c>
      <c r="R3356" s="39">
        <v>102662.411991456</v>
      </c>
      <c r="S3356" s="39">
        <v>102662.411991456</v>
      </c>
      <c r="T3356" s="39">
        <v>102662.411991456</v>
      </c>
      <c r="U3356" s="39">
        <v>102662.411991456</v>
      </c>
      <c r="V3356" s="39">
        <v>102662.411991456</v>
      </c>
      <c r="W3356" s="39">
        <v>102662.411991456</v>
      </c>
      <c r="X3356" s="39">
        <v>102662.411991456</v>
      </c>
      <c r="Y3356" s="39">
        <v>102662.411991456</v>
      </c>
      <c r="Z3356" s="39">
        <v>102662.411991456</v>
      </c>
      <c r="AA3356" s="39">
        <v>102662.411991456</v>
      </c>
      <c r="AB3356" s="39">
        <v>102662.411991456</v>
      </c>
      <c r="AC3356" s="39">
        <v>102662.411991456</v>
      </c>
      <c r="AD3356" s="39">
        <v>102662.411991456</v>
      </c>
    </row>
    <row r="3357" spans="1:30" hidden="1" outlineLevel="1">
      <c r="A3357" s="40" t="s">
        <v>219</v>
      </c>
      <c r="B3357" s="39">
        <v>1448.4475057821401</v>
      </c>
      <c r="C3357" s="39">
        <v>1448.4475057821401</v>
      </c>
      <c r="D3357" s="39">
        <v>1448.4475057821401</v>
      </c>
      <c r="E3357" s="39">
        <v>1448.4475057821401</v>
      </c>
      <c r="F3357" s="39">
        <v>1448.4475057821401</v>
      </c>
      <c r="G3357" s="39">
        <v>1448.4475057821401</v>
      </c>
      <c r="H3357" s="39">
        <v>1448.4475057821401</v>
      </c>
      <c r="I3357" s="39">
        <v>1448.4475057821401</v>
      </c>
      <c r="J3357" s="39">
        <v>1448.4475057821401</v>
      </c>
      <c r="K3357" s="39">
        <v>1448.4475057821401</v>
      </c>
      <c r="L3357" s="39">
        <v>1448.4475057821401</v>
      </c>
      <c r="M3357" s="39">
        <v>1448.4475057821401</v>
      </c>
      <c r="N3357" s="39">
        <v>1448.4475057821401</v>
      </c>
      <c r="O3357" s="39">
        <v>1448.4475057821401</v>
      </c>
      <c r="P3357" s="39">
        <v>1448.4475057821401</v>
      </c>
      <c r="Q3357" s="39">
        <v>1448.4475057821401</v>
      </c>
      <c r="R3357" s="39">
        <v>1448.4475057821401</v>
      </c>
      <c r="S3357" s="39">
        <v>1448.4475057821401</v>
      </c>
      <c r="T3357" s="39">
        <v>1448.4475057821401</v>
      </c>
      <c r="U3357" s="39">
        <v>1448.4475057821401</v>
      </c>
      <c r="V3357" s="39">
        <v>1448.4475057821401</v>
      </c>
      <c r="W3357" s="39">
        <v>1448.4475057821401</v>
      </c>
      <c r="X3357" s="39">
        <v>1448.4475057821401</v>
      </c>
      <c r="Y3357" s="39">
        <v>1448.4475057821401</v>
      </c>
      <c r="Z3357" s="39">
        <v>1448.4475057821401</v>
      </c>
      <c r="AA3357" s="39">
        <v>1448.4475057821401</v>
      </c>
      <c r="AB3357" s="39">
        <v>1448.4475057821401</v>
      </c>
      <c r="AC3357" s="39">
        <v>1448.4475057821401</v>
      </c>
      <c r="AD3357" s="39">
        <v>1448.4475057821401</v>
      </c>
    </row>
    <row r="3358" spans="1:30" hidden="1" outlineLevel="1">
      <c r="A3358" s="40" t="s">
        <v>220</v>
      </c>
      <c r="B3358" s="39">
        <v>14.7800765896136</v>
      </c>
      <c r="C3358" s="39">
        <v>14.7800765896136</v>
      </c>
      <c r="D3358" s="39">
        <v>14.7800765896136</v>
      </c>
      <c r="E3358" s="39">
        <v>14.7800765896136</v>
      </c>
      <c r="F3358" s="39">
        <v>14.7800765896136</v>
      </c>
      <c r="G3358" s="39">
        <v>14.7800765896136</v>
      </c>
      <c r="H3358" s="39">
        <v>14.7800765896136</v>
      </c>
      <c r="I3358" s="39">
        <v>14.7800765896136</v>
      </c>
      <c r="J3358" s="39">
        <v>14.7800765896136</v>
      </c>
      <c r="K3358" s="39">
        <v>14.7800765896136</v>
      </c>
      <c r="L3358" s="39">
        <v>14.7800765896136</v>
      </c>
      <c r="M3358" s="39">
        <v>14.7800765896136</v>
      </c>
      <c r="N3358" s="39">
        <v>14.7800765896136</v>
      </c>
      <c r="O3358" s="39">
        <v>14.7800765896136</v>
      </c>
      <c r="P3358" s="39">
        <v>14.7800765896136</v>
      </c>
      <c r="Q3358" s="39">
        <v>14.7800765896136</v>
      </c>
      <c r="R3358" s="39">
        <v>14.7800765896136</v>
      </c>
      <c r="S3358" s="39">
        <v>14.7800765896136</v>
      </c>
      <c r="T3358" s="39">
        <v>14.7800765896136</v>
      </c>
      <c r="U3358" s="39">
        <v>14.7800765896136</v>
      </c>
      <c r="V3358" s="39">
        <v>14.7800765896136</v>
      </c>
      <c r="W3358" s="39">
        <v>14.7800765896136</v>
      </c>
      <c r="X3358" s="39">
        <v>14.7800765896136</v>
      </c>
      <c r="Y3358" s="39">
        <v>14.7800765896136</v>
      </c>
      <c r="Z3358" s="39">
        <v>14.7800765896136</v>
      </c>
      <c r="AA3358" s="39">
        <v>14.7800765896136</v>
      </c>
      <c r="AB3358" s="39">
        <v>14.7800765896136</v>
      </c>
      <c r="AC3358" s="39">
        <v>14.7800765896136</v>
      </c>
      <c r="AD3358" s="39">
        <v>14.7800765896136</v>
      </c>
    </row>
    <row r="3359" spans="1:30" hidden="1" outlineLevel="1">
      <c r="A3359" s="40" t="s">
        <v>225</v>
      </c>
      <c r="B3359" s="39">
        <v>16547079.086131699</v>
      </c>
      <c r="C3359" s="39">
        <v>16547079.086131699</v>
      </c>
      <c r="D3359" s="39">
        <v>16547079.086131699</v>
      </c>
      <c r="E3359" s="39">
        <v>16547079.086131699</v>
      </c>
      <c r="F3359" s="39">
        <v>16547079.086131699</v>
      </c>
      <c r="G3359" s="39">
        <v>16547079.086131699</v>
      </c>
      <c r="H3359" s="39">
        <v>16547079.086131699</v>
      </c>
      <c r="I3359" s="39">
        <v>16547079.086131699</v>
      </c>
      <c r="J3359" s="39">
        <v>16547079.086131699</v>
      </c>
      <c r="K3359" s="39">
        <v>16547079.086131699</v>
      </c>
      <c r="L3359" s="39">
        <v>16547079.086131699</v>
      </c>
      <c r="M3359" s="39">
        <v>16547079.086131699</v>
      </c>
      <c r="N3359" s="39">
        <v>16547079.086131699</v>
      </c>
      <c r="O3359" s="39">
        <v>16547079.086131699</v>
      </c>
      <c r="P3359" s="39">
        <v>16547079.086131699</v>
      </c>
      <c r="Q3359" s="39">
        <v>16547079.086131699</v>
      </c>
      <c r="R3359" s="39">
        <v>16547079.086131699</v>
      </c>
      <c r="S3359" s="39">
        <v>16547079.086131699</v>
      </c>
      <c r="T3359" s="39">
        <v>16547079.086131699</v>
      </c>
      <c r="U3359" s="39">
        <v>16547079.086131699</v>
      </c>
      <c r="V3359" s="39">
        <v>16547079.086131699</v>
      </c>
      <c r="W3359" s="39">
        <v>16547079.086131699</v>
      </c>
      <c r="X3359" s="39">
        <v>16547079.086131699</v>
      </c>
      <c r="Y3359" s="39">
        <v>16547079.086131699</v>
      </c>
      <c r="Z3359" s="39">
        <v>16547079.086131699</v>
      </c>
      <c r="AA3359" s="39">
        <v>16547079.086131699</v>
      </c>
      <c r="AB3359" s="39">
        <v>16547079.086131699</v>
      </c>
      <c r="AC3359" s="39">
        <v>16547079.086131699</v>
      </c>
      <c r="AD3359" s="39">
        <v>16547079.086131699</v>
      </c>
    </row>
    <row r="3360" spans="1:30" collapsed="1">
      <c r="A3360" s="40" t="s">
        <v>789</v>
      </c>
      <c r="B3360" s="39">
        <v>17541659.999999899</v>
      </c>
      <c r="C3360" s="39">
        <v>17541659.999999899</v>
      </c>
      <c r="D3360" s="39">
        <v>17541659.999999899</v>
      </c>
      <c r="E3360" s="39">
        <v>17541659.999999899</v>
      </c>
      <c r="F3360" s="39">
        <v>17541659.999999899</v>
      </c>
      <c r="G3360" s="39">
        <v>17541659.999999899</v>
      </c>
      <c r="H3360" s="39">
        <v>17541659.999999899</v>
      </c>
      <c r="I3360" s="39">
        <v>17541659.999999899</v>
      </c>
      <c r="J3360" s="39">
        <v>17541659.999999899</v>
      </c>
      <c r="K3360" s="39">
        <v>17541659.999999899</v>
      </c>
      <c r="L3360" s="39">
        <v>17541659.999999899</v>
      </c>
      <c r="M3360" s="39">
        <v>17541659.999999899</v>
      </c>
      <c r="N3360" s="39">
        <v>17541659.999999899</v>
      </c>
      <c r="O3360" s="39">
        <v>17541659.999999899</v>
      </c>
      <c r="P3360" s="39">
        <v>17541659.999999899</v>
      </c>
      <c r="Q3360" s="39">
        <v>17541659.999999899</v>
      </c>
      <c r="R3360" s="39">
        <v>17541659.999999899</v>
      </c>
      <c r="S3360" s="39">
        <v>17541659.999999899</v>
      </c>
      <c r="T3360" s="39">
        <v>17541659.999999899</v>
      </c>
      <c r="U3360" s="39">
        <v>17541659.999999899</v>
      </c>
      <c r="V3360" s="39">
        <v>17541659.999999899</v>
      </c>
      <c r="W3360" s="39">
        <v>17541659.999999899</v>
      </c>
      <c r="X3360" s="39">
        <v>17541659.999999899</v>
      </c>
      <c r="Y3360" s="39">
        <v>17541659.999999899</v>
      </c>
      <c r="Z3360" s="39">
        <v>17541659.999999899</v>
      </c>
      <c r="AA3360" s="39">
        <v>17541659.999999899</v>
      </c>
      <c r="AB3360" s="39">
        <v>17541659.999999899</v>
      </c>
      <c r="AC3360" s="39">
        <v>17541659.999999899</v>
      </c>
      <c r="AD3360" s="39">
        <v>17541659.999999899</v>
      </c>
    </row>
    <row r="3361" spans="1:30">
      <c r="A3361" s="40" t="s">
        <v>790</v>
      </c>
    </row>
    <row r="3362" spans="1:30" s="45" customFormat="1">
      <c r="A3362" s="49" t="s">
        <v>791</v>
      </c>
      <c r="B3362" s="50">
        <v>3.37028002814184E-6</v>
      </c>
      <c r="C3362" s="50">
        <v>1.68514001407092E-6</v>
      </c>
      <c r="D3362" s="50">
        <v>0</v>
      </c>
      <c r="E3362" s="50">
        <v>5.0757259793823097E-2</v>
      </c>
      <c r="F3362" s="50">
        <v>0</v>
      </c>
      <c r="G3362" s="50">
        <v>5.8524912688682797E-3</v>
      </c>
      <c r="H3362" s="50">
        <v>8.2571860689475304E-5</v>
      </c>
      <c r="I3362" s="50">
        <v>8.42570007035458E-7</v>
      </c>
      <c r="J3362" s="50">
        <v>0</v>
      </c>
      <c r="K3362" s="50">
        <v>0</v>
      </c>
      <c r="L3362" s="50">
        <v>0</v>
      </c>
      <c r="M3362" s="50">
        <v>0</v>
      </c>
      <c r="N3362" s="50">
        <v>0.94330177908656898</v>
      </c>
      <c r="O3362" s="50">
        <v>0</v>
      </c>
      <c r="P3362" s="50">
        <v>0</v>
      </c>
      <c r="Q3362" s="50">
        <v>0</v>
      </c>
      <c r="R3362" s="50">
        <v>0</v>
      </c>
      <c r="S3362" s="50">
        <v>0</v>
      </c>
      <c r="T3362" s="50">
        <v>0</v>
      </c>
      <c r="U3362" s="50">
        <v>0</v>
      </c>
      <c r="V3362" s="50">
        <v>0</v>
      </c>
      <c r="W3362" s="50">
        <v>0</v>
      </c>
      <c r="X3362" s="50">
        <v>0</v>
      </c>
      <c r="Y3362" s="50">
        <v>0</v>
      </c>
      <c r="Z3362" s="50">
        <v>0</v>
      </c>
      <c r="AA3362" s="50">
        <v>0</v>
      </c>
      <c r="AB3362" s="50">
        <v>0</v>
      </c>
      <c r="AC3362" s="50">
        <v>0</v>
      </c>
      <c r="AD3362" s="50">
        <v>0</v>
      </c>
    </row>
    <row r="3363" spans="1:30">
      <c r="A3363" s="40" t="s">
        <v>792</v>
      </c>
      <c r="B3363" s="39">
        <v>3.37028002814184E-6</v>
      </c>
      <c r="C3363" s="39">
        <v>1.68514001407092E-6</v>
      </c>
      <c r="D3363" s="39">
        <v>0</v>
      </c>
      <c r="E3363" s="39">
        <v>5.0757259793823097E-2</v>
      </c>
      <c r="F3363" s="39">
        <v>0</v>
      </c>
      <c r="G3363" s="39">
        <v>5.8524912688682797E-3</v>
      </c>
      <c r="H3363" s="39">
        <v>8.2571860689475304E-5</v>
      </c>
      <c r="I3363" s="39">
        <v>8.42570007035458E-7</v>
      </c>
      <c r="J3363" s="39">
        <v>0</v>
      </c>
      <c r="K3363" s="39">
        <v>0</v>
      </c>
      <c r="L3363" s="39">
        <v>0</v>
      </c>
      <c r="M3363" s="39">
        <v>0</v>
      </c>
      <c r="N3363" s="39">
        <v>0.94330177908656898</v>
      </c>
      <c r="O3363" s="39">
        <v>0</v>
      </c>
      <c r="P3363" s="39">
        <v>0</v>
      </c>
      <c r="Q3363" s="39">
        <v>0</v>
      </c>
      <c r="R3363" s="39">
        <v>0</v>
      </c>
      <c r="S3363" s="39">
        <v>0</v>
      </c>
      <c r="T3363" s="39">
        <v>0</v>
      </c>
      <c r="U3363" s="39">
        <v>0</v>
      </c>
      <c r="V3363" s="39">
        <v>0</v>
      </c>
      <c r="W3363" s="39">
        <v>0</v>
      </c>
      <c r="X3363" s="39">
        <v>0</v>
      </c>
      <c r="Y3363" s="39">
        <v>0</v>
      </c>
      <c r="Z3363" s="39">
        <v>0</v>
      </c>
      <c r="AA3363" s="39">
        <v>0</v>
      </c>
      <c r="AB3363" s="39">
        <v>0</v>
      </c>
      <c r="AC3363" s="39">
        <v>0</v>
      </c>
      <c r="AD3363" s="39">
        <v>0</v>
      </c>
    </row>
    <row r="3364" spans="1:30">
      <c r="A3364" s="40" t="s">
        <v>793</v>
      </c>
    </row>
    <row r="3365" spans="1:30">
      <c r="A3365" s="43" t="s">
        <v>794</v>
      </c>
    </row>
    <row r="3366" spans="1:30">
      <c r="A3366" s="43" t="s">
        <v>795</v>
      </c>
      <c r="B3366" s="46">
        <v>3669.8033279413698</v>
      </c>
      <c r="C3366" s="46">
        <v>0</v>
      </c>
      <c r="D3366" s="46">
        <v>0</v>
      </c>
      <c r="E3366" s="46">
        <v>271258.96956472</v>
      </c>
      <c r="F3366" s="46">
        <v>0</v>
      </c>
      <c r="G3366" s="46">
        <v>158010.813659907</v>
      </c>
      <c r="H3366" s="46">
        <v>10327.005122984099</v>
      </c>
      <c r="I3366" s="46">
        <v>0</v>
      </c>
      <c r="J3366" s="46">
        <v>0</v>
      </c>
      <c r="K3366" s="46">
        <v>0</v>
      </c>
      <c r="L3366" s="46">
        <v>9414.2174174374904</v>
      </c>
      <c r="M3366" s="46">
        <v>0</v>
      </c>
      <c r="N3366" s="46">
        <v>5703507.5211194996</v>
      </c>
      <c r="O3366" s="46">
        <v>312.461836928911</v>
      </c>
      <c r="P3366" s="46">
        <v>0</v>
      </c>
      <c r="Q3366" s="46">
        <v>0</v>
      </c>
      <c r="R3366" s="46">
        <v>0</v>
      </c>
      <c r="S3366" s="46">
        <v>0</v>
      </c>
      <c r="T3366" s="46">
        <v>0</v>
      </c>
      <c r="U3366" s="46">
        <v>0</v>
      </c>
      <c r="V3366" s="46">
        <v>0</v>
      </c>
      <c r="W3366" s="46">
        <v>0</v>
      </c>
      <c r="X3366" s="46">
        <v>0</v>
      </c>
      <c r="Y3366" s="46">
        <v>0</v>
      </c>
      <c r="Z3366" s="46">
        <v>0</v>
      </c>
      <c r="AA3366" s="46">
        <v>0</v>
      </c>
      <c r="AB3366" s="46">
        <v>0</v>
      </c>
      <c r="AC3366" s="46">
        <v>0</v>
      </c>
      <c r="AD3366" s="46">
        <v>0</v>
      </c>
    </row>
    <row r="3367" spans="1:30" hidden="1" outlineLevel="1">
      <c r="A3367" s="40" t="s">
        <v>213</v>
      </c>
      <c r="B3367" s="39">
        <v>3669.8033279413698</v>
      </c>
      <c r="C3367" s="39">
        <v>3669.8033279413698</v>
      </c>
      <c r="D3367" s="39">
        <v>3669.8033279413698</v>
      </c>
      <c r="E3367" s="39">
        <v>3669.8033279413698</v>
      </c>
      <c r="F3367" s="39">
        <v>3669.8033279413698</v>
      </c>
      <c r="G3367" s="39">
        <v>3669.8033279413698</v>
      </c>
      <c r="H3367" s="39">
        <v>3669.8033279413698</v>
      </c>
      <c r="I3367" s="39">
        <v>3669.8033279413698</v>
      </c>
      <c r="J3367" s="39">
        <v>3669.8033279413698</v>
      </c>
      <c r="K3367" s="39">
        <v>3669.8033279413698</v>
      </c>
      <c r="L3367" s="39">
        <v>3669.8033279413698</v>
      </c>
      <c r="M3367" s="39">
        <v>3669.8033279413698</v>
      </c>
      <c r="N3367" s="39">
        <v>3669.8033279413698</v>
      </c>
      <c r="O3367" s="39">
        <v>3669.8033279413698</v>
      </c>
      <c r="P3367" s="39">
        <v>3669.8033279413698</v>
      </c>
      <c r="Q3367" s="39">
        <v>3669.8033279413698</v>
      </c>
      <c r="R3367" s="39">
        <v>3669.8033279413698</v>
      </c>
    </row>
    <row r="3368" spans="1:30" hidden="1" outlineLevel="1">
      <c r="A3368" s="40" t="s">
        <v>216</v>
      </c>
      <c r="B3368" s="39">
        <v>271258.96956472</v>
      </c>
      <c r="C3368" s="39">
        <v>271258.96956472</v>
      </c>
      <c r="D3368" s="39">
        <v>271258.96956472</v>
      </c>
      <c r="E3368" s="39">
        <v>271258.96956472</v>
      </c>
      <c r="F3368" s="39">
        <v>271258.96956472</v>
      </c>
      <c r="G3368" s="39">
        <v>271258.96956472</v>
      </c>
      <c r="H3368" s="39">
        <v>271258.96956472</v>
      </c>
      <c r="I3368" s="39">
        <v>271258.96956472</v>
      </c>
      <c r="J3368" s="39">
        <v>271258.96956472</v>
      </c>
      <c r="K3368" s="39">
        <v>271258.96956472</v>
      </c>
      <c r="L3368" s="39">
        <v>271258.96956472</v>
      </c>
      <c r="M3368" s="39">
        <v>271258.96956472</v>
      </c>
      <c r="N3368" s="39">
        <v>271258.96956472</v>
      </c>
      <c r="O3368" s="39">
        <v>271258.96956472</v>
      </c>
      <c r="P3368" s="39">
        <v>271258.96956472</v>
      </c>
      <c r="Q3368" s="39">
        <v>271258.96956472</v>
      </c>
      <c r="R3368" s="39">
        <v>271258.96956472</v>
      </c>
    </row>
    <row r="3369" spans="1:30" hidden="1" outlineLevel="1">
      <c r="A3369" s="40" t="s">
        <v>218</v>
      </c>
      <c r="B3369" s="39">
        <v>158010.813659907</v>
      </c>
      <c r="C3369" s="39">
        <v>158010.813659907</v>
      </c>
      <c r="D3369" s="39">
        <v>158010.813659907</v>
      </c>
      <c r="E3369" s="39">
        <v>158010.813659907</v>
      </c>
      <c r="F3369" s="39">
        <v>158010.813659907</v>
      </c>
      <c r="G3369" s="39">
        <v>158010.813659907</v>
      </c>
      <c r="H3369" s="39">
        <v>158010.813659907</v>
      </c>
      <c r="I3369" s="39">
        <v>158010.813659907</v>
      </c>
      <c r="J3369" s="39">
        <v>158010.813659907</v>
      </c>
      <c r="K3369" s="39">
        <v>158010.813659907</v>
      </c>
      <c r="L3369" s="39">
        <v>158010.813659907</v>
      </c>
      <c r="M3369" s="39">
        <v>158010.813659907</v>
      </c>
      <c r="N3369" s="39">
        <v>158010.813659907</v>
      </c>
      <c r="O3369" s="39">
        <v>158010.813659907</v>
      </c>
      <c r="P3369" s="39">
        <v>158010.813659907</v>
      </c>
      <c r="Q3369" s="39">
        <v>158010.813659907</v>
      </c>
      <c r="R3369" s="39">
        <v>158010.813659907</v>
      </c>
    </row>
    <row r="3370" spans="1:30" hidden="1" outlineLevel="1">
      <c r="A3370" s="40" t="s">
        <v>219</v>
      </c>
      <c r="B3370" s="39">
        <v>10327.005122984099</v>
      </c>
      <c r="C3370" s="39">
        <v>10327.005122984099</v>
      </c>
      <c r="D3370" s="39">
        <v>10327.005122984099</v>
      </c>
      <c r="E3370" s="39">
        <v>10327.005122984099</v>
      </c>
      <c r="F3370" s="39">
        <v>10327.005122984099</v>
      </c>
      <c r="G3370" s="39">
        <v>10327.005122984099</v>
      </c>
      <c r="H3370" s="39">
        <v>10327.005122984099</v>
      </c>
      <c r="I3370" s="39">
        <v>10327.005122984099</v>
      </c>
      <c r="J3370" s="39">
        <v>10327.005122984099</v>
      </c>
      <c r="K3370" s="39">
        <v>10327.005122984099</v>
      </c>
      <c r="L3370" s="39">
        <v>10327.005122984099</v>
      </c>
      <c r="M3370" s="39">
        <v>10327.005122984099</v>
      </c>
      <c r="N3370" s="39">
        <v>10327.005122984099</v>
      </c>
      <c r="O3370" s="39">
        <v>10327.005122984099</v>
      </c>
      <c r="P3370" s="39">
        <v>10327.005122984099</v>
      </c>
      <c r="Q3370" s="39">
        <v>10327.005122984099</v>
      </c>
      <c r="R3370" s="39">
        <v>10327.005122984099</v>
      </c>
    </row>
    <row r="3371" spans="1:30" hidden="1" outlineLevel="1">
      <c r="A3371" s="40" t="s">
        <v>223</v>
      </c>
      <c r="B3371" s="39">
        <v>9414.2174174374904</v>
      </c>
      <c r="C3371" s="39">
        <v>9414.2174174374904</v>
      </c>
      <c r="D3371" s="39">
        <v>9414.2174174374904</v>
      </c>
      <c r="E3371" s="39">
        <v>9414.2174174374904</v>
      </c>
      <c r="F3371" s="39">
        <v>9414.2174174374904</v>
      </c>
      <c r="G3371" s="39">
        <v>9414.2174174374904</v>
      </c>
      <c r="H3371" s="39">
        <v>9414.2174174374904</v>
      </c>
      <c r="I3371" s="39">
        <v>9414.2174174374904</v>
      </c>
      <c r="J3371" s="39">
        <v>9414.2174174374904</v>
      </c>
      <c r="K3371" s="39">
        <v>9414.2174174374904</v>
      </c>
      <c r="L3371" s="39">
        <v>9414.2174174374904</v>
      </c>
      <c r="M3371" s="39">
        <v>9414.2174174374904</v>
      </c>
      <c r="N3371" s="39">
        <v>9414.2174174374904</v>
      </c>
      <c r="O3371" s="39">
        <v>9414.2174174374904</v>
      </c>
      <c r="P3371" s="39">
        <v>9414.2174174374904</v>
      </c>
      <c r="Q3371" s="39">
        <v>9414.2174174374904</v>
      </c>
      <c r="R3371" s="39">
        <v>9414.2174174374904</v>
      </c>
    </row>
    <row r="3372" spans="1:30" hidden="1" outlineLevel="1">
      <c r="A3372" s="40" t="s">
        <v>225</v>
      </c>
      <c r="B3372" s="39">
        <v>5703507.5211194996</v>
      </c>
      <c r="C3372" s="39">
        <v>5703507.5211194996</v>
      </c>
      <c r="D3372" s="39">
        <v>5703507.5211194996</v>
      </c>
      <c r="E3372" s="39">
        <v>5703507.5211194996</v>
      </c>
      <c r="F3372" s="39">
        <v>5703507.5211194996</v>
      </c>
      <c r="G3372" s="39">
        <v>5703507.5211194996</v>
      </c>
      <c r="H3372" s="39">
        <v>5703507.5211194996</v>
      </c>
      <c r="I3372" s="39">
        <v>5703507.5211194996</v>
      </c>
      <c r="J3372" s="39">
        <v>5703507.5211194996</v>
      </c>
      <c r="K3372" s="39">
        <v>5703507.5211194996</v>
      </c>
      <c r="L3372" s="39">
        <v>5703507.5211194996</v>
      </c>
      <c r="M3372" s="39">
        <v>5703507.5211194996</v>
      </c>
      <c r="N3372" s="39">
        <v>5703507.5211194996</v>
      </c>
      <c r="O3372" s="39">
        <v>5703507.5211194996</v>
      </c>
      <c r="P3372" s="39">
        <v>5703507.5211194996</v>
      </c>
      <c r="Q3372" s="39">
        <v>5703507.5211194996</v>
      </c>
      <c r="R3372" s="39">
        <v>5703507.5211194996</v>
      </c>
    </row>
    <row r="3373" spans="1:30" hidden="1" outlineLevel="1">
      <c r="A3373" s="40" t="s">
        <v>226</v>
      </c>
      <c r="B3373" s="39">
        <v>312.461836928911</v>
      </c>
      <c r="C3373" s="39">
        <v>312.461836928911</v>
      </c>
      <c r="D3373" s="39">
        <v>312.461836928911</v>
      </c>
      <c r="E3373" s="39">
        <v>312.461836928911</v>
      </c>
      <c r="F3373" s="39">
        <v>312.461836928911</v>
      </c>
      <c r="G3373" s="39">
        <v>312.461836928911</v>
      </c>
      <c r="H3373" s="39">
        <v>312.461836928911</v>
      </c>
      <c r="I3373" s="39">
        <v>312.461836928911</v>
      </c>
      <c r="J3373" s="39">
        <v>312.461836928911</v>
      </c>
      <c r="K3373" s="39">
        <v>312.461836928911</v>
      </c>
      <c r="L3373" s="39">
        <v>312.461836928911</v>
      </c>
      <c r="M3373" s="39">
        <v>312.461836928911</v>
      </c>
      <c r="N3373" s="39">
        <v>312.461836928911</v>
      </c>
      <c r="O3373" s="39">
        <v>312.461836928911</v>
      </c>
      <c r="P3373" s="39">
        <v>312.461836928911</v>
      </c>
      <c r="Q3373" s="39">
        <v>312.461836928911</v>
      </c>
      <c r="R3373" s="39">
        <v>312.461836928911</v>
      </c>
    </row>
    <row r="3374" spans="1:30" collapsed="1">
      <c r="A3374" s="40" t="s">
        <v>796</v>
      </c>
      <c r="B3374" s="39">
        <v>6156500.7920494098</v>
      </c>
      <c r="C3374" s="39">
        <v>6156500.7920494098</v>
      </c>
      <c r="D3374" s="39">
        <v>6156500.7920494098</v>
      </c>
      <c r="E3374" s="39">
        <v>6156500.7920494098</v>
      </c>
      <c r="F3374" s="39">
        <v>6156500.7920494098</v>
      </c>
      <c r="G3374" s="39">
        <v>6156500.7920494098</v>
      </c>
      <c r="H3374" s="39">
        <v>6156500.7920494098</v>
      </c>
      <c r="I3374" s="39">
        <v>6156500.7920494098</v>
      </c>
      <c r="J3374" s="39">
        <v>6156500.7920494098</v>
      </c>
      <c r="K3374" s="39">
        <v>6156500.7920494098</v>
      </c>
      <c r="L3374" s="39">
        <v>6156500.7920494098</v>
      </c>
      <c r="M3374" s="39">
        <v>6156500.7920494098</v>
      </c>
      <c r="N3374" s="39">
        <v>6156500.7920494098</v>
      </c>
      <c r="O3374" s="39">
        <v>6156500.7920494098</v>
      </c>
      <c r="P3374" s="39">
        <v>6156500.7920494098</v>
      </c>
      <c r="Q3374" s="39">
        <v>6156500.7920494098</v>
      </c>
      <c r="R3374" s="39">
        <v>6156500.7920494098</v>
      </c>
      <c r="S3374" s="39">
        <v>0</v>
      </c>
      <c r="T3374" s="39">
        <v>0</v>
      </c>
      <c r="U3374" s="39">
        <v>0</v>
      </c>
      <c r="V3374" s="39">
        <v>0</v>
      </c>
      <c r="W3374" s="39">
        <v>0</v>
      </c>
      <c r="X3374" s="39">
        <v>0</v>
      </c>
      <c r="Y3374" s="39">
        <v>0</v>
      </c>
      <c r="Z3374" s="39">
        <v>0</v>
      </c>
      <c r="AA3374" s="39">
        <v>0</v>
      </c>
      <c r="AB3374" s="39">
        <v>0</v>
      </c>
      <c r="AC3374" s="39">
        <v>0</v>
      </c>
      <c r="AD3374" s="39">
        <v>0</v>
      </c>
    </row>
    <row r="3375" spans="1:30" hidden="1" outlineLevel="1">
      <c r="A3375" s="40" t="s">
        <v>213</v>
      </c>
      <c r="B3375" s="39">
        <v>3669.8033279413698</v>
      </c>
      <c r="C3375" s="39">
        <v>3669.8033279413698</v>
      </c>
      <c r="D3375" s="39">
        <v>3669.8033279413698</v>
      </c>
      <c r="E3375" s="39">
        <v>3669.8033279413698</v>
      </c>
      <c r="F3375" s="39">
        <v>3669.8033279413698</v>
      </c>
      <c r="G3375" s="39">
        <v>3669.8033279413698</v>
      </c>
      <c r="H3375" s="39">
        <v>3669.8033279413698</v>
      </c>
      <c r="I3375" s="39">
        <v>3669.8033279413698</v>
      </c>
      <c r="J3375" s="39">
        <v>3669.8033279413698</v>
      </c>
      <c r="K3375" s="39">
        <v>3669.8033279413698</v>
      </c>
      <c r="L3375" s="39">
        <v>3669.8033279413698</v>
      </c>
      <c r="M3375" s="39">
        <v>3669.8033279413698</v>
      </c>
      <c r="N3375" s="39">
        <v>3669.8033279413698</v>
      </c>
      <c r="O3375" s="39">
        <v>3669.8033279413698</v>
      </c>
      <c r="P3375" s="39">
        <v>3669.8033279413698</v>
      </c>
      <c r="Q3375" s="39">
        <v>3669.8033279413698</v>
      </c>
      <c r="R3375" s="39">
        <v>3669.8033279413698</v>
      </c>
      <c r="S3375" s="39">
        <v>3669.8033279413698</v>
      </c>
      <c r="T3375" s="39">
        <v>3669.8033279413698</v>
      </c>
      <c r="U3375" s="39">
        <v>3669.8033279413698</v>
      </c>
      <c r="V3375" s="39">
        <v>3669.8033279413698</v>
      </c>
      <c r="W3375" s="39">
        <v>3669.8033279413698</v>
      </c>
      <c r="X3375" s="39">
        <v>3669.8033279413698</v>
      </c>
      <c r="Y3375" s="39">
        <v>3669.8033279413698</v>
      </c>
      <c r="Z3375" s="39">
        <v>3669.8033279413698</v>
      </c>
      <c r="AA3375" s="39">
        <v>3669.8033279413698</v>
      </c>
      <c r="AB3375" s="39">
        <v>3669.8033279413698</v>
      </c>
      <c r="AC3375" s="39">
        <v>3669.8033279413698</v>
      </c>
      <c r="AD3375" s="39">
        <v>3669.8033279413698</v>
      </c>
    </row>
    <row r="3376" spans="1:30" hidden="1" outlineLevel="1">
      <c r="A3376" s="40" t="s">
        <v>216</v>
      </c>
      <c r="B3376" s="39">
        <v>271258.96956472</v>
      </c>
      <c r="C3376" s="39">
        <v>271258.96956472</v>
      </c>
      <c r="D3376" s="39">
        <v>271258.96956472</v>
      </c>
      <c r="E3376" s="39">
        <v>271258.96956472</v>
      </c>
      <c r="F3376" s="39">
        <v>271258.96956472</v>
      </c>
      <c r="G3376" s="39">
        <v>271258.96956472</v>
      </c>
      <c r="H3376" s="39">
        <v>271258.96956472</v>
      </c>
      <c r="I3376" s="39">
        <v>271258.96956472</v>
      </c>
      <c r="J3376" s="39">
        <v>271258.96956472</v>
      </c>
      <c r="K3376" s="39">
        <v>271258.96956472</v>
      </c>
      <c r="L3376" s="39">
        <v>271258.96956472</v>
      </c>
      <c r="M3376" s="39">
        <v>271258.96956472</v>
      </c>
      <c r="N3376" s="39">
        <v>271258.96956472</v>
      </c>
      <c r="O3376" s="39">
        <v>271258.96956472</v>
      </c>
      <c r="P3376" s="39">
        <v>271258.96956472</v>
      </c>
      <c r="Q3376" s="39">
        <v>271258.96956472</v>
      </c>
      <c r="R3376" s="39">
        <v>271258.96956472</v>
      </c>
      <c r="S3376" s="39">
        <v>271258.96956472</v>
      </c>
      <c r="T3376" s="39">
        <v>271258.96956472</v>
      </c>
      <c r="U3376" s="39">
        <v>271258.96956472</v>
      </c>
      <c r="V3376" s="39">
        <v>271258.96956472</v>
      </c>
      <c r="W3376" s="39">
        <v>271258.96956472</v>
      </c>
      <c r="X3376" s="39">
        <v>271258.96956472</v>
      </c>
      <c r="Y3376" s="39">
        <v>271258.96956472</v>
      </c>
      <c r="Z3376" s="39">
        <v>271258.96956472</v>
      </c>
      <c r="AA3376" s="39">
        <v>271258.96956472</v>
      </c>
      <c r="AB3376" s="39">
        <v>271258.96956472</v>
      </c>
      <c r="AC3376" s="39">
        <v>271258.96956472</v>
      </c>
      <c r="AD3376" s="39">
        <v>271258.96956472</v>
      </c>
    </row>
    <row r="3377" spans="1:30" hidden="1" outlineLevel="1">
      <c r="A3377" s="40" t="s">
        <v>218</v>
      </c>
      <c r="B3377" s="39">
        <v>158010.813659907</v>
      </c>
      <c r="C3377" s="39">
        <v>158010.813659907</v>
      </c>
      <c r="D3377" s="39">
        <v>158010.813659907</v>
      </c>
      <c r="E3377" s="39">
        <v>158010.813659907</v>
      </c>
      <c r="F3377" s="39">
        <v>158010.813659907</v>
      </c>
      <c r="G3377" s="39">
        <v>158010.813659907</v>
      </c>
      <c r="H3377" s="39">
        <v>158010.813659907</v>
      </c>
      <c r="I3377" s="39">
        <v>158010.813659907</v>
      </c>
      <c r="J3377" s="39">
        <v>158010.813659907</v>
      </c>
      <c r="K3377" s="39">
        <v>158010.813659907</v>
      </c>
      <c r="L3377" s="39">
        <v>158010.813659907</v>
      </c>
      <c r="M3377" s="39">
        <v>158010.813659907</v>
      </c>
      <c r="N3377" s="39">
        <v>158010.813659907</v>
      </c>
      <c r="O3377" s="39">
        <v>158010.813659907</v>
      </c>
      <c r="P3377" s="39">
        <v>158010.813659907</v>
      </c>
      <c r="Q3377" s="39">
        <v>158010.813659907</v>
      </c>
      <c r="R3377" s="39">
        <v>158010.813659907</v>
      </c>
      <c r="S3377" s="39">
        <v>158010.813659907</v>
      </c>
      <c r="T3377" s="39">
        <v>158010.813659907</v>
      </c>
      <c r="U3377" s="39">
        <v>158010.813659907</v>
      </c>
      <c r="V3377" s="39">
        <v>158010.813659907</v>
      </c>
      <c r="W3377" s="39">
        <v>158010.813659907</v>
      </c>
      <c r="X3377" s="39">
        <v>158010.813659907</v>
      </c>
      <c r="Y3377" s="39">
        <v>158010.813659907</v>
      </c>
      <c r="Z3377" s="39">
        <v>158010.813659907</v>
      </c>
      <c r="AA3377" s="39">
        <v>158010.813659907</v>
      </c>
      <c r="AB3377" s="39">
        <v>158010.813659907</v>
      </c>
      <c r="AC3377" s="39">
        <v>158010.813659907</v>
      </c>
      <c r="AD3377" s="39">
        <v>158010.813659907</v>
      </c>
    </row>
    <row r="3378" spans="1:30" hidden="1" outlineLevel="1">
      <c r="A3378" s="40" t="s">
        <v>219</v>
      </c>
      <c r="B3378" s="39">
        <v>10327.005122984099</v>
      </c>
      <c r="C3378" s="39">
        <v>10327.005122984099</v>
      </c>
      <c r="D3378" s="39">
        <v>10327.005122984099</v>
      </c>
      <c r="E3378" s="39">
        <v>10327.005122984099</v>
      </c>
      <c r="F3378" s="39">
        <v>10327.005122984099</v>
      </c>
      <c r="G3378" s="39">
        <v>10327.005122984099</v>
      </c>
      <c r="H3378" s="39">
        <v>10327.005122984099</v>
      </c>
      <c r="I3378" s="39">
        <v>10327.005122984099</v>
      </c>
      <c r="J3378" s="39">
        <v>10327.005122984099</v>
      </c>
      <c r="K3378" s="39">
        <v>10327.005122984099</v>
      </c>
      <c r="L3378" s="39">
        <v>10327.005122984099</v>
      </c>
      <c r="M3378" s="39">
        <v>10327.005122984099</v>
      </c>
      <c r="N3378" s="39">
        <v>10327.005122984099</v>
      </c>
      <c r="O3378" s="39">
        <v>10327.005122984099</v>
      </c>
      <c r="P3378" s="39">
        <v>10327.005122984099</v>
      </c>
      <c r="Q3378" s="39">
        <v>10327.005122984099</v>
      </c>
      <c r="R3378" s="39">
        <v>10327.005122984099</v>
      </c>
      <c r="S3378" s="39">
        <v>10327.005122984099</v>
      </c>
      <c r="T3378" s="39">
        <v>10327.005122984099</v>
      </c>
      <c r="U3378" s="39">
        <v>10327.005122984099</v>
      </c>
      <c r="V3378" s="39">
        <v>10327.005122984099</v>
      </c>
      <c r="W3378" s="39">
        <v>10327.005122984099</v>
      </c>
      <c r="X3378" s="39">
        <v>10327.005122984099</v>
      </c>
      <c r="Y3378" s="39">
        <v>10327.005122984099</v>
      </c>
      <c r="Z3378" s="39">
        <v>10327.005122984099</v>
      </c>
      <c r="AA3378" s="39">
        <v>10327.005122984099</v>
      </c>
      <c r="AB3378" s="39">
        <v>10327.005122984099</v>
      </c>
      <c r="AC3378" s="39">
        <v>10327.005122984099</v>
      </c>
      <c r="AD3378" s="39">
        <v>10327.005122984099</v>
      </c>
    </row>
    <row r="3379" spans="1:30" hidden="1" outlineLevel="1">
      <c r="A3379" s="40" t="s">
        <v>223</v>
      </c>
      <c r="B3379" s="39">
        <v>9414.2174174374904</v>
      </c>
      <c r="C3379" s="39">
        <v>9414.2174174374904</v>
      </c>
      <c r="D3379" s="39">
        <v>9414.2174174374904</v>
      </c>
      <c r="E3379" s="39">
        <v>9414.2174174374904</v>
      </c>
      <c r="F3379" s="39">
        <v>9414.2174174374904</v>
      </c>
      <c r="G3379" s="39">
        <v>9414.2174174374904</v>
      </c>
      <c r="H3379" s="39">
        <v>9414.2174174374904</v>
      </c>
      <c r="I3379" s="39">
        <v>9414.2174174374904</v>
      </c>
      <c r="J3379" s="39">
        <v>9414.2174174374904</v>
      </c>
      <c r="K3379" s="39">
        <v>9414.2174174374904</v>
      </c>
      <c r="L3379" s="39">
        <v>9414.2174174374904</v>
      </c>
      <c r="M3379" s="39">
        <v>9414.2174174374904</v>
      </c>
      <c r="N3379" s="39">
        <v>9414.2174174374904</v>
      </c>
      <c r="O3379" s="39">
        <v>9414.2174174374904</v>
      </c>
      <c r="P3379" s="39">
        <v>9414.2174174374904</v>
      </c>
      <c r="Q3379" s="39">
        <v>9414.2174174374904</v>
      </c>
      <c r="R3379" s="39">
        <v>9414.2174174374904</v>
      </c>
      <c r="S3379" s="39">
        <v>9414.2174174374904</v>
      </c>
      <c r="T3379" s="39">
        <v>9414.2174174374904</v>
      </c>
      <c r="U3379" s="39">
        <v>9414.2174174374904</v>
      </c>
      <c r="V3379" s="39">
        <v>9414.2174174374904</v>
      </c>
      <c r="W3379" s="39">
        <v>9414.2174174374904</v>
      </c>
      <c r="X3379" s="39">
        <v>9414.2174174374904</v>
      </c>
      <c r="Y3379" s="39">
        <v>9414.2174174374904</v>
      </c>
      <c r="Z3379" s="39">
        <v>9414.2174174374904</v>
      </c>
      <c r="AA3379" s="39">
        <v>9414.2174174374904</v>
      </c>
      <c r="AB3379" s="39">
        <v>9414.2174174374904</v>
      </c>
      <c r="AC3379" s="39">
        <v>9414.2174174374904</v>
      </c>
      <c r="AD3379" s="39">
        <v>9414.2174174374904</v>
      </c>
    </row>
    <row r="3380" spans="1:30" hidden="1" outlineLevel="1">
      <c r="A3380" s="40" t="s">
        <v>225</v>
      </c>
      <c r="B3380" s="39">
        <v>5703507.5211194996</v>
      </c>
      <c r="C3380" s="39">
        <v>5703507.5211194996</v>
      </c>
      <c r="D3380" s="39">
        <v>5703507.5211194996</v>
      </c>
      <c r="E3380" s="39">
        <v>5703507.5211194996</v>
      </c>
      <c r="F3380" s="39">
        <v>5703507.5211194996</v>
      </c>
      <c r="G3380" s="39">
        <v>5703507.5211194996</v>
      </c>
      <c r="H3380" s="39">
        <v>5703507.5211194996</v>
      </c>
      <c r="I3380" s="39">
        <v>5703507.5211194996</v>
      </c>
      <c r="J3380" s="39">
        <v>5703507.5211194996</v>
      </c>
      <c r="K3380" s="39">
        <v>5703507.5211194996</v>
      </c>
      <c r="L3380" s="39">
        <v>5703507.5211194996</v>
      </c>
      <c r="M3380" s="39">
        <v>5703507.5211194996</v>
      </c>
      <c r="N3380" s="39">
        <v>5703507.5211194996</v>
      </c>
      <c r="O3380" s="39">
        <v>5703507.5211194996</v>
      </c>
      <c r="P3380" s="39">
        <v>5703507.5211194996</v>
      </c>
      <c r="Q3380" s="39">
        <v>5703507.5211194996</v>
      </c>
      <c r="R3380" s="39">
        <v>5703507.5211194996</v>
      </c>
      <c r="S3380" s="39">
        <v>5703507.5211194996</v>
      </c>
      <c r="T3380" s="39">
        <v>5703507.5211194996</v>
      </c>
      <c r="U3380" s="39">
        <v>5703507.5211194996</v>
      </c>
      <c r="V3380" s="39">
        <v>5703507.5211194996</v>
      </c>
      <c r="W3380" s="39">
        <v>5703507.5211194996</v>
      </c>
      <c r="X3380" s="39">
        <v>5703507.5211194996</v>
      </c>
      <c r="Y3380" s="39">
        <v>5703507.5211194996</v>
      </c>
      <c r="Z3380" s="39">
        <v>5703507.5211194996</v>
      </c>
      <c r="AA3380" s="39">
        <v>5703507.5211194996</v>
      </c>
      <c r="AB3380" s="39">
        <v>5703507.5211194996</v>
      </c>
      <c r="AC3380" s="39">
        <v>5703507.5211194996</v>
      </c>
      <c r="AD3380" s="39">
        <v>5703507.5211194996</v>
      </c>
    </row>
    <row r="3381" spans="1:30" hidden="1" outlineLevel="1">
      <c r="A3381" s="40" t="s">
        <v>226</v>
      </c>
      <c r="B3381" s="39">
        <v>312.461836928911</v>
      </c>
      <c r="C3381" s="39">
        <v>312.461836928911</v>
      </c>
      <c r="D3381" s="39">
        <v>312.461836928911</v>
      </c>
      <c r="E3381" s="39">
        <v>312.461836928911</v>
      </c>
      <c r="F3381" s="39">
        <v>312.461836928911</v>
      </c>
      <c r="G3381" s="39">
        <v>312.461836928911</v>
      </c>
      <c r="H3381" s="39">
        <v>312.461836928911</v>
      </c>
      <c r="I3381" s="39">
        <v>312.461836928911</v>
      </c>
      <c r="J3381" s="39">
        <v>312.461836928911</v>
      </c>
      <c r="K3381" s="39">
        <v>312.461836928911</v>
      </c>
      <c r="L3381" s="39">
        <v>312.461836928911</v>
      </c>
      <c r="M3381" s="39">
        <v>312.461836928911</v>
      </c>
      <c r="N3381" s="39">
        <v>312.461836928911</v>
      </c>
      <c r="O3381" s="39">
        <v>312.461836928911</v>
      </c>
      <c r="P3381" s="39">
        <v>312.461836928911</v>
      </c>
      <c r="Q3381" s="39">
        <v>312.461836928911</v>
      </c>
      <c r="R3381" s="39">
        <v>312.461836928911</v>
      </c>
      <c r="S3381" s="39">
        <v>312.461836928911</v>
      </c>
      <c r="T3381" s="39">
        <v>312.461836928911</v>
      </c>
      <c r="U3381" s="39">
        <v>312.461836928911</v>
      </c>
      <c r="V3381" s="39">
        <v>312.461836928911</v>
      </c>
      <c r="W3381" s="39">
        <v>312.461836928911</v>
      </c>
      <c r="X3381" s="39">
        <v>312.461836928911</v>
      </c>
      <c r="Y3381" s="39">
        <v>312.461836928911</v>
      </c>
      <c r="Z3381" s="39">
        <v>312.461836928911</v>
      </c>
      <c r="AA3381" s="39">
        <v>312.461836928911</v>
      </c>
      <c r="AB3381" s="39">
        <v>312.461836928911</v>
      </c>
      <c r="AC3381" s="39">
        <v>312.461836928911</v>
      </c>
      <c r="AD3381" s="39">
        <v>312.461836928911</v>
      </c>
    </row>
    <row r="3382" spans="1:30" collapsed="1">
      <c r="A3382" s="40" t="s">
        <v>797</v>
      </c>
      <c r="B3382" s="39">
        <v>6156500.7920494098</v>
      </c>
      <c r="C3382" s="39">
        <v>6156500.7920494098</v>
      </c>
      <c r="D3382" s="39">
        <v>6156500.7920494098</v>
      </c>
      <c r="E3382" s="39">
        <v>6156500.7920494098</v>
      </c>
      <c r="F3382" s="39">
        <v>6156500.7920494098</v>
      </c>
      <c r="G3382" s="39">
        <v>6156500.7920494098</v>
      </c>
      <c r="H3382" s="39">
        <v>6156500.7920494098</v>
      </c>
      <c r="I3382" s="39">
        <v>6156500.7920494098</v>
      </c>
      <c r="J3382" s="39">
        <v>6156500.7920494098</v>
      </c>
      <c r="K3382" s="39">
        <v>6156500.7920494098</v>
      </c>
      <c r="L3382" s="39">
        <v>6156500.7920494098</v>
      </c>
      <c r="M3382" s="39">
        <v>6156500.7920494098</v>
      </c>
      <c r="N3382" s="39">
        <v>6156500.7920494098</v>
      </c>
      <c r="O3382" s="39">
        <v>6156500.7920494098</v>
      </c>
      <c r="P3382" s="39">
        <v>6156500.7920494098</v>
      </c>
      <c r="Q3382" s="39">
        <v>6156500.7920494098</v>
      </c>
      <c r="R3382" s="39">
        <v>6156500.7920494098</v>
      </c>
      <c r="S3382" s="39">
        <v>6156500.7920494098</v>
      </c>
      <c r="T3382" s="39">
        <v>6156500.7920494098</v>
      </c>
      <c r="U3382" s="39">
        <v>6156500.7920494098</v>
      </c>
      <c r="V3382" s="39">
        <v>6156500.7920494098</v>
      </c>
      <c r="W3382" s="39">
        <v>6156500.7920494098</v>
      </c>
      <c r="X3382" s="39">
        <v>6156500.7920494098</v>
      </c>
      <c r="Y3382" s="39">
        <v>6156500.7920494098</v>
      </c>
      <c r="Z3382" s="39">
        <v>6156500.7920494098</v>
      </c>
      <c r="AA3382" s="39">
        <v>6156500.7920494098</v>
      </c>
      <c r="AB3382" s="39">
        <v>6156500.7920494098</v>
      </c>
      <c r="AC3382" s="39">
        <v>6156500.7920494098</v>
      </c>
      <c r="AD3382" s="39">
        <v>6156500.7920494098</v>
      </c>
    </row>
    <row r="3383" spans="1:30">
      <c r="A3383" s="40" t="s">
        <v>798</v>
      </c>
    </row>
    <row r="3384" spans="1:30" s="45" customFormat="1">
      <c r="A3384" s="49" t="s">
        <v>799</v>
      </c>
      <c r="B3384" s="50">
        <v>5.9608590202418201E-4</v>
      </c>
      <c r="C3384" s="50">
        <v>0</v>
      </c>
      <c r="D3384" s="50">
        <v>0</v>
      </c>
      <c r="E3384" s="50">
        <v>4.4060575760020503E-2</v>
      </c>
      <c r="F3384" s="50">
        <v>0</v>
      </c>
      <c r="G3384" s="50">
        <v>2.5665685589444501E-2</v>
      </c>
      <c r="H3384" s="50">
        <v>1.67741473148521E-3</v>
      </c>
      <c r="I3384" s="50">
        <v>0</v>
      </c>
      <c r="J3384" s="50">
        <v>0</v>
      </c>
      <c r="K3384" s="50">
        <v>0</v>
      </c>
      <c r="L3384" s="50">
        <v>1.52915068728572E-3</v>
      </c>
      <c r="M3384" s="50">
        <v>0</v>
      </c>
      <c r="N3384" s="50">
        <v>0.92642033417506897</v>
      </c>
      <c r="O3384" s="50">
        <v>5.0753154670657697E-5</v>
      </c>
      <c r="P3384" s="50">
        <v>0</v>
      </c>
      <c r="Q3384" s="50">
        <v>0</v>
      </c>
      <c r="R3384" s="50">
        <v>0</v>
      </c>
      <c r="S3384" s="50">
        <v>0</v>
      </c>
      <c r="T3384" s="50">
        <v>0</v>
      </c>
      <c r="U3384" s="50">
        <v>0</v>
      </c>
      <c r="V3384" s="50">
        <v>0</v>
      </c>
      <c r="W3384" s="50">
        <v>0</v>
      </c>
      <c r="X3384" s="50">
        <v>0</v>
      </c>
      <c r="Y3384" s="50">
        <v>0</v>
      </c>
      <c r="Z3384" s="50">
        <v>0</v>
      </c>
      <c r="AA3384" s="50">
        <v>0</v>
      </c>
      <c r="AB3384" s="50">
        <v>0</v>
      </c>
      <c r="AC3384" s="50">
        <v>0</v>
      </c>
      <c r="AD3384" s="50">
        <v>0</v>
      </c>
    </row>
    <row r="3385" spans="1:30">
      <c r="A3385" s="40" t="s">
        <v>800</v>
      </c>
      <c r="B3385" s="39">
        <v>5.9608590202418201E-4</v>
      </c>
      <c r="C3385" s="39">
        <v>0</v>
      </c>
      <c r="D3385" s="39">
        <v>0</v>
      </c>
      <c r="E3385" s="39">
        <v>4.4060575760020503E-2</v>
      </c>
      <c r="F3385" s="39">
        <v>0</v>
      </c>
      <c r="G3385" s="39">
        <v>2.5665685589444501E-2</v>
      </c>
      <c r="H3385" s="39">
        <v>1.67741473148521E-3</v>
      </c>
      <c r="I3385" s="39">
        <v>0</v>
      </c>
      <c r="J3385" s="39">
        <v>0</v>
      </c>
      <c r="K3385" s="39">
        <v>0</v>
      </c>
      <c r="L3385" s="39">
        <v>1.52915068728572E-3</v>
      </c>
      <c r="M3385" s="39">
        <v>0</v>
      </c>
      <c r="N3385" s="39">
        <v>0.92642033417506897</v>
      </c>
      <c r="O3385" s="39">
        <v>5.0753154670657697E-5</v>
      </c>
      <c r="P3385" s="39">
        <v>0</v>
      </c>
      <c r="Q3385" s="39">
        <v>0</v>
      </c>
      <c r="R3385" s="39">
        <v>0</v>
      </c>
      <c r="S3385" s="39">
        <v>0</v>
      </c>
      <c r="T3385" s="39">
        <v>0</v>
      </c>
      <c r="U3385" s="39">
        <v>0</v>
      </c>
      <c r="V3385" s="39">
        <v>0</v>
      </c>
      <c r="W3385" s="39">
        <v>0</v>
      </c>
      <c r="X3385" s="39">
        <v>0</v>
      </c>
      <c r="Y3385" s="39">
        <v>0</v>
      </c>
      <c r="Z3385" s="39">
        <v>0</v>
      </c>
      <c r="AA3385" s="39">
        <v>0</v>
      </c>
      <c r="AB3385" s="39">
        <v>0</v>
      </c>
      <c r="AC3385" s="39">
        <v>0</v>
      </c>
      <c r="AD3385" s="39">
        <v>0</v>
      </c>
    </row>
    <row r="3386" spans="1:30">
      <c r="A3386" s="40" t="s">
        <v>801</v>
      </c>
    </row>
    <row r="3387" spans="1:30">
      <c r="A3387" s="43" t="s">
        <v>802</v>
      </c>
    </row>
    <row r="3388" spans="1:30">
      <c r="A3388" s="43" t="s">
        <v>803</v>
      </c>
      <c r="B3388" s="46">
        <v>0</v>
      </c>
      <c r="C3388" s="46">
        <v>0</v>
      </c>
      <c r="D3388" s="46">
        <v>0</v>
      </c>
      <c r="E3388" s="46">
        <v>31407.662164453999</v>
      </c>
      <c r="F3388" s="46">
        <v>0</v>
      </c>
      <c r="G3388" s="46">
        <v>11743.654783063799</v>
      </c>
      <c r="H3388" s="46">
        <v>1600.8597394660301</v>
      </c>
      <c r="I3388" s="46">
        <v>0</v>
      </c>
      <c r="J3388" s="46">
        <v>0</v>
      </c>
      <c r="K3388" s="46">
        <v>0</v>
      </c>
      <c r="L3388" s="46">
        <v>0</v>
      </c>
      <c r="M3388" s="46">
        <v>0</v>
      </c>
      <c r="N3388" s="46">
        <v>1372753.94331302</v>
      </c>
      <c r="O3388" s="46">
        <v>0</v>
      </c>
      <c r="P3388" s="46">
        <v>0</v>
      </c>
      <c r="Q3388" s="46">
        <v>0</v>
      </c>
      <c r="R3388" s="46">
        <v>0</v>
      </c>
      <c r="S3388" s="46">
        <v>0</v>
      </c>
      <c r="T3388" s="46">
        <v>0</v>
      </c>
      <c r="U3388" s="46">
        <v>0</v>
      </c>
      <c r="V3388" s="46">
        <v>0</v>
      </c>
      <c r="W3388" s="46">
        <v>0</v>
      </c>
      <c r="X3388" s="46">
        <v>0</v>
      </c>
      <c r="Y3388" s="46">
        <v>0</v>
      </c>
      <c r="Z3388" s="46">
        <v>0</v>
      </c>
      <c r="AA3388" s="46">
        <v>0</v>
      </c>
      <c r="AB3388" s="46">
        <v>0</v>
      </c>
      <c r="AC3388" s="46">
        <v>0</v>
      </c>
      <c r="AD3388" s="46">
        <v>0</v>
      </c>
    </row>
    <row r="3389" spans="1:30" hidden="1" outlineLevel="1">
      <c r="A3389" s="40" t="s">
        <v>216</v>
      </c>
      <c r="B3389" s="39">
        <v>31407.662164453999</v>
      </c>
      <c r="C3389" s="39">
        <v>31407.662164453999</v>
      </c>
      <c r="D3389" s="39">
        <v>31407.662164453999</v>
      </c>
      <c r="E3389" s="39">
        <v>31407.662164453999</v>
      </c>
      <c r="F3389" s="39">
        <v>31407.662164453999</v>
      </c>
      <c r="G3389" s="39">
        <v>31407.662164453999</v>
      </c>
      <c r="H3389" s="39">
        <v>31407.662164453999</v>
      </c>
      <c r="I3389" s="39">
        <v>31407.662164453999</v>
      </c>
      <c r="J3389" s="39">
        <v>31407.662164453999</v>
      </c>
      <c r="K3389" s="39">
        <v>31407.662164453999</v>
      </c>
      <c r="L3389" s="39">
        <v>31407.662164453999</v>
      </c>
      <c r="M3389" s="39">
        <v>31407.662164453999</v>
      </c>
      <c r="N3389" s="39">
        <v>31407.662164453999</v>
      </c>
      <c r="O3389" s="39">
        <v>31407.662164453999</v>
      </c>
      <c r="P3389" s="39">
        <v>31407.662164453999</v>
      </c>
      <c r="Q3389" s="39">
        <v>31407.662164453999</v>
      </c>
      <c r="R3389" s="39">
        <v>31407.662164453999</v>
      </c>
    </row>
    <row r="3390" spans="1:30" hidden="1" outlineLevel="1">
      <c r="A3390" s="40" t="s">
        <v>218</v>
      </c>
      <c r="B3390" s="39">
        <v>11743.654783063799</v>
      </c>
      <c r="C3390" s="39">
        <v>11743.654783063799</v>
      </c>
      <c r="D3390" s="39">
        <v>11743.654783063799</v>
      </c>
      <c r="E3390" s="39">
        <v>11743.654783063799</v>
      </c>
      <c r="F3390" s="39">
        <v>11743.654783063799</v>
      </c>
      <c r="G3390" s="39">
        <v>11743.654783063799</v>
      </c>
      <c r="H3390" s="39">
        <v>11743.654783063799</v>
      </c>
      <c r="I3390" s="39">
        <v>11743.654783063799</v>
      </c>
      <c r="J3390" s="39">
        <v>11743.654783063799</v>
      </c>
      <c r="K3390" s="39">
        <v>11743.654783063799</v>
      </c>
      <c r="L3390" s="39">
        <v>11743.654783063799</v>
      </c>
      <c r="M3390" s="39">
        <v>11743.654783063799</v>
      </c>
      <c r="N3390" s="39">
        <v>11743.654783063799</v>
      </c>
      <c r="O3390" s="39">
        <v>11743.654783063799</v>
      </c>
      <c r="P3390" s="39">
        <v>11743.654783063799</v>
      </c>
      <c r="Q3390" s="39">
        <v>11743.654783063799</v>
      </c>
      <c r="R3390" s="39">
        <v>11743.654783063799</v>
      </c>
    </row>
    <row r="3391" spans="1:30" hidden="1" outlineLevel="1">
      <c r="A3391" s="40" t="s">
        <v>219</v>
      </c>
      <c r="B3391" s="39">
        <v>1600.8597394660301</v>
      </c>
      <c r="C3391" s="39">
        <v>1600.8597394660301</v>
      </c>
      <c r="D3391" s="39">
        <v>1600.8597394660301</v>
      </c>
      <c r="E3391" s="39">
        <v>1600.8597394660301</v>
      </c>
      <c r="F3391" s="39">
        <v>1600.8597394660301</v>
      </c>
      <c r="G3391" s="39">
        <v>1600.8597394660301</v>
      </c>
      <c r="H3391" s="39">
        <v>1600.8597394660301</v>
      </c>
      <c r="I3391" s="39">
        <v>1600.8597394660301</v>
      </c>
      <c r="J3391" s="39">
        <v>1600.8597394660301</v>
      </c>
      <c r="K3391" s="39">
        <v>1600.8597394660301</v>
      </c>
      <c r="L3391" s="39">
        <v>1600.8597394660301</v>
      </c>
      <c r="M3391" s="39">
        <v>1600.8597394660301</v>
      </c>
      <c r="N3391" s="39">
        <v>1600.8597394660301</v>
      </c>
      <c r="O3391" s="39">
        <v>1600.8597394660301</v>
      </c>
      <c r="P3391" s="39">
        <v>1600.8597394660301</v>
      </c>
      <c r="Q3391" s="39">
        <v>1600.8597394660301</v>
      </c>
      <c r="R3391" s="39">
        <v>1600.8597394660301</v>
      </c>
    </row>
    <row r="3392" spans="1:30" hidden="1" outlineLevel="1">
      <c r="A3392" s="40" t="s">
        <v>225</v>
      </c>
      <c r="B3392" s="39">
        <v>1372753.94331302</v>
      </c>
      <c r="C3392" s="39">
        <v>1372753.94331302</v>
      </c>
      <c r="D3392" s="39">
        <v>1372753.94331302</v>
      </c>
      <c r="E3392" s="39">
        <v>1372753.94331302</v>
      </c>
      <c r="F3392" s="39">
        <v>1372753.94331302</v>
      </c>
      <c r="G3392" s="39">
        <v>1372753.94331302</v>
      </c>
      <c r="H3392" s="39">
        <v>1372753.94331302</v>
      </c>
      <c r="I3392" s="39">
        <v>1372753.94331302</v>
      </c>
      <c r="J3392" s="39">
        <v>1372753.94331302</v>
      </c>
      <c r="K3392" s="39">
        <v>1372753.94331302</v>
      </c>
      <c r="L3392" s="39">
        <v>1372753.94331302</v>
      </c>
      <c r="M3392" s="39">
        <v>1372753.94331302</v>
      </c>
      <c r="N3392" s="39">
        <v>1372753.94331302</v>
      </c>
      <c r="O3392" s="39">
        <v>1372753.94331302</v>
      </c>
      <c r="P3392" s="39">
        <v>1372753.94331302</v>
      </c>
      <c r="Q3392" s="39">
        <v>1372753.94331302</v>
      </c>
      <c r="R3392" s="39">
        <v>1372753.94331302</v>
      </c>
    </row>
    <row r="3393" spans="1:30" collapsed="1">
      <c r="A3393" s="40" t="s">
        <v>804</v>
      </c>
      <c r="B3393" s="39">
        <v>1417506.12</v>
      </c>
      <c r="C3393" s="39">
        <v>1417506.12</v>
      </c>
      <c r="D3393" s="39">
        <v>1417506.12</v>
      </c>
      <c r="E3393" s="39">
        <v>1417506.12</v>
      </c>
      <c r="F3393" s="39">
        <v>1417506.12</v>
      </c>
      <c r="G3393" s="39">
        <v>1417506.12</v>
      </c>
      <c r="H3393" s="39">
        <v>1417506.12</v>
      </c>
      <c r="I3393" s="39">
        <v>1417506.12</v>
      </c>
      <c r="J3393" s="39">
        <v>1417506.12</v>
      </c>
      <c r="K3393" s="39">
        <v>1417506.12</v>
      </c>
      <c r="L3393" s="39">
        <v>1417506.12</v>
      </c>
      <c r="M3393" s="39">
        <v>1417506.12</v>
      </c>
      <c r="N3393" s="39">
        <v>1417506.12</v>
      </c>
      <c r="O3393" s="39">
        <v>1417506.12</v>
      </c>
      <c r="P3393" s="39">
        <v>1417506.12</v>
      </c>
      <c r="Q3393" s="39">
        <v>1417506.12</v>
      </c>
      <c r="R3393" s="39">
        <v>1417506.12</v>
      </c>
      <c r="S3393" s="39">
        <v>0</v>
      </c>
      <c r="T3393" s="39">
        <v>0</v>
      </c>
      <c r="U3393" s="39">
        <v>0</v>
      </c>
      <c r="V3393" s="39">
        <v>0</v>
      </c>
      <c r="W3393" s="39">
        <v>0</v>
      </c>
      <c r="X3393" s="39">
        <v>0</v>
      </c>
      <c r="Y3393" s="39">
        <v>0</v>
      </c>
      <c r="Z3393" s="39">
        <v>0</v>
      </c>
      <c r="AA3393" s="39">
        <v>0</v>
      </c>
      <c r="AB3393" s="39">
        <v>0</v>
      </c>
      <c r="AC3393" s="39">
        <v>0</v>
      </c>
      <c r="AD3393" s="39">
        <v>0</v>
      </c>
    </row>
    <row r="3394" spans="1:30" hidden="1" outlineLevel="1">
      <c r="A3394" s="40" t="s">
        <v>216</v>
      </c>
      <c r="B3394" s="39">
        <v>31407.662164453999</v>
      </c>
      <c r="C3394" s="39">
        <v>31407.662164453999</v>
      </c>
      <c r="D3394" s="39">
        <v>31407.662164453999</v>
      </c>
      <c r="E3394" s="39">
        <v>31407.662164453999</v>
      </c>
      <c r="F3394" s="39">
        <v>31407.662164453999</v>
      </c>
      <c r="G3394" s="39">
        <v>31407.662164453999</v>
      </c>
      <c r="H3394" s="39">
        <v>31407.662164453999</v>
      </c>
      <c r="I3394" s="39">
        <v>31407.662164453999</v>
      </c>
      <c r="J3394" s="39">
        <v>31407.662164453999</v>
      </c>
      <c r="K3394" s="39">
        <v>31407.662164453999</v>
      </c>
      <c r="L3394" s="39">
        <v>31407.662164453999</v>
      </c>
      <c r="M3394" s="39">
        <v>31407.662164453999</v>
      </c>
      <c r="N3394" s="39">
        <v>31407.662164453999</v>
      </c>
      <c r="O3394" s="39">
        <v>31407.662164453999</v>
      </c>
      <c r="P3394" s="39">
        <v>31407.662164453999</v>
      </c>
      <c r="Q3394" s="39">
        <v>31407.662164453999</v>
      </c>
      <c r="R3394" s="39">
        <v>31407.662164453999</v>
      </c>
      <c r="S3394" s="39">
        <v>31407.662164453999</v>
      </c>
      <c r="T3394" s="39">
        <v>31407.662164453999</v>
      </c>
      <c r="U3394" s="39">
        <v>31407.662164453999</v>
      </c>
      <c r="V3394" s="39">
        <v>31407.662164453999</v>
      </c>
      <c r="W3394" s="39">
        <v>31407.662164453999</v>
      </c>
      <c r="X3394" s="39">
        <v>31407.662164453999</v>
      </c>
      <c r="Y3394" s="39">
        <v>31407.662164453999</v>
      </c>
      <c r="Z3394" s="39">
        <v>31407.662164453999</v>
      </c>
      <c r="AA3394" s="39">
        <v>31407.662164453999</v>
      </c>
      <c r="AB3394" s="39">
        <v>31407.662164453999</v>
      </c>
      <c r="AC3394" s="39">
        <v>31407.662164453999</v>
      </c>
      <c r="AD3394" s="39">
        <v>31407.662164453999</v>
      </c>
    </row>
    <row r="3395" spans="1:30" hidden="1" outlineLevel="1">
      <c r="A3395" s="40" t="s">
        <v>218</v>
      </c>
      <c r="B3395" s="39">
        <v>11743.654783063799</v>
      </c>
      <c r="C3395" s="39">
        <v>11743.654783063799</v>
      </c>
      <c r="D3395" s="39">
        <v>11743.654783063799</v>
      </c>
      <c r="E3395" s="39">
        <v>11743.654783063799</v>
      </c>
      <c r="F3395" s="39">
        <v>11743.654783063799</v>
      </c>
      <c r="G3395" s="39">
        <v>11743.654783063799</v>
      </c>
      <c r="H3395" s="39">
        <v>11743.654783063799</v>
      </c>
      <c r="I3395" s="39">
        <v>11743.654783063799</v>
      </c>
      <c r="J3395" s="39">
        <v>11743.654783063799</v>
      </c>
      <c r="K3395" s="39">
        <v>11743.654783063799</v>
      </c>
      <c r="L3395" s="39">
        <v>11743.654783063799</v>
      </c>
      <c r="M3395" s="39">
        <v>11743.654783063799</v>
      </c>
      <c r="N3395" s="39">
        <v>11743.654783063799</v>
      </c>
      <c r="O3395" s="39">
        <v>11743.654783063799</v>
      </c>
      <c r="P3395" s="39">
        <v>11743.654783063799</v>
      </c>
      <c r="Q3395" s="39">
        <v>11743.654783063799</v>
      </c>
      <c r="R3395" s="39">
        <v>11743.654783063799</v>
      </c>
      <c r="S3395" s="39">
        <v>11743.654783063799</v>
      </c>
      <c r="T3395" s="39">
        <v>11743.654783063799</v>
      </c>
      <c r="U3395" s="39">
        <v>11743.654783063799</v>
      </c>
      <c r="V3395" s="39">
        <v>11743.654783063799</v>
      </c>
      <c r="W3395" s="39">
        <v>11743.654783063799</v>
      </c>
      <c r="X3395" s="39">
        <v>11743.654783063799</v>
      </c>
      <c r="Y3395" s="39">
        <v>11743.654783063799</v>
      </c>
      <c r="Z3395" s="39">
        <v>11743.654783063799</v>
      </c>
      <c r="AA3395" s="39">
        <v>11743.654783063799</v>
      </c>
      <c r="AB3395" s="39">
        <v>11743.654783063799</v>
      </c>
      <c r="AC3395" s="39">
        <v>11743.654783063799</v>
      </c>
      <c r="AD3395" s="39">
        <v>11743.654783063799</v>
      </c>
    </row>
    <row r="3396" spans="1:30" hidden="1" outlineLevel="1">
      <c r="A3396" s="40" t="s">
        <v>219</v>
      </c>
      <c r="B3396" s="39">
        <v>1600.8597394660301</v>
      </c>
      <c r="C3396" s="39">
        <v>1600.8597394660301</v>
      </c>
      <c r="D3396" s="39">
        <v>1600.8597394660301</v>
      </c>
      <c r="E3396" s="39">
        <v>1600.8597394660301</v>
      </c>
      <c r="F3396" s="39">
        <v>1600.8597394660301</v>
      </c>
      <c r="G3396" s="39">
        <v>1600.8597394660301</v>
      </c>
      <c r="H3396" s="39">
        <v>1600.8597394660301</v>
      </c>
      <c r="I3396" s="39">
        <v>1600.8597394660301</v>
      </c>
      <c r="J3396" s="39">
        <v>1600.8597394660301</v>
      </c>
      <c r="K3396" s="39">
        <v>1600.8597394660301</v>
      </c>
      <c r="L3396" s="39">
        <v>1600.8597394660301</v>
      </c>
      <c r="M3396" s="39">
        <v>1600.8597394660301</v>
      </c>
      <c r="N3396" s="39">
        <v>1600.8597394660301</v>
      </c>
      <c r="O3396" s="39">
        <v>1600.8597394660301</v>
      </c>
      <c r="P3396" s="39">
        <v>1600.8597394660301</v>
      </c>
      <c r="Q3396" s="39">
        <v>1600.8597394660301</v>
      </c>
      <c r="R3396" s="39">
        <v>1600.8597394660301</v>
      </c>
      <c r="S3396" s="39">
        <v>1600.8597394660301</v>
      </c>
      <c r="T3396" s="39">
        <v>1600.8597394660301</v>
      </c>
      <c r="U3396" s="39">
        <v>1600.8597394660301</v>
      </c>
      <c r="V3396" s="39">
        <v>1600.8597394660301</v>
      </c>
      <c r="W3396" s="39">
        <v>1600.8597394660301</v>
      </c>
      <c r="X3396" s="39">
        <v>1600.8597394660301</v>
      </c>
      <c r="Y3396" s="39">
        <v>1600.8597394660301</v>
      </c>
      <c r="Z3396" s="39">
        <v>1600.8597394660301</v>
      </c>
      <c r="AA3396" s="39">
        <v>1600.8597394660301</v>
      </c>
      <c r="AB3396" s="39">
        <v>1600.8597394660301</v>
      </c>
      <c r="AC3396" s="39">
        <v>1600.8597394660301</v>
      </c>
      <c r="AD3396" s="39">
        <v>1600.8597394660301</v>
      </c>
    </row>
    <row r="3397" spans="1:30" hidden="1" outlineLevel="1">
      <c r="A3397" s="40" t="s">
        <v>225</v>
      </c>
      <c r="B3397" s="39">
        <v>1372753.94331302</v>
      </c>
      <c r="C3397" s="39">
        <v>1372753.94331302</v>
      </c>
      <c r="D3397" s="39">
        <v>1372753.94331302</v>
      </c>
      <c r="E3397" s="39">
        <v>1372753.94331302</v>
      </c>
      <c r="F3397" s="39">
        <v>1372753.94331302</v>
      </c>
      <c r="G3397" s="39">
        <v>1372753.94331302</v>
      </c>
      <c r="H3397" s="39">
        <v>1372753.94331302</v>
      </c>
      <c r="I3397" s="39">
        <v>1372753.94331302</v>
      </c>
      <c r="J3397" s="39">
        <v>1372753.94331302</v>
      </c>
      <c r="K3397" s="39">
        <v>1372753.94331302</v>
      </c>
      <c r="L3397" s="39">
        <v>1372753.94331302</v>
      </c>
      <c r="M3397" s="39">
        <v>1372753.94331302</v>
      </c>
      <c r="N3397" s="39">
        <v>1372753.94331302</v>
      </c>
      <c r="O3397" s="39">
        <v>1372753.94331302</v>
      </c>
      <c r="P3397" s="39">
        <v>1372753.94331302</v>
      </c>
      <c r="Q3397" s="39">
        <v>1372753.94331302</v>
      </c>
      <c r="R3397" s="39">
        <v>1372753.94331302</v>
      </c>
      <c r="S3397" s="39">
        <v>1372753.94331302</v>
      </c>
      <c r="T3397" s="39">
        <v>1372753.94331302</v>
      </c>
      <c r="U3397" s="39">
        <v>1372753.94331302</v>
      </c>
      <c r="V3397" s="39">
        <v>1372753.94331302</v>
      </c>
      <c r="W3397" s="39">
        <v>1372753.94331302</v>
      </c>
      <c r="X3397" s="39">
        <v>1372753.94331302</v>
      </c>
      <c r="Y3397" s="39">
        <v>1372753.94331302</v>
      </c>
      <c r="Z3397" s="39">
        <v>1372753.94331302</v>
      </c>
      <c r="AA3397" s="39">
        <v>1372753.94331302</v>
      </c>
      <c r="AB3397" s="39">
        <v>1372753.94331302</v>
      </c>
      <c r="AC3397" s="39">
        <v>1372753.94331302</v>
      </c>
      <c r="AD3397" s="39">
        <v>1372753.94331302</v>
      </c>
    </row>
    <row r="3398" spans="1:30" collapsed="1">
      <c r="A3398" s="40" t="s">
        <v>805</v>
      </c>
      <c r="B3398" s="39">
        <v>1417506.12</v>
      </c>
      <c r="C3398" s="39">
        <v>1417506.12</v>
      </c>
      <c r="D3398" s="39">
        <v>1417506.12</v>
      </c>
      <c r="E3398" s="39">
        <v>1417506.12</v>
      </c>
      <c r="F3398" s="39">
        <v>1417506.12</v>
      </c>
      <c r="G3398" s="39">
        <v>1417506.12</v>
      </c>
      <c r="H3398" s="39">
        <v>1417506.12</v>
      </c>
      <c r="I3398" s="39">
        <v>1417506.12</v>
      </c>
      <c r="J3398" s="39">
        <v>1417506.12</v>
      </c>
      <c r="K3398" s="39">
        <v>1417506.12</v>
      </c>
      <c r="L3398" s="39">
        <v>1417506.12</v>
      </c>
      <c r="M3398" s="39">
        <v>1417506.12</v>
      </c>
      <c r="N3398" s="39">
        <v>1417506.12</v>
      </c>
      <c r="O3398" s="39">
        <v>1417506.12</v>
      </c>
      <c r="P3398" s="39">
        <v>1417506.12</v>
      </c>
      <c r="Q3398" s="39">
        <v>1417506.12</v>
      </c>
      <c r="R3398" s="39">
        <v>1417506.12</v>
      </c>
      <c r="S3398" s="39">
        <v>1417506.12</v>
      </c>
      <c r="T3398" s="39">
        <v>1417506.12</v>
      </c>
      <c r="U3398" s="39">
        <v>1417506.12</v>
      </c>
      <c r="V3398" s="39">
        <v>1417506.12</v>
      </c>
      <c r="W3398" s="39">
        <v>1417506.12</v>
      </c>
      <c r="X3398" s="39">
        <v>1417506.12</v>
      </c>
      <c r="Y3398" s="39">
        <v>1417506.12</v>
      </c>
      <c r="Z3398" s="39">
        <v>1417506.12</v>
      </c>
      <c r="AA3398" s="39">
        <v>1417506.12</v>
      </c>
      <c r="AB3398" s="39">
        <v>1417506.12</v>
      </c>
      <c r="AC3398" s="39">
        <v>1417506.12</v>
      </c>
      <c r="AD3398" s="39">
        <v>1417506.12</v>
      </c>
    </row>
    <row r="3399" spans="1:30">
      <c r="A3399" s="40" t="s">
        <v>806</v>
      </c>
    </row>
    <row r="3400" spans="1:30" s="45" customFormat="1">
      <c r="A3400" s="49" t="s">
        <v>807</v>
      </c>
      <c r="B3400" s="50">
        <v>0</v>
      </c>
      <c r="C3400" s="50">
        <v>0</v>
      </c>
      <c r="D3400" s="50">
        <v>0</v>
      </c>
      <c r="E3400" s="50">
        <v>2.2156985230126401E-2</v>
      </c>
      <c r="F3400" s="50">
        <v>0</v>
      </c>
      <c r="G3400" s="50">
        <v>8.2847295100664294E-3</v>
      </c>
      <c r="H3400" s="50">
        <v>1.1293494376348899E-3</v>
      </c>
      <c r="I3400" s="50">
        <v>0</v>
      </c>
      <c r="J3400" s="50">
        <v>0</v>
      </c>
      <c r="K3400" s="50">
        <v>0</v>
      </c>
      <c r="L3400" s="50">
        <v>0</v>
      </c>
      <c r="M3400" s="50">
        <v>0</v>
      </c>
      <c r="N3400" s="50">
        <v>0.96842893582217204</v>
      </c>
      <c r="O3400" s="50">
        <v>0</v>
      </c>
      <c r="P3400" s="50">
        <v>0</v>
      </c>
      <c r="Q3400" s="50">
        <v>0</v>
      </c>
      <c r="R3400" s="50">
        <v>0</v>
      </c>
      <c r="S3400" s="50">
        <v>0</v>
      </c>
      <c r="T3400" s="50">
        <v>0</v>
      </c>
      <c r="U3400" s="50">
        <v>0</v>
      </c>
      <c r="V3400" s="50">
        <v>0</v>
      </c>
      <c r="W3400" s="50">
        <v>0</v>
      </c>
      <c r="X3400" s="50">
        <v>0</v>
      </c>
      <c r="Y3400" s="50">
        <v>0</v>
      </c>
      <c r="Z3400" s="50">
        <v>0</v>
      </c>
      <c r="AA3400" s="50">
        <v>0</v>
      </c>
      <c r="AB3400" s="50">
        <v>0</v>
      </c>
      <c r="AC3400" s="50">
        <v>0</v>
      </c>
      <c r="AD3400" s="50">
        <v>0</v>
      </c>
    </row>
    <row r="3401" spans="1:30">
      <c r="A3401" s="40" t="s">
        <v>808</v>
      </c>
      <c r="B3401" s="39">
        <v>0</v>
      </c>
      <c r="C3401" s="39">
        <v>0</v>
      </c>
      <c r="D3401" s="39">
        <v>0</v>
      </c>
      <c r="E3401" s="39">
        <v>2.2156985230126401E-2</v>
      </c>
      <c r="F3401" s="39">
        <v>0</v>
      </c>
      <c r="G3401" s="39">
        <v>8.2847295100664294E-3</v>
      </c>
      <c r="H3401" s="39">
        <v>1.1293494376348899E-3</v>
      </c>
      <c r="I3401" s="39">
        <v>0</v>
      </c>
      <c r="J3401" s="39">
        <v>0</v>
      </c>
      <c r="K3401" s="39">
        <v>0</v>
      </c>
      <c r="L3401" s="39">
        <v>0</v>
      </c>
      <c r="M3401" s="39">
        <v>0</v>
      </c>
      <c r="N3401" s="39">
        <v>0.96842893582217204</v>
      </c>
      <c r="O3401" s="39">
        <v>0</v>
      </c>
      <c r="P3401" s="39">
        <v>0</v>
      </c>
      <c r="Q3401" s="39">
        <v>0</v>
      </c>
      <c r="R3401" s="39">
        <v>0</v>
      </c>
      <c r="S3401" s="39">
        <v>0</v>
      </c>
      <c r="T3401" s="39">
        <v>0</v>
      </c>
      <c r="U3401" s="39">
        <v>0</v>
      </c>
      <c r="V3401" s="39">
        <v>0</v>
      </c>
      <c r="W3401" s="39">
        <v>0</v>
      </c>
      <c r="X3401" s="39">
        <v>0</v>
      </c>
      <c r="Y3401" s="39">
        <v>0</v>
      </c>
      <c r="Z3401" s="39">
        <v>0</v>
      </c>
      <c r="AA3401" s="39">
        <v>0</v>
      </c>
      <c r="AB3401" s="39">
        <v>0</v>
      </c>
      <c r="AC3401" s="39">
        <v>0</v>
      </c>
      <c r="AD3401" s="39">
        <v>0</v>
      </c>
    </row>
    <row r="3402" spans="1:30">
      <c r="A3402" s="40" t="s">
        <v>809</v>
      </c>
    </row>
    <row r="3403" spans="1:30">
      <c r="A3403" s="43" t="s">
        <v>810</v>
      </c>
    </row>
    <row r="3404" spans="1:30" hidden="1" outlineLevel="1">
      <c r="A3404" s="40" t="s">
        <v>213</v>
      </c>
      <c r="B3404" s="39">
        <v>278</v>
      </c>
    </row>
    <row r="3405" spans="1:30" hidden="1" outlineLevel="1">
      <c r="A3405" s="40" t="s">
        <v>214</v>
      </c>
      <c r="C3405" s="39">
        <v>62</v>
      </c>
    </row>
    <row r="3406" spans="1:30" hidden="1" outlineLevel="1">
      <c r="A3406" s="40" t="s">
        <v>215</v>
      </c>
      <c r="D3406" s="39">
        <v>17</v>
      </c>
    </row>
    <row r="3407" spans="1:30" hidden="1" outlineLevel="1">
      <c r="A3407" s="40" t="s">
        <v>216</v>
      </c>
      <c r="E3407" s="39">
        <v>436075.16666666599</v>
      </c>
    </row>
    <row r="3408" spans="1:30" hidden="1" outlineLevel="1">
      <c r="A3408" s="40" t="s">
        <v>217</v>
      </c>
      <c r="F3408" s="39">
        <v>11010.25</v>
      </c>
    </row>
    <row r="3409" spans="1:30" hidden="1" outlineLevel="1">
      <c r="A3409" s="40" t="s">
        <v>218</v>
      </c>
      <c r="G3409" s="39">
        <v>108066.666666666</v>
      </c>
    </row>
    <row r="3410" spans="1:30" hidden="1" outlineLevel="1">
      <c r="A3410" s="40" t="s">
        <v>219</v>
      </c>
      <c r="H3410" s="39">
        <v>3130.4166666666601</v>
      </c>
    </row>
    <row r="3411" spans="1:30" hidden="1" outlineLevel="1">
      <c r="A3411" s="40" t="s">
        <v>220</v>
      </c>
      <c r="I3411" s="39">
        <v>158.166666666666</v>
      </c>
    </row>
    <row r="3412" spans="1:30" hidden="1" outlineLevel="1">
      <c r="A3412" s="40" t="s">
        <v>221</v>
      </c>
      <c r="J3412" s="39">
        <v>7</v>
      </c>
    </row>
    <row r="3413" spans="1:30" hidden="1" outlineLevel="1">
      <c r="A3413" s="40" t="s">
        <v>222</v>
      </c>
      <c r="K3413" s="39">
        <v>27</v>
      </c>
    </row>
    <row r="3414" spans="1:30" hidden="1" outlineLevel="1">
      <c r="A3414" s="40" t="s">
        <v>223</v>
      </c>
      <c r="L3414" s="39">
        <v>56994.378959983304</v>
      </c>
    </row>
    <row r="3415" spans="1:30" hidden="1" outlineLevel="1">
      <c r="A3415" s="40" t="s">
        <v>224</v>
      </c>
      <c r="M3415" s="39">
        <v>180.916666666666</v>
      </c>
    </row>
    <row r="3416" spans="1:30" hidden="1" outlineLevel="1">
      <c r="A3416" s="40" t="s">
        <v>225</v>
      </c>
      <c r="N3416" s="39">
        <v>4415304.3333333302</v>
      </c>
    </row>
    <row r="3417" spans="1:30" hidden="1" outlineLevel="1">
      <c r="A3417" s="40" t="s">
        <v>226</v>
      </c>
      <c r="O3417" s="39">
        <v>9240.5833333333303</v>
      </c>
    </row>
    <row r="3418" spans="1:30" hidden="1" outlineLevel="1">
      <c r="A3418" s="40" t="s">
        <v>227</v>
      </c>
      <c r="P3418" s="39">
        <v>934</v>
      </c>
    </row>
    <row r="3419" spans="1:30" hidden="1" outlineLevel="1">
      <c r="A3419" s="40" t="s">
        <v>228</v>
      </c>
      <c r="Q3419" s="39">
        <v>6</v>
      </c>
    </row>
    <row r="3420" spans="1:30" hidden="1" outlineLevel="1">
      <c r="A3420" s="40" t="s">
        <v>229</v>
      </c>
      <c r="R3420" s="39">
        <v>14</v>
      </c>
    </row>
    <row r="3421" spans="1:30" collapsed="1">
      <c r="A3421" s="40" t="s">
        <v>811</v>
      </c>
      <c r="B3421" s="39">
        <v>278</v>
      </c>
      <c r="C3421" s="39">
        <v>62</v>
      </c>
      <c r="D3421" s="39">
        <v>17</v>
      </c>
      <c r="E3421" s="39">
        <v>436075.16666666599</v>
      </c>
      <c r="F3421" s="39">
        <v>11010.25</v>
      </c>
      <c r="G3421" s="39">
        <v>108066.666666666</v>
      </c>
      <c r="H3421" s="39">
        <v>3130.4166666666601</v>
      </c>
      <c r="I3421" s="39">
        <v>158.166666666666</v>
      </c>
      <c r="J3421" s="39">
        <v>7</v>
      </c>
      <c r="K3421" s="39">
        <v>27</v>
      </c>
      <c r="L3421" s="39">
        <v>56994.378959983304</v>
      </c>
      <c r="M3421" s="39">
        <v>180.916666666666</v>
      </c>
      <c r="N3421" s="39">
        <v>4415304.3333333302</v>
      </c>
      <c r="O3421" s="39">
        <v>9240.5833333333303</v>
      </c>
      <c r="P3421" s="39">
        <v>934</v>
      </c>
      <c r="Q3421" s="39">
        <v>6</v>
      </c>
      <c r="R3421" s="39">
        <v>14</v>
      </c>
      <c r="S3421" s="39">
        <v>0</v>
      </c>
      <c r="T3421" s="39">
        <v>0</v>
      </c>
      <c r="U3421" s="39">
        <v>0</v>
      </c>
      <c r="V3421" s="39">
        <v>0</v>
      </c>
      <c r="W3421" s="39">
        <v>0</v>
      </c>
      <c r="X3421" s="39">
        <v>0</v>
      </c>
      <c r="Y3421" s="39">
        <v>0</v>
      </c>
      <c r="Z3421" s="39">
        <v>0</v>
      </c>
      <c r="AA3421" s="39">
        <v>0</v>
      </c>
      <c r="AB3421" s="39">
        <v>0</v>
      </c>
      <c r="AC3421" s="39">
        <v>0</v>
      </c>
      <c r="AD3421" s="39">
        <v>0</v>
      </c>
    </row>
    <row r="3422" spans="1:30" s="53" customFormat="1" hidden="1" outlineLevel="1">
      <c r="A3422" s="52" t="s">
        <v>213</v>
      </c>
      <c r="B3422" s="53">
        <v>4449.4118781703601</v>
      </c>
    </row>
    <row r="3423" spans="1:30" s="53" customFormat="1" hidden="1" outlineLevel="1">
      <c r="A3423" s="52" t="s">
        <v>214</v>
      </c>
      <c r="C3423" s="53">
        <v>2518.7610869565201</v>
      </c>
    </row>
    <row r="3424" spans="1:30" s="53" customFormat="1" hidden="1" outlineLevel="1">
      <c r="A3424" s="52" t="s">
        <v>215</v>
      </c>
      <c r="D3424" s="53">
        <v>10110.65425</v>
      </c>
    </row>
    <row r="3425" spans="1:30" s="53" customFormat="1" hidden="1" outlineLevel="1">
      <c r="A3425" s="52" t="s">
        <v>216</v>
      </c>
      <c r="E3425" s="53">
        <v>101.307834299226</v>
      </c>
    </row>
    <row r="3426" spans="1:30" s="53" customFormat="1" hidden="1" outlineLevel="1">
      <c r="A3426" s="52" t="s">
        <v>217</v>
      </c>
      <c r="F3426" s="53">
        <v>74.057059113051807</v>
      </c>
    </row>
    <row r="3427" spans="1:30" s="53" customFormat="1" hidden="1" outlineLevel="1">
      <c r="A3427" s="52" t="s">
        <v>218</v>
      </c>
      <c r="G3427" s="53">
        <v>289.122169012369</v>
      </c>
    </row>
    <row r="3428" spans="1:30" s="53" customFormat="1" hidden="1" outlineLevel="1">
      <c r="A3428" s="52" t="s">
        <v>219</v>
      </c>
      <c r="H3428" s="53">
        <v>872.33566653862704</v>
      </c>
    </row>
    <row r="3429" spans="1:30" s="53" customFormat="1" hidden="1" outlineLevel="1">
      <c r="A3429" s="52" t="s">
        <v>220</v>
      </c>
      <c r="I3429" s="53">
        <v>2825.74374589847</v>
      </c>
    </row>
    <row r="3430" spans="1:30" s="53" customFormat="1" hidden="1" outlineLevel="1">
      <c r="A3430" s="52" t="s">
        <v>221</v>
      </c>
      <c r="J3430" s="53">
        <v>8854.1706818181792</v>
      </c>
    </row>
    <row r="3431" spans="1:30" s="53" customFormat="1" hidden="1" outlineLevel="1">
      <c r="A3431" s="52" t="s">
        <v>222</v>
      </c>
      <c r="K3431" s="53">
        <v>8852.4124999999894</v>
      </c>
    </row>
    <row r="3432" spans="1:30" s="53" customFormat="1" hidden="1" outlineLevel="1">
      <c r="A3432" s="52" t="s">
        <v>224</v>
      </c>
      <c r="M3432" s="53">
        <v>1745.8499946740501</v>
      </c>
    </row>
    <row r="3433" spans="1:30" s="53" customFormat="1" hidden="1" outlineLevel="1">
      <c r="A3433" s="52" t="s">
        <v>225</v>
      </c>
      <c r="N3433" s="53">
        <v>70.951327267037897</v>
      </c>
    </row>
    <row r="3434" spans="1:30" s="53" customFormat="1" hidden="1" outlineLevel="1">
      <c r="A3434" s="52" t="s">
        <v>228</v>
      </c>
      <c r="Q3434" s="53">
        <v>8739.8929166666603</v>
      </c>
    </row>
    <row r="3435" spans="1:30" s="53" customFormat="1" hidden="1" outlineLevel="1">
      <c r="A3435" s="52" t="s">
        <v>229</v>
      </c>
      <c r="R3435" s="53">
        <v>8679.3897058823495</v>
      </c>
    </row>
    <row r="3436" spans="1:30" s="53" customFormat="1" collapsed="1">
      <c r="A3436" s="52" t="s">
        <v>812</v>
      </c>
      <c r="B3436" s="53">
        <v>4449.4118781703601</v>
      </c>
      <c r="C3436" s="53">
        <v>2518.7610869565201</v>
      </c>
      <c r="D3436" s="53">
        <v>10110.65425</v>
      </c>
      <c r="E3436" s="53">
        <v>101.307834299226</v>
      </c>
      <c r="F3436" s="53">
        <v>74.057059113051807</v>
      </c>
      <c r="G3436" s="53">
        <v>289.122169012369</v>
      </c>
      <c r="H3436" s="53">
        <v>872.33566653862704</v>
      </c>
      <c r="I3436" s="53">
        <v>2825.74374589847</v>
      </c>
      <c r="J3436" s="53">
        <v>8854.1706818181792</v>
      </c>
      <c r="K3436" s="53">
        <v>8852.4124999999894</v>
      </c>
      <c r="L3436" s="53">
        <v>0</v>
      </c>
      <c r="M3436" s="53">
        <v>1745.8499946740501</v>
      </c>
      <c r="N3436" s="53">
        <v>70.951327267037897</v>
      </c>
      <c r="O3436" s="53">
        <v>0</v>
      </c>
      <c r="P3436" s="53">
        <v>0</v>
      </c>
      <c r="Q3436" s="53">
        <v>8739.8929166666603</v>
      </c>
      <c r="R3436" s="53">
        <v>8679.3897058823495</v>
      </c>
      <c r="S3436" s="53">
        <v>0</v>
      </c>
      <c r="T3436" s="53">
        <v>0</v>
      </c>
      <c r="U3436" s="53">
        <v>0</v>
      </c>
      <c r="V3436" s="53">
        <v>0</v>
      </c>
      <c r="W3436" s="53">
        <v>0</v>
      </c>
      <c r="X3436" s="53">
        <v>0</v>
      </c>
      <c r="Y3436" s="53">
        <v>0</v>
      </c>
      <c r="Z3436" s="53">
        <v>0</v>
      </c>
      <c r="AA3436" s="53">
        <v>0</v>
      </c>
      <c r="AB3436" s="53">
        <v>0</v>
      </c>
      <c r="AC3436" s="53">
        <v>0</v>
      </c>
      <c r="AD3436" s="53">
        <v>0</v>
      </c>
    </row>
    <row r="3437" spans="1:30" s="53" customFormat="1">
      <c r="A3437" s="52" t="s">
        <v>813</v>
      </c>
      <c r="B3437" s="53">
        <v>70.951327267037897</v>
      </c>
      <c r="C3437" s="53">
        <v>70.951327267037897</v>
      </c>
      <c r="D3437" s="53">
        <v>70.951327267037897</v>
      </c>
      <c r="E3437" s="53">
        <v>70.951327267037897</v>
      </c>
      <c r="F3437" s="53">
        <v>70.951327267037897</v>
      </c>
      <c r="G3437" s="53">
        <v>70.951327267037897</v>
      </c>
      <c r="H3437" s="53">
        <v>70.951327267037897</v>
      </c>
      <c r="I3437" s="53">
        <v>70.951327267037897</v>
      </c>
      <c r="J3437" s="53">
        <v>70.951327267037897</v>
      </c>
      <c r="K3437" s="53">
        <v>70.951327267037897</v>
      </c>
      <c r="L3437" s="53">
        <v>70.951327267037897</v>
      </c>
      <c r="M3437" s="53">
        <v>70.951327267037897</v>
      </c>
      <c r="N3437" s="53">
        <v>70.951327267037897</v>
      </c>
      <c r="O3437" s="53">
        <v>70.951327267037897</v>
      </c>
      <c r="P3437" s="53">
        <v>70.951327267037897</v>
      </c>
      <c r="Q3437" s="53">
        <v>70.951327267037897</v>
      </c>
      <c r="R3437" s="53">
        <v>70.951327267037897</v>
      </c>
      <c r="S3437" s="53">
        <v>70.951327267037897</v>
      </c>
      <c r="T3437" s="53">
        <v>70.951327267037897</v>
      </c>
      <c r="U3437" s="53">
        <v>70.951327267037897</v>
      </c>
      <c r="V3437" s="53">
        <v>70.951327267037897</v>
      </c>
      <c r="W3437" s="53">
        <v>70.951327267037897</v>
      </c>
      <c r="X3437" s="53">
        <v>70.951327267037897</v>
      </c>
      <c r="Y3437" s="53">
        <v>70.951327267037897</v>
      </c>
      <c r="Z3437" s="53">
        <v>70.951327267037897</v>
      </c>
      <c r="AA3437" s="53">
        <v>70.951327267037897</v>
      </c>
      <c r="AB3437" s="53">
        <v>70.951327267037897</v>
      </c>
      <c r="AC3437" s="53">
        <v>70.951327267037897</v>
      </c>
      <c r="AD3437" s="53">
        <v>70.951327267037897</v>
      </c>
    </row>
    <row r="3438" spans="1:30">
      <c r="A3438" s="40" t="s">
        <v>814</v>
      </c>
      <c r="B3438" s="39">
        <v>0</v>
      </c>
      <c r="C3438" s="39">
        <v>0</v>
      </c>
      <c r="D3438" s="39">
        <v>0</v>
      </c>
      <c r="E3438" s="39">
        <v>0</v>
      </c>
      <c r="F3438" s="39">
        <v>0</v>
      </c>
      <c r="G3438" s="39">
        <v>0</v>
      </c>
      <c r="H3438" s="39">
        <v>0</v>
      </c>
      <c r="I3438" s="39">
        <v>0</v>
      </c>
      <c r="J3438" s="39">
        <v>0</v>
      </c>
      <c r="K3438" s="39">
        <v>0</v>
      </c>
      <c r="L3438" s="39">
        <v>1</v>
      </c>
      <c r="M3438" s="39">
        <v>0</v>
      </c>
      <c r="N3438" s="39">
        <v>0</v>
      </c>
      <c r="O3438" s="39">
        <v>1</v>
      </c>
      <c r="P3438" s="39">
        <v>1</v>
      </c>
      <c r="Q3438" s="39">
        <v>0</v>
      </c>
      <c r="R3438" s="39">
        <v>0</v>
      </c>
      <c r="S3438" s="39">
        <v>0</v>
      </c>
      <c r="T3438" s="39">
        <v>0</v>
      </c>
      <c r="U3438" s="39">
        <v>0</v>
      </c>
      <c r="V3438" s="39">
        <v>0</v>
      </c>
      <c r="W3438" s="39">
        <v>0</v>
      </c>
      <c r="X3438" s="39">
        <v>0</v>
      </c>
      <c r="Y3438" s="39">
        <v>0</v>
      </c>
      <c r="Z3438" s="39">
        <v>0</v>
      </c>
      <c r="AA3438" s="39">
        <v>0</v>
      </c>
      <c r="AB3438" s="39">
        <v>0</v>
      </c>
      <c r="AC3438" s="39">
        <v>0</v>
      </c>
      <c r="AD3438" s="39">
        <v>0</v>
      </c>
    </row>
    <row r="3439" spans="1:30">
      <c r="A3439" s="40" t="s">
        <v>815</v>
      </c>
      <c r="B3439" s="39">
        <v>0</v>
      </c>
      <c r="C3439" s="39">
        <v>0</v>
      </c>
      <c r="D3439" s="39">
        <v>0</v>
      </c>
      <c r="E3439" s="39">
        <v>0</v>
      </c>
      <c r="F3439" s="39">
        <v>0</v>
      </c>
      <c r="G3439" s="39">
        <v>0</v>
      </c>
      <c r="H3439" s="39">
        <v>0</v>
      </c>
      <c r="I3439" s="39">
        <v>0</v>
      </c>
      <c r="J3439" s="39">
        <v>0</v>
      </c>
      <c r="K3439" s="39">
        <v>0</v>
      </c>
      <c r="L3439" s="39">
        <v>1</v>
      </c>
      <c r="M3439" s="39">
        <v>0</v>
      </c>
      <c r="N3439" s="39">
        <v>0</v>
      </c>
      <c r="O3439" s="39">
        <v>1</v>
      </c>
      <c r="P3439" s="39">
        <v>1</v>
      </c>
      <c r="Q3439" s="39">
        <v>0</v>
      </c>
      <c r="R3439" s="39">
        <v>0</v>
      </c>
      <c r="S3439" s="39">
        <v>0</v>
      </c>
      <c r="T3439" s="39">
        <v>0</v>
      </c>
      <c r="U3439" s="39">
        <v>0</v>
      </c>
      <c r="V3439" s="39">
        <v>0</v>
      </c>
      <c r="W3439" s="39">
        <v>0</v>
      </c>
      <c r="X3439" s="39">
        <v>0</v>
      </c>
      <c r="Y3439" s="39">
        <v>0</v>
      </c>
      <c r="Z3439" s="39">
        <v>0</v>
      </c>
      <c r="AA3439" s="39">
        <v>0</v>
      </c>
      <c r="AB3439" s="39">
        <v>0</v>
      </c>
      <c r="AC3439" s="39">
        <v>0</v>
      </c>
      <c r="AD3439" s="39">
        <v>0</v>
      </c>
    </row>
    <row r="3440" spans="1:30">
      <c r="A3440" s="40" t="s">
        <v>816</v>
      </c>
      <c r="B3440" s="39">
        <v>1</v>
      </c>
      <c r="C3440" s="39">
        <v>1</v>
      </c>
      <c r="D3440" s="39">
        <v>1</v>
      </c>
      <c r="E3440" s="39">
        <v>1</v>
      </c>
      <c r="F3440" s="39">
        <v>1</v>
      </c>
      <c r="G3440" s="39">
        <v>1</v>
      </c>
      <c r="H3440" s="39">
        <v>1</v>
      </c>
      <c r="I3440" s="39">
        <v>1</v>
      </c>
      <c r="J3440" s="39">
        <v>1</v>
      </c>
      <c r="K3440" s="39">
        <v>1</v>
      </c>
      <c r="L3440" s="39">
        <v>0</v>
      </c>
      <c r="M3440" s="39">
        <v>1</v>
      </c>
      <c r="N3440" s="39">
        <v>1</v>
      </c>
      <c r="O3440" s="39">
        <v>0</v>
      </c>
      <c r="P3440" s="39">
        <v>0</v>
      </c>
      <c r="Q3440" s="39">
        <v>1</v>
      </c>
      <c r="R3440" s="39">
        <v>1</v>
      </c>
      <c r="S3440" s="39">
        <v>1</v>
      </c>
      <c r="T3440" s="39">
        <v>1</v>
      </c>
      <c r="U3440" s="39">
        <v>1</v>
      </c>
      <c r="V3440" s="39">
        <v>1</v>
      </c>
      <c r="W3440" s="39">
        <v>1</v>
      </c>
      <c r="X3440" s="39">
        <v>1</v>
      </c>
      <c r="Y3440" s="39">
        <v>1</v>
      </c>
      <c r="Z3440" s="39">
        <v>1</v>
      </c>
      <c r="AA3440" s="39">
        <v>1</v>
      </c>
      <c r="AB3440" s="39">
        <v>1</v>
      </c>
      <c r="AC3440" s="39">
        <v>1</v>
      </c>
      <c r="AD3440" s="39">
        <v>1</v>
      </c>
    </row>
    <row r="3441" spans="1:30" s="53" customFormat="1">
      <c r="A3441" s="52" t="s">
        <v>817</v>
      </c>
      <c r="B3441" s="53">
        <v>62.710763132368299</v>
      </c>
      <c r="C3441" s="53">
        <v>35.499844526892502</v>
      </c>
      <c r="D3441" s="53">
        <v>142.50127008825001</v>
      </c>
      <c r="E3441" s="53">
        <v>1.4278497415268401</v>
      </c>
      <c r="F3441" s="53">
        <v>1.0437727096256399</v>
      </c>
      <c r="G3441" s="53">
        <v>4.0749367228072497</v>
      </c>
      <c r="H3441" s="53">
        <v>12.2948463424149</v>
      </c>
      <c r="I3441" s="53">
        <v>39.826510013875897</v>
      </c>
      <c r="J3441" s="53">
        <v>124.792178284331</v>
      </c>
      <c r="K3441" s="53">
        <v>124.767398172586</v>
      </c>
      <c r="L3441" s="53">
        <v>0</v>
      </c>
      <c r="M3441" s="53">
        <v>24.606304940614201</v>
      </c>
      <c r="N3441" s="53">
        <v>1</v>
      </c>
      <c r="O3441" s="53">
        <v>0</v>
      </c>
      <c r="P3441" s="53">
        <v>0</v>
      </c>
      <c r="Q3441" s="53">
        <v>123.181528144956</v>
      </c>
      <c r="R3441" s="53">
        <v>122.328785664796</v>
      </c>
      <c r="S3441" s="53">
        <v>0</v>
      </c>
      <c r="T3441" s="53">
        <v>0</v>
      </c>
      <c r="U3441" s="53">
        <v>0</v>
      </c>
      <c r="V3441" s="53">
        <v>0</v>
      </c>
      <c r="W3441" s="53">
        <v>0</v>
      </c>
      <c r="X3441" s="53">
        <v>0</v>
      </c>
      <c r="Y3441" s="53">
        <v>0</v>
      </c>
      <c r="Z3441" s="53">
        <v>0</v>
      </c>
      <c r="AA3441" s="53">
        <v>0</v>
      </c>
      <c r="AB3441" s="53">
        <v>0</v>
      </c>
      <c r="AC3441" s="53">
        <v>0</v>
      </c>
      <c r="AD3441" s="53">
        <v>0</v>
      </c>
    </row>
    <row r="3442" spans="1:30">
      <c r="A3442" s="40" t="s">
        <v>818</v>
      </c>
      <c r="B3442" s="39">
        <v>0</v>
      </c>
      <c r="C3442" s="39">
        <v>0</v>
      </c>
      <c r="D3442" s="39">
        <v>0</v>
      </c>
      <c r="E3442" s="39">
        <v>0</v>
      </c>
      <c r="F3442" s="39">
        <v>0</v>
      </c>
      <c r="G3442" s="39">
        <v>0</v>
      </c>
      <c r="H3442" s="39">
        <v>0</v>
      </c>
      <c r="I3442" s="39">
        <v>0</v>
      </c>
      <c r="J3442" s="39">
        <v>0</v>
      </c>
      <c r="K3442" s="39">
        <v>0</v>
      </c>
      <c r="L3442" s="39">
        <v>0</v>
      </c>
      <c r="M3442" s="39">
        <v>0</v>
      </c>
      <c r="N3442" s="39">
        <v>0</v>
      </c>
      <c r="O3442" s="39">
        <v>0</v>
      </c>
      <c r="P3442" s="39">
        <v>0</v>
      </c>
      <c r="Q3442" s="39">
        <v>0</v>
      </c>
      <c r="R3442" s="39">
        <v>0</v>
      </c>
      <c r="S3442" s="39">
        <v>0</v>
      </c>
      <c r="T3442" s="39">
        <v>0</v>
      </c>
      <c r="U3442" s="39">
        <v>0</v>
      </c>
      <c r="V3442" s="39">
        <v>0</v>
      </c>
      <c r="W3442" s="39">
        <v>0</v>
      </c>
      <c r="X3442" s="39">
        <v>0</v>
      </c>
      <c r="Y3442" s="39">
        <v>0</v>
      </c>
      <c r="Z3442" s="39">
        <v>0</v>
      </c>
      <c r="AA3442" s="39">
        <v>0</v>
      </c>
      <c r="AB3442" s="39">
        <v>0</v>
      </c>
      <c r="AC3442" s="39">
        <v>0</v>
      </c>
      <c r="AD3442" s="39">
        <v>0</v>
      </c>
    </row>
    <row r="3443" spans="1:30" s="53" customFormat="1">
      <c r="A3443" s="52" t="s">
        <v>819</v>
      </c>
      <c r="B3443" s="53">
        <v>62.710763132368299</v>
      </c>
      <c r="C3443" s="53">
        <v>35.499844526892502</v>
      </c>
      <c r="D3443" s="53">
        <v>142.50127008825001</v>
      </c>
      <c r="E3443" s="53">
        <v>1.4278497415268401</v>
      </c>
      <c r="F3443" s="53">
        <v>1.0437727096256399</v>
      </c>
      <c r="G3443" s="53">
        <v>4.0749367228072497</v>
      </c>
      <c r="H3443" s="53">
        <v>12.2948463424149</v>
      </c>
      <c r="I3443" s="53">
        <v>39.826510013875897</v>
      </c>
      <c r="J3443" s="53">
        <v>124.792178284331</v>
      </c>
      <c r="K3443" s="53">
        <v>124.767398172586</v>
      </c>
      <c r="L3443" s="53">
        <v>1</v>
      </c>
      <c r="M3443" s="53">
        <v>24.606304940614201</v>
      </c>
      <c r="N3443" s="53">
        <v>1</v>
      </c>
      <c r="O3443" s="53">
        <v>1</v>
      </c>
      <c r="P3443" s="53">
        <v>1</v>
      </c>
      <c r="Q3443" s="53">
        <v>123.181528144956</v>
      </c>
      <c r="R3443" s="53">
        <v>122.328785664796</v>
      </c>
      <c r="S3443" s="53">
        <v>0</v>
      </c>
      <c r="T3443" s="53">
        <v>0</v>
      </c>
      <c r="U3443" s="53">
        <v>0</v>
      </c>
      <c r="V3443" s="53">
        <v>0</v>
      </c>
      <c r="W3443" s="53">
        <v>0</v>
      </c>
      <c r="X3443" s="53">
        <v>0</v>
      </c>
      <c r="Y3443" s="53">
        <v>0</v>
      </c>
      <c r="Z3443" s="53">
        <v>0</v>
      </c>
      <c r="AA3443" s="53">
        <v>0</v>
      </c>
      <c r="AB3443" s="53">
        <v>0</v>
      </c>
      <c r="AC3443" s="53">
        <v>0</v>
      </c>
      <c r="AD3443" s="53">
        <v>0</v>
      </c>
    </row>
    <row r="3444" spans="1:30">
      <c r="A3444" s="43" t="s">
        <v>820</v>
      </c>
      <c r="B3444" s="46">
        <v>17433.592150798399</v>
      </c>
      <c r="C3444" s="46">
        <v>2200.9903606673302</v>
      </c>
      <c r="D3444" s="46">
        <v>2422.52159150025</v>
      </c>
      <c r="E3444" s="46">
        <v>622649.81401127705</v>
      </c>
      <c r="F3444" s="46">
        <v>11492.1984761557</v>
      </c>
      <c r="G3444" s="46">
        <v>440364.82851137099</v>
      </c>
      <c r="H3444" s="46">
        <v>38487.991904401402</v>
      </c>
      <c r="I3444" s="46">
        <v>6299.2263338613702</v>
      </c>
      <c r="J3444" s="46">
        <v>873.54524799032299</v>
      </c>
      <c r="K3444" s="46">
        <v>3368.71975065982</v>
      </c>
      <c r="L3444" s="46">
        <v>56994.378959983304</v>
      </c>
      <c r="M3444" s="46">
        <v>4451.6906688394502</v>
      </c>
      <c r="N3444" s="46">
        <v>4415304.3333333302</v>
      </c>
      <c r="O3444" s="46">
        <v>9240.5833333333303</v>
      </c>
      <c r="P3444" s="46">
        <v>934</v>
      </c>
      <c r="Q3444" s="46">
        <v>739.08916886973896</v>
      </c>
      <c r="R3444" s="46">
        <v>1712.60299930715</v>
      </c>
      <c r="S3444" s="46">
        <v>0</v>
      </c>
      <c r="T3444" s="46">
        <v>0</v>
      </c>
      <c r="U3444" s="46">
        <v>0</v>
      </c>
      <c r="V3444" s="46">
        <v>0</v>
      </c>
      <c r="W3444" s="46">
        <v>0</v>
      </c>
      <c r="X3444" s="46">
        <v>0</v>
      </c>
      <c r="Y3444" s="46">
        <v>0</v>
      </c>
      <c r="Z3444" s="46">
        <v>0</v>
      </c>
      <c r="AA3444" s="46">
        <v>0</v>
      </c>
      <c r="AB3444" s="46">
        <v>0</v>
      </c>
      <c r="AC3444" s="46">
        <v>0</v>
      </c>
      <c r="AD3444" s="46">
        <v>0</v>
      </c>
    </row>
    <row r="3445" spans="1:30" hidden="1" outlineLevel="1">
      <c r="A3445" s="40" t="s">
        <v>213</v>
      </c>
      <c r="B3445" s="39">
        <v>17433.592150798399</v>
      </c>
      <c r="C3445" s="39">
        <v>17433.592150798399</v>
      </c>
      <c r="D3445" s="39">
        <v>17433.592150798399</v>
      </c>
      <c r="E3445" s="39">
        <v>17433.592150798399</v>
      </c>
      <c r="F3445" s="39">
        <v>17433.592150798399</v>
      </c>
      <c r="G3445" s="39">
        <v>17433.592150798399</v>
      </c>
      <c r="H3445" s="39">
        <v>17433.592150798399</v>
      </c>
      <c r="I3445" s="39">
        <v>17433.592150798399</v>
      </c>
      <c r="J3445" s="39">
        <v>17433.592150798399</v>
      </c>
      <c r="K3445" s="39">
        <v>17433.592150798399</v>
      </c>
      <c r="L3445" s="39">
        <v>17433.592150798399</v>
      </c>
      <c r="M3445" s="39">
        <v>17433.592150798399</v>
      </c>
      <c r="N3445" s="39">
        <v>17433.592150798399</v>
      </c>
      <c r="O3445" s="39">
        <v>17433.592150798399</v>
      </c>
      <c r="P3445" s="39">
        <v>17433.592150798399</v>
      </c>
      <c r="Q3445" s="39">
        <v>17433.592150798399</v>
      </c>
      <c r="R3445" s="39">
        <v>17433.592150798399</v>
      </c>
    </row>
    <row r="3446" spans="1:30" hidden="1" outlineLevel="1">
      <c r="A3446" s="40" t="s">
        <v>214</v>
      </c>
      <c r="B3446" s="39">
        <v>2200.9903606673302</v>
      </c>
      <c r="C3446" s="39">
        <v>2200.9903606673302</v>
      </c>
      <c r="D3446" s="39">
        <v>2200.9903606673302</v>
      </c>
      <c r="E3446" s="39">
        <v>2200.9903606673302</v>
      </c>
      <c r="F3446" s="39">
        <v>2200.9903606673302</v>
      </c>
      <c r="G3446" s="39">
        <v>2200.9903606673302</v>
      </c>
      <c r="H3446" s="39">
        <v>2200.9903606673302</v>
      </c>
      <c r="I3446" s="39">
        <v>2200.9903606673302</v>
      </c>
      <c r="J3446" s="39">
        <v>2200.9903606673302</v>
      </c>
      <c r="K3446" s="39">
        <v>2200.9903606673302</v>
      </c>
      <c r="L3446" s="39">
        <v>2200.9903606673302</v>
      </c>
      <c r="M3446" s="39">
        <v>2200.9903606673302</v>
      </c>
      <c r="N3446" s="39">
        <v>2200.9903606673302</v>
      </c>
      <c r="O3446" s="39">
        <v>2200.9903606673302</v>
      </c>
      <c r="P3446" s="39">
        <v>2200.9903606673302</v>
      </c>
      <c r="Q3446" s="39">
        <v>2200.9903606673302</v>
      </c>
      <c r="R3446" s="39">
        <v>2200.9903606673302</v>
      </c>
    </row>
    <row r="3447" spans="1:30" hidden="1" outlineLevel="1">
      <c r="A3447" s="40" t="s">
        <v>215</v>
      </c>
      <c r="B3447" s="39">
        <v>2422.52159150025</v>
      </c>
      <c r="C3447" s="39">
        <v>2422.52159150025</v>
      </c>
      <c r="D3447" s="39">
        <v>2422.52159150025</v>
      </c>
      <c r="E3447" s="39">
        <v>2422.52159150025</v>
      </c>
      <c r="F3447" s="39">
        <v>2422.52159150025</v>
      </c>
      <c r="G3447" s="39">
        <v>2422.52159150025</v>
      </c>
      <c r="H3447" s="39">
        <v>2422.52159150025</v>
      </c>
      <c r="I3447" s="39">
        <v>2422.52159150025</v>
      </c>
      <c r="J3447" s="39">
        <v>2422.52159150025</v>
      </c>
      <c r="K3447" s="39">
        <v>2422.52159150025</v>
      </c>
      <c r="L3447" s="39">
        <v>2422.52159150025</v>
      </c>
      <c r="M3447" s="39">
        <v>2422.52159150025</v>
      </c>
      <c r="N3447" s="39">
        <v>2422.52159150025</v>
      </c>
      <c r="O3447" s="39">
        <v>2422.52159150025</v>
      </c>
      <c r="P3447" s="39">
        <v>2422.52159150025</v>
      </c>
      <c r="Q3447" s="39">
        <v>2422.52159150025</v>
      </c>
      <c r="R3447" s="39">
        <v>2422.52159150025</v>
      </c>
    </row>
    <row r="3448" spans="1:30" hidden="1" outlineLevel="1">
      <c r="A3448" s="40" t="s">
        <v>216</v>
      </c>
      <c r="B3448" s="39">
        <v>622649.81401127705</v>
      </c>
      <c r="C3448" s="39">
        <v>622649.81401127705</v>
      </c>
      <c r="D3448" s="39">
        <v>622649.81401127705</v>
      </c>
      <c r="E3448" s="39">
        <v>622649.81401127705</v>
      </c>
      <c r="F3448" s="39">
        <v>622649.81401127705</v>
      </c>
      <c r="G3448" s="39">
        <v>622649.81401127705</v>
      </c>
      <c r="H3448" s="39">
        <v>622649.81401127705</v>
      </c>
      <c r="I3448" s="39">
        <v>622649.81401127705</v>
      </c>
      <c r="J3448" s="39">
        <v>622649.81401127705</v>
      </c>
      <c r="K3448" s="39">
        <v>622649.81401127705</v>
      </c>
      <c r="L3448" s="39">
        <v>622649.81401127705</v>
      </c>
      <c r="M3448" s="39">
        <v>622649.81401127705</v>
      </c>
      <c r="N3448" s="39">
        <v>622649.81401127705</v>
      </c>
      <c r="O3448" s="39">
        <v>622649.81401127705</v>
      </c>
      <c r="P3448" s="39">
        <v>622649.81401127705</v>
      </c>
      <c r="Q3448" s="39">
        <v>622649.81401127705</v>
      </c>
      <c r="R3448" s="39">
        <v>622649.81401127705</v>
      </c>
    </row>
    <row r="3449" spans="1:30" hidden="1" outlineLevel="1">
      <c r="A3449" s="40" t="s">
        <v>217</v>
      </c>
      <c r="B3449" s="39">
        <v>11492.1984761557</v>
      </c>
      <c r="C3449" s="39">
        <v>11492.1984761557</v>
      </c>
      <c r="D3449" s="39">
        <v>11492.1984761557</v>
      </c>
      <c r="E3449" s="39">
        <v>11492.1984761557</v>
      </c>
      <c r="F3449" s="39">
        <v>11492.1984761557</v>
      </c>
      <c r="G3449" s="39">
        <v>11492.1984761557</v>
      </c>
      <c r="H3449" s="39">
        <v>11492.1984761557</v>
      </c>
      <c r="I3449" s="39">
        <v>11492.1984761557</v>
      </c>
      <c r="J3449" s="39">
        <v>11492.1984761557</v>
      </c>
      <c r="K3449" s="39">
        <v>11492.1984761557</v>
      </c>
      <c r="L3449" s="39">
        <v>11492.1984761557</v>
      </c>
      <c r="M3449" s="39">
        <v>11492.1984761557</v>
      </c>
      <c r="N3449" s="39">
        <v>11492.1984761557</v>
      </c>
      <c r="O3449" s="39">
        <v>11492.1984761557</v>
      </c>
      <c r="P3449" s="39">
        <v>11492.1984761557</v>
      </c>
      <c r="Q3449" s="39">
        <v>11492.1984761557</v>
      </c>
      <c r="R3449" s="39">
        <v>11492.1984761557</v>
      </c>
    </row>
    <row r="3450" spans="1:30" hidden="1" outlineLevel="1">
      <c r="A3450" s="40" t="s">
        <v>218</v>
      </c>
      <c r="B3450" s="39">
        <v>440364.82851137099</v>
      </c>
      <c r="C3450" s="39">
        <v>440364.82851137099</v>
      </c>
      <c r="D3450" s="39">
        <v>440364.82851137099</v>
      </c>
      <c r="E3450" s="39">
        <v>440364.82851137099</v>
      </c>
      <c r="F3450" s="39">
        <v>440364.82851137099</v>
      </c>
      <c r="G3450" s="39">
        <v>440364.82851137099</v>
      </c>
      <c r="H3450" s="39">
        <v>440364.82851137099</v>
      </c>
      <c r="I3450" s="39">
        <v>440364.82851137099</v>
      </c>
      <c r="J3450" s="39">
        <v>440364.82851137099</v>
      </c>
      <c r="K3450" s="39">
        <v>440364.82851137099</v>
      </c>
      <c r="L3450" s="39">
        <v>440364.82851137099</v>
      </c>
      <c r="M3450" s="39">
        <v>440364.82851137099</v>
      </c>
      <c r="N3450" s="39">
        <v>440364.82851137099</v>
      </c>
      <c r="O3450" s="39">
        <v>440364.82851137099</v>
      </c>
      <c r="P3450" s="39">
        <v>440364.82851137099</v>
      </c>
      <c r="Q3450" s="39">
        <v>440364.82851137099</v>
      </c>
      <c r="R3450" s="39">
        <v>440364.82851137099</v>
      </c>
    </row>
    <row r="3451" spans="1:30" hidden="1" outlineLevel="1">
      <c r="A3451" s="40" t="s">
        <v>219</v>
      </c>
      <c r="B3451" s="39">
        <v>38487.991904401402</v>
      </c>
      <c r="C3451" s="39">
        <v>38487.991904401402</v>
      </c>
      <c r="D3451" s="39">
        <v>38487.991904401402</v>
      </c>
      <c r="E3451" s="39">
        <v>38487.991904401402</v>
      </c>
      <c r="F3451" s="39">
        <v>38487.991904401402</v>
      </c>
      <c r="G3451" s="39">
        <v>38487.991904401402</v>
      </c>
      <c r="H3451" s="39">
        <v>38487.991904401402</v>
      </c>
      <c r="I3451" s="39">
        <v>38487.991904401402</v>
      </c>
      <c r="J3451" s="39">
        <v>38487.991904401402</v>
      </c>
      <c r="K3451" s="39">
        <v>38487.991904401402</v>
      </c>
      <c r="L3451" s="39">
        <v>38487.991904401402</v>
      </c>
      <c r="M3451" s="39">
        <v>38487.991904401402</v>
      </c>
      <c r="N3451" s="39">
        <v>38487.991904401402</v>
      </c>
      <c r="O3451" s="39">
        <v>38487.991904401402</v>
      </c>
      <c r="P3451" s="39">
        <v>38487.991904401402</v>
      </c>
      <c r="Q3451" s="39">
        <v>38487.991904401402</v>
      </c>
      <c r="R3451" s="39">
        <v>38487.991904401402</v>
      </c>
    </row>
    <row r="3452" spans="1:30" hidden="1" outlineLevel="1">
      <c r="A3452" s="40" t="s">
        <v>220</v>
      </c>
      <c r="B3452" s="39">
        <v>6299.2263338613702</v>
      </c>
      <c r="C3452" s="39">
        <v>6299.2263338613702</v>
      </c>
      <c r="D3452" s="39">
        <v>6299.2263338613702</v>
      </c>
      <c r="E3452" s="39">
        <v>6299.2263338613702</v>
      </c>
      <c r="F3452" s="39">
        <v>6299.2263338613702</v>
      </c>
      <c r="G3452" s="39">
        <v>6299.2263338613702</v>
      </c>
      <c r="H3452" s="39">
        <v>6299.2263338613702</v>
      </c>
      <c r="I3452" s="39">
        <v>6299.2263338613702</v>
      </c>
      <c r="J3452" s="39">
        <v>6299.2263338613702</v>
      </c>
      <c r="K3452" s="39">
        <v>6299.2263338613702</v>
      </c>
      <c r="L3452" s="39">
        <v>6299.2263338613702</v>
      </c>
      <c r="M3452" s="39">
        <v>6299.2263338613702</v>
      </c>
      <c r="N3452" s="39">
        <v>6299.2263338613702</v>
      </c>
      <c r="O3452" s="39">
        <v>6299.2263338613702</v>
      </c>
      <c r="P3452" s="39">
        <v>6299.2263338613702</v>
      </c>
      <c r="Q3452" s="39">
        <v>6299.2263338613702</v>
      </c>
      <c r="R3452" s="39">
        <v>6299.2263338613702</v>
      </c>
    </row>
    <row r="3453" spans="1:30" hidden="1" outlineLevel="1">
      <c r="A3453" s="40" t="s">
        <v>221</v>
      </c>
      <c r="B3453" s="39">
        <v>873.54524799032299</v>
      </c>
      <c r="C3453" s="39">
        <v>873.54524799032299</v>
      </c>
      <c r="D3453" s="39">
        <v>873.54524799032299</v>
      </c>
      <c r="E3453" s="39">
        <v>873.54524799032299</v>
      </c>
      <c r="F3453" s="39">
        <v>873.54524799032299</v>
      </c>
      <c r="G3453" s="39">
        <v>873.54524799032299</v>
      </c>
      <c r="H3453" s="39">
        <v>873.54524799032299</v>
      </c>
      <c r="I3453" s="39">
        <v>873.54524799032299</v>
      </c>
      <c r="J3453" s="39">
        <v>873.54524799032299</v>
      </c>
      <c r="K3453" s="39">
        <v>873.54524799032299</v>
      </c>
      <c r="L3453" s="39">
        <v>873.54524799032299</v>
      </c>
      <c r="M3453" s="39">
        <v>873.54524799032299</v>
      </c>
      <c r="N3453" s="39">
        <v>873.54524799032299</v>
      </c>
      <c r="O3453" s="39">
        <v>873.54524799032299</v>
      </c>
      <c r="P3453" s="39">
        <v>873.54524799032299</v>
      </c>
      <c r="Q3453" s="39">
        <v>873.54524799032299</v>
      </c>
      <c r="R3453" s="39">
        <v>873.54524799032299</v>
      </c>
    </row>
    <row r="3454" spans="1:30" hidden="1" outlineLevel="1">
      <c r="A3454" s="40" t="s">
        <v>222</v>
      </c>
      <c r="B3454" s="39">
        <v>3368.71975065982</v>
      </c>
      <c r="C3454" s="39">
        <v>3368.71975065982</v>
      </c>
      <c r="D3454" s="39">
        <v>3368.71975065982</v>
      </c>
      <c r="E3454" s="39">
        <v>3368.71975065982</v>
      </c>
      <c r="F3454" s="39">
        <v>3368.71975065982</v>
      </c>
      <c r="G3454" s="39">
        <v>3368.71975065982</v>
      </c>
      <c r="H3454" s="39">
        <v>3368.71975065982</v>
      </c>
      <c r="I3454" s="39">
        <v>3368.71975065982</v>
      </c>
      <c r="J3454" s="39">
        <v>3368.71975065982</v>
      </c>
      <c r="K3454" s="39">
        <v>3368.71975065982</v>
      </c>
      <c r="L3454" s="39">
        <v>3368.71975065982</v>
      </c>
      <c r="M3454" s="39">
        <v>3368.71975065982</v>
      </c>
      <c r="N3454" s="39">
        <v>3368.71975065982</v>
      </c>
      <c r="O3454" s="39">
        <v>3368.71975065982</v>
      </c>
      <c r="P3454" s="39">
        <v>3368.71975065982</v>
      </c>
      <c r="Q3454" s="39">
        <v>3368.71975065982</v>
      </c>
      <c r="R3454" s="39">
        <v>3368.71975065982</v>
      </c>
    </row>
    <row r="3455" spans="1:30" hidden="1" outlineLevel="1">
      <c r="A3455" s="40" t="s">
        <v>223</v>
      </c>
      <c r="B3455" s="39">
        <v>56994.378959983304</v>
      </c>
      <c r="C3455" s="39">
        <v>56994.378959983304</v>
      </c>
      <c r="D3455" s="39">
        <v>56994.378959983304</v>
      </c>
      <c r="E3455" s="39">
        <v>56994.378959983304</v>
      </c>
      <c r="F3455" s="39">
        <v>56994.378959983304</v>
      </c>
      <c r="G3455" s="39">
        <v>56994.378959983304</v>
      </c>
      <c r="H3455" s="39">
        <v>56994.378959983304</v>
      </c>
      <c r="I3455" s="39">
        <v>56994.378959983304</v>
      </c>
      <c r="J3455" s="39">
        <v>56994.378959983304</v>
      </c>
      <c r="K3455" s="39">
        <v>56994.378959983304</v>
      </c>
      <c r="L3455" s="39">
        <v>56994.378959983304</v>
      </c>
      <c r="M3455" s="39">
        <v>56994.378959983304</v>
      </c>
      <c r="N3455" s="39">
        <v>56994.378959983304</v>
      </c>
      <c r="O3455" s="39">
        <v>56994.378959983304</v>
      </c>
      <c r="P3455" s="39">
        <v>56994.378959983304</v>
      </c>
      <c r="Q3455" s="39">
        <v>56994.378959983304</v>
      </c>
      <c r="R3455" s="39">
        <v>56994.378959983304</v>
      </c>
    </row>
    <row r="3456" spans="1:30" hidden="1" outlineLevel="1">
      <c r="A3456" s="40" t="s">
        <v>224</v>
      </c>
      <c r="B3456" s="39">
        <v>4451.6906688394502</v>
      </c>
      <c r="C3456" s="39">
        <v>4451.6906688394502</v>
      </c>
      <c r="D3456" s="39">
        <v>4451.6906688394502</v>
      </c>
      <c r="E3456" s="39">
        <v>4451.6906688394502</v>
      </c>
      <c r="F3456" s="39">
        <v>4451.6906688394502</v>
      </c>
      <c r="G3456" s="39">
        <v>4451.6906688394502</v>
      </c>
      <c r="H3456" s="39">
        <v>4451.6906688394502</v>
      </c>
      <c r="I3456" s="39">
        <v>4451.6906688394502</v>
      </c>
      <c r="J3456" s="39">
        <v>4451.6906688394502</v>
      </c>
      <c r="K3456" s="39">
        <v>4451.6906688394502</v>
      </c>
      <c r="L3456" s="39">
        <v>4451.6906688394502</v>
      </c>
      <c r="M3456" s="39">
        <v>4451.6906688394502</v>
      </c>
      <c r="N3456" s="39">
        <v>4451.6906688394502</v>
      </c>
      <c r="O3456" s="39">
        <v>4451.6906688394502</v>
      </c>
      <c r="P3456" s="39">
        <v>4451.6906688394502</v>
      </c>
      <c r="Q3456" s="39">
        <v>4451.6906688394502</v>
      </c>
      <c r="R3456" s="39">
        <v>4451.6906688394502</v>
      </c>
    </row>
    <row r="3457" spans="1:30" hidden="1" outlineLevel="1">
      <c r="A3457" s="40" t="s">
        <v>225</v>
      </c>
      <c r="B3457" s="39">
        <v>4415304.3333333302</v>
      </c>
      <c r="C3457" s="39">
        <v>4415304.3333333302</v>
      </c>
      <c r="D3457" s="39">
        <v>4415304.3333333302</v>
      </c>
      <c r="E3457" s="39">
        <v>4415304.3333333302</v>
      </c>
      <c r="F3457" s="39">
        <v>4415304.3333333302</v>
      </c>
      <c r="G3457" s="39">
        <v>4415304.3333333302</v>
      </c>
      <c r="H3457" s="39">
        <v>4415304.3333333302</v>
      </c>
      <c r="I3457" s="39">
        <v>4415304.3333333302</v>
      </c>
      <c r="J3457" s="39">
        <v>4415304.3333333302</v>
      </c>
      <c r="K3457" s="39">
        <v>4415304.3333333302</v>
      </c>
      <c r="L3457" s="39">
        <v>4415304.3333333302</v>
      </c>
      <c r="M3457" s="39">
        <v>4415304.3333333302</v>
      </c>
      <c r="N3457" s="39">
        <v>4415304.3333333302</v>
      </c>
      <c r="O3457" s="39">
        <v>4415304.3333333302</v>
      </c>
      <c r="P3457" s="39">
        <v>4415304.3333333302</v>
      </c>
      <c r="Q3457" s="39">
        <v>4415304.3333333302</v>
      </c>
      <c r="R3457" s="39">
        <v>4415304.3333333302</v>
      </c>
    </row>
    <row r="3458" spans="1:30" hidden="1" outlineLevel="1">
      <c r="A3458" s="40" t="s">
        <v>226</v>
      </c>
      <c r="B3458" s="39">
        <v>9240.5833333333303</v>
      </c>
      <c r="C3458" s="39">
        <v>9240.5833333333303</v>
      </c>
      <c r="D3458" s="39">
        <v>9240.5833333333303</v>
      </c>
      <c r="E3458" s="39">
        <v>9240.5833333333303</v>
      </c>
      <c r="F3458" s="39">
        <v>9240.5833333333303</v>
      </c>
      <c r="G3458" s="39">
        <v>9240.5833333333303</v>
      </c>
      <c r="H3458" s="39">
        <v>9240.5833333333303</v>
      </c>
      <c r="I3458" s="39">
        <v>9240.5833333333303</v>
      </c>
      <c r="J3458" s="39">
        <v>9240.5833333333303</v>
      </c>
      <c r="K3458" s="39">
        <v>9240.5833333333303</v>
      </c>
      <c r="L3458" s="39">
        <v>9240.5833333333303</v>
      </c>
      <c r="M3458" s="39">
        <v>9240.5833333333303</v>
      </c>
      <c r="N3458" s="39">
        <v>9240.5833333333303</v>
      </c>
      <c r="O3458" s="39">
        <v>9240.5833333333303</v>
      </c>
      <c r="P3458" s="39">
        <v>9240.5833333333303</v>
      </c>
      <c r="Q3458" s="39">
        <v>9240.5833333333303</v>
      </c>
      <c r="R3458" s="39">
        <v>9240.5833333333303</v>
      </c>
    </row>
    <row r="3459" spans="1:30" hidden="1" outlineLevel="1">
      <c r="A3459" s="40" t="s">
        <v>227</v>
      </c>
      <c r="B3459" s="39">
        <v>934</v>
      </c>
      <c r="C3459" s="39">
        <v>934</v>
      </c>
      <c r="D3459" s="39">
        <v>934</v>
      </c>
      <c r="E3459" s="39">
        <v>934</v>
      </c>
      <c r="F3459" s="39">
        <v>934</v>
      </c>
      <c r="G3459" s="39">
        <v>934</v>
      </c>
      <c r="H3459" s="39">
        <v>934</v>
      </c>
      <c r="I3459" s="39">
        <v>934</v>
      </c>
      <c r="J3459" s="39">
        <v>934</v>
      </c>
      <c r="K3459" s="39">
        <v>934</v>
      </c>
      <c r="L3459" s="39">
        <v>934</v>
      </c>
      <c r="M3459" s="39">
        <v>934</v>
      </c>
      <c r="N3459" s="39">
        <v>934</v>
      </c>
      <c r="O3459" s="39">
        <v>934</v>
      </c>
      <c r="P3459" s="39">
        <v>934</v>
      </c>
      <c r="Q3459" s="39">
        <v>934</v>
      </c>
      <c r="R3459" s="39">
        <v>934</v>
      </c>
    </row>
    <row r="3460" spans="1:30" hidden="1" outlineLevel="1">
      <c r="A3460" s="40" t="s">
        <v>228</v>
      </c>
      <c r="B3460" s="39">
        <v>739.08916886973896</v>
      </c>
      <c r="C3460" s="39">
        <v>739.08916886973896</v>
      </c>
      <c r="D3460" s="39">
        <v>739.08916886973896</v>
      </c>
      <c r="E3460" s="39">
        <v>739.08916886973896</v>
      </c>
      <c r="F3460" s="39">
        <v>739.08916886973896</v>
      </c>
      <c r="G3460" s="39">
        <v>739.08916886973896</v>
      </c>
      <c r="H3460" s="39">
        <v>739.08916886973896</v>
      </c>
      <c r="I3460" s="39">
        <v>739.08916886973896</v>
      </c>
      <c r="J3460" s="39">
        <v>739.08916886973896</v>
      </c>
      <c r="K3460" s="39">
        <v>739.08916886973896</v>
      </c>
      <c r="L3460" s="39">
        <v>739.08916886973896</v>
      </c>
      <c r="M3460" s="39">
        <v>739.08916886973896</v>
      </c>
      <c r="N3460" s="39">
        <v>739.08916886973896</v>
      </c>
      <c r="O3460" s="39">
        <v>739.08916886973896</v>
      </c>
      <c r="P3460" s="39">
        <v>739.08916886973896</v>
      </c>
      <c r="Q3460" s="39">
        <v>739.08916886973896</v>
      </c>
      <c r="R3460" s="39">
        <v>739.08916886973896</v>
      </c>
    </row>
    <row r="3461" spans="1:30" hidden="1" outlineLevel="1">
      <c r="A3461" s="40" t="s">
        <v>229</v>
      </c>
      <c r="B3461" s="39">
        <v>1712.60299930715</v>
      </c>
      <c r="C3461" s="39">
        <v>1712.60299930715</v>
      </c>
      <c r="D3461" s="39">
        <v>1712.60299930715</v>
      </c>
      <c r="E3461" s="39">
        <v>1712.60299930715</v>
      </c>
      <c r="F3461" s="39">
        <v>1712.60299930715</v>
      </c>
      <c r="G3461" s="39">
        <v>1712.60299930715</v>
      </c>
      <c r="H3461" s="39">
        <v>1712.60299930715</v>
      </c>
      <c r="I3461" s="39">
        <v>1712.60299930715</v>
      </c>
      <c r="J3461" s="39">
        <v>1712.60299930715</v>
      </c>
      <c r="K3461" s="39">
        <v>1712.60299930715</v>
      </c>
      <c r="L3461" s="39">
        <v>1712.60299930715</v>
      </c>
      <c r="M3461" s="39">
        <v>1712.60299930715</v>
      </c>
      <c r="N3461" s="39">
        <v>1712.60299930715</v>
      </c>
      <c r="O3461" s="39">
        <v>1712.60299930715</v>
      </c>
      <c r="P3461" s="39">
        <v>1712.60299930715</v>
      </c>
      <c r="Q3461" s="39">
        <v>1712.60299930715</v>
      </c>
      <c r="R3461" s="39">
        <v>1712.60299930715</v>
      </c>
    </row>
    <row r="3462" spans="1:30" collapsed="1">
      <c r="A3462" s="40" t="s">
        <v>821</v>
      </c>
      <c r="B3462" s="39">
        <v>5634970.1068023397</v>
      </c>
      <c r="C3462" s="39">
        <v>5634970.1068023397</v>
      </c>
      <c r="D3462" s="39">
        <v>5634970.1068023397</v>
      </c>
      <c r="E3462" s="39">
        <v>5634970.1068023397</v>
      </c>
      <c r="F3462" s="39">
        <v>5634970.1068023397</v>
      </c>
      <c r="G3462" s="39">
        <v>5634970.1068023397</v>
      </c>
      <c r="H3462" s="39">
        <v>5634970.1068023397</v>
      </c>
      <c r="I3462" s="39">
        <v>5634970.1068023397</v>
      </c>
      <c r="J3462" s="39">
        <v>5634970.1068023397</v>
      </c>
      <c r="K3462" s="39">
        <v>5634970.1068023397</v>
      </c>
      <c r="L3462" s="39">
        <v>5634970.1068023397</v>
      </c>
      <c r="M3462" s="39">
        <v>5634970.1068023397</v>
      </c>
      <c r="N3462" s="39">
        <v>5634970.1068023397</v>
      </c>
      <c r="O3462" s="39">
        <v>5634970.1068023397</v>
      </c>
      <c r="P3462" s="39">
        <v>5634970.1068023397</v>
      </c>
      <c r="Q3462" s="39">
        <v>5634970.1068023397</v>
      </c>
      <c r="R3462" s="39">
        <v>5634970.1068023397</v>
      </c>
      <c r="S3462" s="39">
        <v>0</v>
      </c>
      <c r="T3462" s="39">
        <v>0</v>
      </c>
      <c r="U3462" s="39">
        <v>0</v>
      </c>
      <c r="V3462" s="39">
        <v>0</v>
      </c>
      <c r="W3462" s="39">
        <v>0</v>
      </c>
      <c r="X3462" s="39">
        <v>0</v>
      </c>
      <c r="Y3462" s="39">
        <v>0</v>
      </c>
      <c r="Z3462" s="39">
        <v>0</v>
      </c>
      <c r="AA3462" s="39">
        <v>0</v>
      </c>
      <c r="AB3462" s="39">
        <v>0</v>
      </c>
      <c r="AC3462" s="39">
        <v>0</v>
      </c>
      <c r="AD3462" s="39">
        <v>0</v>
      </c>
    </row>
    <row r="3463" spans="1:30">
      <c r="A3463" s="40" t="s">
        <v>822</v>
      </c>
    </row>
    <row r="3464" spans="1:30" s="45" customFormat="1">
      <c r="A3464" s="49" t="s">
        <v>823</v>
      </c>
      <c r="B3464" s="50">
        <v>3.0938215856288402E-3</v>
      </c>
      <c r="C3464" s="50">
        <v>3.90594860123637E-4</v>
      </c>
      <c r="D3464" s="50">
        <v>4.2990850804618499E-4</v>
      </c>
      <c r="E3464" s="50">
        <v>0.110497447583552</v>
      </c>
      <c r="F3464" s="50">
        <v>2.0394426693200502E-3</v>
      </c>
      <c r="G3464" s="50">
        <v>7.8148565150288396E-2</v>
      </c>
      <c r="H3464" s="50">
        <v>6.8302033861617102E-3</v>
      </c>
      <c r="I3464" s="50">
        <v>1.1178810560604599E-3</v>
      </c>
      <c r="J3464" s="50">
        <v>1.55022161863078E-4</v>
      </c>
      <c r="K3464" s="50">
        <v>5.9782389024446098E-4</v>
      </c>
      <c r="L3464" s="50">
        <v>1.0114406621462201E-2</v>
      </c>
      <c r="M3464" s="50">
        <v>7.9001140812894695E-4</v>
      </c>
      <c r="N3464" s="50">
        <v>0.78355417147702699</v>
      </c>
      <c r="O3464" s="50">
        <v>1.63986377180216E-3</v>
      </c>
      <c r="P3464" s="50">
        <v>1.6575065746533501E-4</v>
      </c>
      <c r="Q3464" s="50">
        <v>1.31161151676303E-4</v>
      </c>
      <c r="R3464" s="50">
        <v>3.0392406114803597E-4</v>
      </c>
      <c r="S3464" s="50">
        <v>0</v>
      </c>
      <c r="T3464" s="50">
        <v>0</v>
      </c>
      <c r="U3464" s="50">
        <v>0</v>
      </c>
      <c r="V3464" s="50">
        <v>0</v>
      </c>
      <c r="W3464" s="50">
        <v>0</v>
      </c>
      <c r="X3464" s="50">
        <v>0</v>
      </c>
      <c r="Y3464" s="50">
        <v>0</v>
      </c>
      <c r="Z3464" s="50">
        <v>0</v>
      </c>
      <c r="AA3464" s="50">
        <v>0</v>
      </c>
      <c r="AB3464" s="50">
        <v>0</v>
      </c>
      <c r="AC3464" s="50">
        <v>0</v>
      </c>
      <c r="AD3464" s="50">
        <v>0</v>
      </c>
    </row>
    <row r="3465" spans="1:30">
      <c r="A3465" s="40" t="s">
        <v>824</v>
      </c>
      <c r="B3465" s="39">
        <v>3.0938215856288402E-3</v>
      </c>
      <c r="C3465" s="39">
        <v>3.90594860123637E-4</v>
      </c>
      <c r="D3465" s="39">
        <v>4.2990850804618499E-4</v>
      </c>
      <c r="E3465" s="39">
        <v>0.110497447583552</v>
      </c>
      <c r="F3465" s="39">
        <v>2.0394426693200502E-3</v>
      </c>
      <c r="G3465" s="39">
        <v>7.8148565150288396E-2</v>
      </c>
      <c r="H3465" s="39">
        <v>6.8302033861617102E-3</v>
      </c>
      <c r="I3465" s="39">
        <v>1.1178810560604599E-3</v>
      </c>
      <c r="J3465" s="39">
        <v>1.55022161863078E-4</v>
      </c>
      <c r="K3465" s="39">
        <v>5.9782389024446098E-4</v>
      </c>
      <c r="L3465" s="39">
        <v>1.0114406621462201E-2</v>
      </c>
      <c r="M3465" s="39">
        <v>7.9001140812894695E-4</v>
      </c>
      <c r="N3465" s="39">
        <v>0.78355417147702699</v>
      </c>
      <c r="O3465" s="39">
        <v>1.63986377180216E-3</v>
      </c>
      <c r="P3465" s="39">
        <v>1.6575065746533501E-4</v>
      </c>
      <c r="Q3465" s="39">
        <v>1.31161151676303E-4</v>
      </c>
      <c r="R3465" s="39">
        <v>3.0392406114803597E-4</v>
      </c>
      <c r="S3465" s="39">
        <v>0</v>
      </c>
      <c r="T3465" s="39">
        <v>0</v>
      </c>
      <c r="U3465" s="39">
        <v>0</v>
      </c>
      <c r="V3465" s="39">
        <v>0</v>
      </c>
      <c r="W3465" s="39">
        <v>0</v>
      </c>
      <c r="X3465" s="39">
        <v>0</v>
      </c>
      <c r="Y3465" s="39">
        <v>0</v>
      </c>
      <c r="Z3465" s="39">
        <v>0</v>
      </c>
      <c r="AA3465" s="39">
        <v>0</v>
      </c>
      <c r="AB3465" s="39">
        <v>0</v>
      </c>
      <c r="AC3465" s="39">
        <v>0</v>
      </c>
      <c r="AD3465" s="39">
        <v>0</v>
      </c>
    </row>
    <row r="3466" spans="1:30">
      <c r="A3466" s="40" t="s">
        <v>825</v>
      </c>
    </row>
    <row r="3467" spans="1:30">
      <c r="A3467" s="43" t="s">
        <v>826</v>
      </c>
    </row>
    <row r="3468" spans="1:30">
      <c r="A3468" s="40" t="s">
        <v>827</v>
      </c>
      <c r="B3468" s="39">
        <v>476.416666666666</v>
      </c>
      <c r="C3468" s="39">
        <v>88.1666666666666</v>
      </c>
      <c r="D3468" s="39">
        <v>30</v>
      </c>
      <c r="E3468" s="39">
        <v>418653.75</v>
      </c>
      <c r="F3468" s="39">
        <v>6603.1666666666597</v>
      </c>
      <c r="G3468" s="39">
        <v>102291.08333333299</v>
      </c>
      <c r="H3468" s="39">
        <v>4447.4166666666597</v>
      </c>
      <c r="I3468" s="39">
        <v>431.75</v>
      </c>
      <c r="J3468" s="39">
        <v>11</v>
      </c>
      <c r="K3468" s="39">
        <v>54</v>
      </c>
      <c r="L3468" s="39">
        <v>0</v>
      </c>
      <c r="M3468" s="39">
        <v>195.583333333333</v>
      </c>
      <c r="N3468" s="39">
        <v>4260801.0833333302</v>
      </c>
      <c r="O3468" s="39">
        <v>0</v>
      </c>
      <c r="P3468" s="39">
        <v>0</v>
      </c>
      <c r="Q3468" s="39">
        <v>6</v>
      </c>
      <c r="R3468" s="39">
        <v>17</v>
      </c>
      <c r="S3468" s="39">
        <v>0</v>
      </c>
      <c r="T3468" s="39">
        <v>4</v>
      </c>
      <c r="U3468" s="39">
        <v>0</v>
      </c>
      <c r="V3468" s="39">
        <v>0</v>
      </c>
      <c r="W3468" s="39">
        <v>0</v>
      </c>
      <c r="X3468" s="39">
        <v>6</v>
      </c>
      <c r="Y3468" s="39">
        <v>0</v>
      </c>
      <c r="Z3468" s="39">
        <v>0</v>
      </c>
      <c r="AA3468" s="39">
        <v>0</v>
      </c>
      <c r="AB3468" s="39">
        <v>0</v>
      </c>
      <c r="AC3468" s="39">
        <v>0</v>
      </c>
      <c r="AD3468" s="39">
        <v>0</v>
      </c>
    </row>
    <row r="3469" spans="1:30" s="53" customFormat="1">
      <c r="A3469" s="52" t="s">
        <v>828</v>
      </c>
      <c r="B3469" s="53">
        <v>7172.2849445109496</v>
      </c>
      <c r="C3469" s="53">
        <v>4060.52010527734</v>
      </c>
      <c r="D3469" s="53">
        <v>16950.9148028294</v>
      </c>
      <c r="E3469" s="53">
        <v>175.299702824023</v>
      </c>
      <c r="F3469" s="53">
        <v>134.09451030438501</v>
      </c>
      <c r="G3469" s="53">
        <v>624.92136847073596</v>
      </c>
      <c r="H3469" s="53">
        <v>1732.7356531681201</v>
      </c>
      <c r="I3469" s="53">
        <v>4844.8578380795898</v>
      </c>
      <c r="J3469" s="53">
        <v>15219.6370719439</v>
      </c>
      <c r="K3469" s="53">
        <v>15217.3613988449</v>
      </c>
      <c r="L3469" s="53">
        <v>0</v>
      </c>
      <c r="M3469" s="53">
        <v>3598.5351510166902</v>
      </c>
      <c r="N3469" s="53">
        <v>130.34305850785799</v>
      </c>
      <c r="O3469" s="53">
        <v>0</v>
      </c>
      <c r="P3469" s="53">
        <v>0</v>
      </c>
      <c r="Q3469" s="53">
        <v>15071.7235664865</v>
      </c>
      <c r="R3469" s="53">
        <v>14993.4122520617</v>
      </c>
      <c r="S3469" s="53">
        <v>0</v>
      </c>
      <c r="T3469" s="53">
        <v>162150.16980950101</v>
      </c>
      <c r="U3469" s="53">
        <v>0</v>
      </c>
      <c r="V3469" s="53">
        <v>0</v>
      </c>
      <c r="W3469" s="53">
        <v>0</v>
      </c>
      <c r="X3469" s="53">
        <v>162150.16980950101</v>
      </c>
      <c r="Y3469" s="53">
        <v>0</v>
      </c>
      <c r="Z3469" s="53">
        <v>0</v>
      </c>
      <c r="AA3469" s="53">
        <v>0</v>
      </c>
      <c r="AB3469" s="53">
        <v>0</v>
      </c>
      <c r="AC3469" s="53">
        <v>0</v>
      </c>
      <c r="AD3469" s="53">
        <v>0</v>
      </c>
    </row>
    <row r="3470" spans="1:30">
      <c r="A3470" s="40" t="s">
        <v>829</v>
      </c>
      <c r="B3470" s="46">
        <v>3416996.08564742</v>
      </c>
      <c r="C3470" s="46">
        <v>358002.522615286</v>
      </c>
      <c r="D3470" s="46">
        <v>508527.44408488198</v>
      </c>
      <c r="E3470" s="46">
        <v>73389877.961163104</v>
      </c>
      <c r="F3470" s="46">
        <v>885448.40062490804</v>
      </c>
      <c r="G3470" s="46">
        <v>63923883.779020697</v>
      </c>
      <c r="H3470" s="46">
        <v>7706197.4228274804</v>
      </c>
      <c r="I3470" s="46">
        <v>2091767.37159086</v>
      </c>
      <c r="J3470" s="46">
        <v>167416.00779138299</v>
      </c>
      <c r="K3470" s="46">
        <v>821737.51553762902</v>
      </c>
      <c r="L3470" s="46">
        <v>0</v>
      </c>
      <c r="M3470" s="46">
        <v>703813.49995301396</v>
      </c>
      <c r="N3470" s="46">
        <v>555365844.89526105</v>
      </c>
      <c r="O3470" s="46">
        <v>0</v>
      </c>
      <c r="P3470" s="46">
        <v>0</v>
      </c>
      <c r="Q3470" s="46">
        <v>90430.341398919001</v>
      </c>
      <c r="R3470" s="46">
        <v>254888.008285049</v>
      </c>
      <c r="S3470" s="46">
        <v>0</v>
      </c>
      <c r="T3470" s="46">
        <v>648600.67923800403</v>
      </c>
      <c r="U3470" s="46">
        <v>0</v>
      </c>
      <c r="V3470" s="46">
        <v>0</v>
      </c>
      <c r="W3470" s="46">
        <v>0</v>
      </c>
      <c r="X3470" s="46">
        <v>972901.01885700598</v>
      </c>
      <c r="Y3470" s="46">
        <v>0</v>
      </c>
      <c r="Z3470" s="46">
        <v>0</v>
      </c>
      <c r="AA3470" s="46">
        <v>0</v>
      </c>
      <c r="AB3470" s="46">
        <v>0</v>
      </c>
      <c r="AC3470" s="46">
        <v>0</v>
      </c>
      <c r="AD3470" s="46">
        <v>0</v>
      </c>
    </row>
    <row r="3471" spans="1:30">
      <c r="A3471" s="40" t="s">
        <v>830</v>
      </c>
      <c r="B3471" s="39">
        <v>0</v>
      </c>
      <c r="C3471" s="39">
        <v>0</v>
      </c>
      <c r="D3471" s="39">
        <v>0</v>
      </c>
      <c r="E3471" s="39">
        <v>0</v>
      </c>
      <c r="F3471" s="39">
        <v>0</v>
      </c>
      <c r="G3471" s="39">
        <v>0</v>
      </c>
      <c r="H3471" s="39">
        <v>0</v>
      </c>
      <c r="I3471" s="39">
        <v>0</v>
      </c>
      <c r="J3471" s="39">
        <v>0</v>
      </c>
      <c r="K3471" s="39">
        <v>0</v>
      </c>
      <c r="L3471" s="39">
        <v>0</v>
      </c>
      <c r="M3471" s="39">
        <v>0</v>
      </c>
      <c r="N3471" s="39">
        <v>0</v>
      </c>
      <c r="O3471" s="39">
        <v>0</v>
      </c>
      <c r="P3471" s="39">
        <v>0</v>
      </c>
      <c r="Q3471" s="39">
        <v>0</v>
      </c>
      <c r="R3471" s="39">
        <v>0</v>
      </c>
      <c r="S3471" s="39">
        <v>0</v>
      </c>
      <c r="T3471" s="39">
        <v>0</v>
      </c>
      <c r="U3471" s="39">
        <v>0</v>
      </c>
      <c r="V3471" s="39">
        <v>0</v>
      </c>
      <c r="W3471" s="39">
        <v>0</v>
      </c>
      <c r="X3471" s="39">
        <v>0</v>
      </c>
      <c r="Y3471" s="39">
        <v>0</v>
      </c>
      <c r="Z3471" s="39">
        <v>0</v>
      </c>
      <c r="AA3471" s="39">
        <v>0</v>
      </c>
      <c r="AB3471" s="39">
        <v>0</v>
      </c>
      <c r="AC3471" s="39">
        <v>0</v>
      </c>
      <c r="AD3471" s="39">
        <v>0</v>
      </c>
    </row>
    <row r="3472" spans="1:30">
      <c r="A3472" s="43" t="s">
        <v>831</v>
      </c>
      <c r="B3472" s="46">
        <v>3416996.08564742</v>
      </c>
      <c r="C3472" s="46">
        <v>358002.522615286</v>
      </c>
      <c r="D3472" s="46">
        <v>508527.44408488198</v>
      </c>
      <c r="E3472" s="46">
        <v>73389877.961163104</v>
      </c>
      <c r="F3472" s="46">
        <v>885448.40062490804</v>
      </c>
      <c r="G3472" s="46">
        <v>63923883.779020697</v>
      </c>
      <c r="H3472" s="46">
        <v>7706197.4228274804</v>
      </c>
      <c r="I3472" s="46">
        <v>2091767.37159086</v>
      </c>
      <c r="J3472" s="46">
        <v>167416.00779138299</v>
      </c>
      <c r="K3472" s="46">
        <v>821737.51553762902</v>
      </c>
      <c r="L3472" s="46">
        <v>0</v>
      </c>
      <c r="M3472" s="46">
        <v>703813.49995301396</v>
      </c>
      <c r="N3472" s="46">
        <v>555365844.89526105</v>
      </c>
      <c r="O3472" s="46">
        <v>0</v>
      </c>
      <c r="P3472" s="46">
        <v>0</v>
      </c>
      <c r="Q3472" s="46">
        <v>90430.341398919001</v>
      </c>
      <c r="R3472" s="46">
        <v>254888.008285049</v>
      </c>
      <c r="S3472" s="46">
        <v>0</v>
      </c>
      <c r="T3472" s="46">
        <v>648600.67923800403</v>
      </c>
      <c r="U3472" s="46">
        <v>0</v>
      </c>
      <c r="V3472" s="46">
        <v>0</v>
      </c>
      <c r="W3472" s="46">
        <v>0</v>
      </c>
      <c r="X3472" s="46">
        <v>972901.01885700598</v>
      </c>
      <c r="Y3472" s="46">
        <v>0</v>
      </c>
      <c r="Z3472" s="46">
        <v>0</v>
      </c>
      <c r="AA3472" s="46">
        <v>0</v>
      </c>
      <c r="AB3472" s="46">
        <v>0</v>
      </c>
      <c r="AC3472" s="46">
        <v>0</v>
      </c>
      <c r="AD3472" s="46">
        <v>0</v>
      </c>
    </row>
    <row r="3473" spans="1:30" hidden="1" outlineLevel="1">
      <c r="A3473" s="40" t="s">
        <v>213</v>
      </c>
      <c r="B3473" s="39">
        <v>3416996.08564742</v>
      </c>
      <c r="C3473" s="39">
        <v>3416996.08564742</v>
      </c>
      <c r="D3473" s="39">
        <v>3416996.08564742</v>
      </c>
      <c r="E3473" s="39">
        <v>3416996.08564742</v>
      </c>
      <c r="F3473" s="39">
        <v>3416996.08564742</v>
      </c>
      <c r="G3473" s="39">
        <v>3416996.08564742</v>
      </c>
      <c r="H3473" s="39">
        <v>3416996.08564742</v>
      </c>
      <c r="I3473" s="39">
        <v>3416996.08564742</v>
      </c>
      <c r="J3473" s="39">
        <v>3416996.08564742</v>
      </c>
      <c r="K3473" s="39">
        <v>3416996.08564742</v>
      </c>
      <c r="L3473" s="39">
        <v>3416996.08564742</v>
      </c>
      <c r="M3473" s="39">
        <v>3416996.08564742</v>
      </c>
      <c r="N3473" s="39">
        <v>3416996.08564742</v>
      </c>
      <c r="O3473" s="39">
        <v>3416996.08564742</v>
      </c>
      <c r="P3473" s="39">
        <v>3416996.08564742</v>
      </c>
      <c r="Q3473" s="39">
        <v>3416996.08564742</v>
      </c>
      <c r="R3473" s="39">
        <v>3416996.08564742</v>
      </c>
    </row>
    <row r="3474" spans="1:30" hidden="1" outlineLevel="1">
      <c r="A3474" s="40" t="s">
        <v>214</v>
      </c>
      <c r="B3474" s="39">
        <v>358002.522615286</v>
      </c>
      <c r="C3474" s="39">
        <v>358002.522615286</v>
      </c>
      <c r="D3474" s="39">
        <v>358002.522615286</v>
      </c>
      <c r="E3474" s="39">
        <v>358002.522615286</v>
      </c>
      <c r="F3474" s="39">
        <v>358002.522615286</v>
      </c>
      <c r="G3474" s="39">
        <v>358002.522615286</v>
      </c>
      <c r="H3474" s="39">
        <v>358002.522615286</v>
      </c>
      <c r="I3474" s="39">
        <v>358002.522615286</v>
      </c>
      <c r="J3474" s="39">
        <v>358002.522615286</v>
      </c>
      <c r="K3474" s="39">
        <v>358002.522615286</v>
      </c>
      <c r="L3474" s="39">
        <v>358002.522615286</v>
      </c>
      <c r="M3474" s="39">
        <v>358002.522615286</v>
      </c>
      <c r="N3474" s="39">
        <v>358002.522615286</v>
      </c>
      <c r="O3474" s="39">
        <v>358002.522615286</v>
      </c>
      <c r="P3474" s="39">
        <v>358002.522615286</v>
      </c>
      <c r="Q3474" s="39">
        <v>358002.522615286</v>
      </c>
      <c r="R3474" s="39">
        <v>358002.522615286</v>
      </c>
    </row>
    <row r="3475" spans="1:30" hidden="1" outlineLevel="1">
      <c r="A3475" s="40" t="s">
        <v>215</v>
      </c>
      <c r="B3475" s="39">
        <v>508527.44408488198</v>
      </c>
      <c r="C3475" s="39">
        <v>508527.44408488198</v>
      </c>
      <c r="D3475" s="39">
        <v>508527.44408488198</v>
      </c>
      <c r="E3475" s="39">
        <v>508527.44408488198</v>
      </c>
      <c r="F3475" s="39">
        <v>508527.44408488198</v>
      </c>
      <c r="G3475" s="39">
        <v>508527.44408488198</v>
      </c>
      <c r="H3475" s="39">
        <v>508527.44408488198</v>
      </c>
      <c r="I3475" s="39">
        <v>508527.44408488198</v>
      </c>
      <c r="J3475" s="39">
        <v>508527.44408488198</v>
      </c>
      <c r="K3475" s="39">
        <v>508527.44408488198</v>
      </c>
      <c r="L3475" s="39">
        <v>508527.44408488198</v>
      </c>
      <c r="M3475" s="39">
        <v>508527.44408488198</v>
      </c>
      <c r="N3475" s="39">
        <v>508527.44408488198</v>
      </c>
      <c r="O3475" s="39">
        <v>508527.44408488198</v>
      </c>
      <c r="P3475" s="39">
        <v>508527.44408488198</v>
      </c>
      <c r="Q3475" s="39">
        <v>508527.44408488198</v>
      </c>
      <c r="R3475" s="39">
        <v>508527.44408488198</v>
      </c>
    </row>
    <row r="3476" spans="1:30" hidden="1" outlineLevel="1">
      <c r="A3476" s="40" t="s">
        <v>216</v>
      </c>
      <c r="B3476" s="39">
        <v>73389877.961163104</v>
      </c>
      <c r="C3476" s="39">
        <v>73389877.961163104</v>
      </c>
      <c r="D3476" s="39">
        <v>73389877.961163104</v>
      </c>
      <c r="E3476" s="39">
        <v>73389877.961163104</v>
      </c>
      <c r="F3476" s="39">
        <v>73389877.961163104</v>
      </c>
      <c r="G3476" s="39">
        <v>73389877.961163104</v>
      </c>
      <c r="H3476" s="39">
        <v>73389877.961163104</v>
      </c>
      <c r="I3476" s="39">
        <v>73389877.961163104</v>
      </c>
      <c r="J3476" s="39">
        <v>73389877.961163104</v>
      </c>
      <c r="K3476" s="39">
        <v>73389877.961163104</v>
      </c>
      <c r="L3476" s="39">
        <v>73389877.961163104</v>
      </c>
      <c r="M3476" s="39">
        <v>73389877.961163104</v>
      </c>
      <c r="N3476" s="39">
        <v>73389877.961163104</v>
      </c>
      <c r="O3476" s="39">
        <v>73389877.961163104</v>
      </c>
      <c r="P3476" s="39">
        <v>73389877.961163104</v>
      </c>
      <c r="Q3476" s="39">
        <v>73389877.961163104</v>
      </c>
      <c r="R3476" s="39">
        <v>73389877.961163104</v>
      </c>
    </row>
    <row r="3477" spans="1:30" hidden="1" outlineLevel="1">
      <c r="A3477" s="40" t="s">
        <v>217</v>
      </c>
      <c r="B3477" s="39">
        <v>885448.40062490804</v>
      </c>
      <c r="C3477" s="39">
        <v>885448.40062490804</v>
      </c>
      <c r="D3477" s="39">
        <v>885448.40062490804</v>
      </c>
      <c r="E3477" s="39">
        <v>885448.40062490804</v>
      </c>
      <c r="F3477" s="39">
        <v>885448.40062490804</v>
      </c>
      <c r="G3477" s="39">
        <v>885448.40062490804</v>
      </c>
      <c r="H3477" s="39">
        <v>885448.40062490804</v>
      </c>
      <c r="I3477" s="39">
        <v>885448.40062490804</v>
      </c>
      <c r="J3477" s="39">
        <v>885448.40062490804</v>
      </c>
      <c r="K3477" s="39">
        <v>885448.40062490804</v>
      </c>
      <c r="L3477" s="39">
        <v>885448.40062490804</v>
      </c>
      <c r="M3477" s="39">
        <v>885448.40062490804</v>
      </c>
      <c r="N3477" s="39">
        <v>885448.40062490804</v>
      </c>
      <c r="O3477" s="39">
        <v>885448.40062490804</v>
      </c>
      <c r="P3477" s="39">
        <v>885448.40062490804</v>
      </c>
      <c r="Q3477" s="39">
        <v>885448.40062490804</v>
      </c>
      <c r="R3477" s="39">
        <v>885448.40062490804</v>
      </c>
    </row>
    <row r="3478" spans="1:30" hidden="1" outlineLevel="1">
      <c r="A3478" s="40" t="s">
        <v>218</v>
      </c>
      <c r="B3478" s="39">
        <v>63923883.779020697</v>
      </c>
      <c r="C3478" s="39">
        <v>63923883.779020697</v>
      </c>
      <c r="D3478" s="39">
        <v>63923883.779020697</v>
      </c>
      <c r="E3478" s="39">
        <v>63923883.779020697</v>
      </c>
      <c r="F3478" s="39">
        <v>63923883.779020697</v>
      </c>
      <c r="G3478" s="39">
        <v>63923883.779020697</v>
      </c>
      <c r="H3478" s="39">
        <v>63923883.779020697</v>
      </c>
      <c r="I3478" s="39">
        <v>63923883.779020697</v>
      </c>
      <c r="J3478" s="39">
        <v>63923883.779020697</v>
      </c>
      <c r="K3478" s="39">
        <v>63923883.779020697</v>
      </c>
      <c r="L3478" s="39">
        <v>63923883.779020697</v>
      </c>
      <c r="M3478" s="39">
        <v>63923883.779020697</v>
      </c>
      <c r="N3478" s="39">
        <v>63923883.779020697</v>
      </c>
      <c r="O3478" s="39">
        <v>63923883.779020697</v>
      </c>
      <c r="P3478" s="39">
        <v>63923883.779020697</v>
      </c>
      <c r="Q3478" s="39">
        <v>63923883.779020697</v>
      </c>
      <c r="R3478" s="39">
        <v>63923883.779020697</v>
      </c>
    </row>
    <row r="3479" spans="1:30" hidden="1" outlineLevel="1">
      <c r="A3479" s="40" t="s">
        <v>219</v>
      </c>
      <c r="B3479" s="39">
        <v>7706197.4228274804</v>
      </c>
      <c r="C3479" s="39">
        <v>7706197.4228274804</v>
      </c>
      <c r="D3479" s="39">
        <v>7706197.4228274804</v>
      </c>
      <c r="E3479" s="39">
        <v>7706197.4228274804</v>
      </c>
      <c r="F3479" s="39">
        <v>7706197.4228274804</v>
      </c>
      <c r="G3479" s="39">
        <v>7706197.4228274804</v>
      </c>
      <c r="H3479" s="39">
        <v>7706197.4228274804</v>
      </c>
      <c r="I3479" s="39">
        <v>7706197.4228274804</v>
      </c>
      <c r="J3479" s="39">
        <v>7706197.4228274804</v>
      </c>
      <c r="K3479" s="39">
        <v>7706197.4228274804</v>
      </c>
      <c r="L3479" s="39">
        <v>7706197.4228274804</v>
      </c>
      <c r="M3479" s="39">
        <v>7706197.4228274804</v>
      </c>
      <c r="N3479" s="39">
        <v>7706197.4228274804</v>
      </c>
      <c r="O3479" s="39">
        <v>7706197.4228274804</v>
      </c>
      <c r="P3479" s="39">
        <v>7706197.4228274804</v>
      </c>
      <c r="Q3479" s="39">
        <v>7706197.4228274804</v>
      </c>
      <c r="R3479" s="39">
        <v>7706197.4228274804</v>
      </c>
    </row>
    <row r="3480" spans="1:30" hidden="1" outlineLevel="1">
      <c r="A3480" s="40" t="s">
        <v>220</v>
      </c>
      <c r="B3480" s="39">
        <v>2091767.37159086</v>
      </c>
      <c r="C3480" s="39">
        <v>2091767.37159086</v>
      </c>
      <c r="D3480" s="39">
        <v>2091767.37159086</v>
      </c>
      <c r="E3480" s="39">
        <v>2091767.37159086</v>
      </c>
      <c r="F3480" s="39">
        <v>2091767.37159086</v>
      </c>
      <c r="G3480" s="39">
        <v>2091767.37159086</v>
      </c>
      <c r="H3480" s="39">
        <v>2091767.37159086</v>
      </c>
      <c r="I3480" s="39">
        <v>2091767.37159086</v>
      </c>
      <c r="J3480" s="39">
        <v>2091767.37159086</v>
      </c>
      <c r="K3480" s="39">
        <v>2091767.37159086</v>
      </c>
      <c r="L3480" s="39">
        <v>2091767.37159086</v>
      </c>
      <c r="M3480" s="39">
        <v>2091767.37159086</v>
      </c>
      <c r="N3480" s="39">
        <v>2091767.37159086</v>
      </c>
      <c r="O3480" s="39">
        <v>2091767.37159086</v>
      </c>
      <c r="P3480" s="39">
        <v>2091767.37159086</v>
      </c>
      <c r="Q3480" s="39">
        <v>2091767.37159086</v>
      </c>
      <c r="R3480" s="39">
        <v>2091767.37159086</v>
      </c>
    </row>
    <row r="3481" spans="1:30" hidden="1" outlineLevel="1">
      <c r="A3481" s="40" t="s">
        <v>221</v>
      </c>
      <c r="B3481" s="39">
        <v>167416.00779138299</v>
      </c>
      <c r="C3481" s="39">
        <v>167416.00779138299</v>
      </c>
      <c r="D3481" s="39">
        <v>167416.00779138299</v>
      </c>
      <c r="E3481" s="39">
        <v>167416.00779138299</v>
      </c>
      <c r="F3481" s="39">
        <v>167416.00779138299</v>
      </c>
      <c r="G3481" s="39">
        <v>167416.00779138299</v>
      </c>
      <c r="H3481" s="39">
        <v>167416.00779138299</v>
      </c>
      <c r="I3481" s="39">
        <v>167416.00779138299</v>
      </c>
      <c r="J3481" s="39">
        <v>167416.00779138299</v>
      </c>
      <c r="K3481" s="39">
        <v>167416.00779138299</v>
      </c>
      <c r="L3481" s="39">
        <v>167416.00779138299</v>
      </c>
      <c r="M3481" s="39">
        <v>167416.00779138299</v>
      </c>
      <c r="N3481" s="39">
        <v>167416.00779138299</v>
      </c>
      <c r="O3481" s="39">
        <v>167416.00779138299</v>
      </c>
      <c r="P3481" s="39">
        <v>167416.00779138299</v>
      </c>
      <c r="Q3481" s="39">
        <v>167416.00779138299</v>
      </c>
      <c r="R3481" s="39">
        <v>167416.00779138299</v>
      </c>
    </row>
    <row r="3482" spans="1:30" hidden="1" outlineLevel="1">
      <c r="A3482" s="40" t="s">
        <v>222</v>
      </c>
      <c r="B3482" s="39">
        <v>821737.51553762902</v>
      </c>
      <c r="C3482" s="39">
        <v>821737.51553762902</v>
      </c>
      <c r="D3482" s="39">
        <v>821737.51553762902</v>
      </c>
      <c r="E3482" s="39">
        <v>821737.51553762902</v>
      </c>
      <c r="F3482" s="39">
        <v>821737.51553762902</v>
      </c>
      <c r="G3482" s="39">
        <v>821737.51553762902</v>
      </c>
      <c r="H3482" s="39">
        <v>821737.51553762902</v>
      </c>
      <c r="I3482" s="39">
        <v>821737.51553762902</v>
      </c>
      <c r="J3482" s="39">
        <v>821737.51553762902</v>
      </c>
      <c r="K3482" s="39">
        <v>821737.51553762902</v>
      </c>
      <c r="L3482" s="39">
        <v>821737.51553762902</v>
      </c>
      <c r="M3482" s="39">
        <v>821737.51553762902</v>
      </c>
      <c r="N3482" s="39">
        <v>821737.51553762902</v>
      </c>
      <c r="O3482" s="39">
        <v>821737.51553762902</v>
      </c>
      <c r="P3482" s="39">
        <v>821737.51553762902</v>
      </c>
      <c r="Q3482" s="39">
        <v>821737.51553762902</v>
      </c>
      <c r="R3482" s="39">
        <v>821737.51553762902</v>
      </c>
    </row>
    <row r="3483" spans="1:30" hidden="1" outlineLevel="1">
      <c r="A3483" s="40" t="s">
        <v>224</v>
      </c>
      <c r="B3483" s="39">
        <v>703813.49995301396</v>
      </c>
      <c r="C3483" s="39">
        <v>703813.49995301396</v>
      </c>
      <c r="D3483" s="39">
        <v>703813.49995301396</v>
      </c>
      <c r="E3483" s="39">
        <v>703813.49995301396</v>
      </c>
      <c r="F3483" s="39">
        <v>703813.49995301396</v>
      </c>
      <c r="G3483" s="39">
        <v>703813.49995301396</v>
      </c>
      <c r="H3483" s="39">
        <v>703813.49995301396</v>
      </c>
      <c r="I3483" s="39">
        <v>703813.49995301396</v>
      </c>
      <c r="J3483" s="39">
        <v>703813.49995301396</v>
      </c>
      <c r="K3483" s="39">
        <v>703813.49995301396</v>
      </c>
      <c r="L3483" s="39">
        <v>703813.49995301396</v>
      </c>
      <c r="M3483" s="39">
        <v>703813.49995301396</v>
      </c>
      <c r="N3483" s="39">
        <v>703813.49995301396</v>
      </c>
      <c r="O3483" s="39">
        <v>703813.49995301396</v>
      </c>
      <c r="P3483" s="39">
        <v>703813.49995301396</v>
      </c>
      <c r="Q3483" s="39">
        <v>703813.49995301396</v>
      </c>
      <c r="R3483" s="39">
        <v>703813.49995301396</v>
      </c>
    </row>
    <row r="3484" spans="1:30" hidden="1" outlineLevel="1">
      <c r="A3484" s="40" t="s">
        <v>225</v>
      </c>
      <c r="B3484" s="39">
        <v>555365844.89526105</v>
      </c>
      <c r="C3484" s="39">
        <v>555365844.89526105</v>
      </c>
      <c r="D3484" s="39">
        <v>555365844.89526105</v>
      </c>
      <c r="E3484" s="39">
        <v>555365844.89526105</v>
      </c>
      <c r="F3484" s="39">
        <v>555365844.89526105</v>
      </c>
      <c r="G3484" s="39">
        <v>555365844.89526105</v>
      </c>
      <c r="H3484" s="39">
        <v>555365844.89526105</v>
      </c>
      <c r="I3484" s="39">
        <v>555365844.89526105</v>
      </c>
      <c r="J3484" s="39">
        <v>555365844.89526105</v>
      </c>
      <c r="K3484" s="39">
        <v>555365844.89526105</v>
      </c>
      <c r="L3484" s="39">
        <v>555365844.89526105</v>
      </c>
      <c r="M3484" s="39">
        <v>555365844.89526105</v>
      </c>
      <c r="N3484" s="39">
        <v>555365844.89526105</v>
      </c>
      <c r="O3484" s="39">
        <v>555365844.89526105</v>
      </c>
      <c r="P3484" s="39">
        <v>555365844.89526105</v>
      </c>
      <c r="Q3484" s="39">
        <v>555365844.89526105</v>
      </c>
      <c r="R3484" s="39">
        <v>555365844.89526105</v>
      </c>
    </row>
    <row r="3485" spans="1:30" hidden="1" outlineLevel="1">
      <c r="A3485" s="40" t="s">
        <v>228</v>
      </c>
      <c r="B3485" s="39">
        <v>90430.341398919001</v>
      </c>
      <c r="C3485" s="39">
        <v>90430.341398919001</v>
      </c>
      <c r="D3485" s="39">
        <v>90430.341398919001</v>
      </c>
      <c r="E3485" s="39">
        <v>90430.341398919001</v>
      </c>
      <c r="F3485" s="39">
        <v>90430.341398919001</v>
      </c>
      <c r="G3485" s="39">
        <v>90430.341398919001</v>
      </c>
      <c r="H3485" s="39">
        <v>90430.341398919001</v>
      </c>
      <c r="I3485" s="39">
        <v>90430.341398919001</v>
      </c>
      <c r="J3485" s="39">
        <v>90430.341398919001</v>
      </c>
      <c r="K3485" s="39">
        <v>90430.341398919001</v>
      </c>
      <c r="L3485" s="39">
        <v>90430.341398919001</v>
      </c>
      <c r="M3485" s="39">
        <v>90430.341398919001</v>
      </c>
      <c r="N3485" s="39">
        <v>90430.341398919001</v>
      </c>
      <c r="O3485" s="39">
        <v>90430.341398919001</v>
      </c>
      <c r="P3485" s="39">
        <v>90430.341398919001</v>
      </c>
      <c r="Q3485" s="39">
        <v>90430.341398919001</v>
      </c>
      <c r="R3485" s="39">
        <v>90430.341398919001</v>
      </c>
    </row>
    <row r="3486" spans="1:30" hidden="1" outlineLevel="1">
      <c r="A3486" s="40" t="s">
        <v>229</v>
      </c>
      <c r="B3486" s="39">
        <v>254888.008285049</v>
      </c>
      <c r="C3486" s="39">
        <v>254888.008285049</v>
      </c>
      <c r="D3486" s="39">
        <v>254888.008285049</v>
      </c>
      <c r="E3486" s="39">
        <v>254888.008285049</v>
      </c>
      <c r="F3486" s="39">
        <v>254888.008285049</v>
      </c>
      <c r="G3486" s="39">
        <v>254888.008285049</v>
      </c>
      <c r="H3486" s="39">
        <v>254888.008285049</v>
      </c>
      <c r="I3486" s="39">
        <v>254888.008285049</v>
      </c>
      <c r="J3486" s="39">
        <v>254888.008285049</v>
      </c>
      <c r="K3486" s="39">
        <v>254888.008285049</v>
      </c>
      <c r="L3486" s="39">
        <v>254888.008285049</v>
      </c>
      <c r="M3486" s="39">
        <v>254888.008285049</v>
      </c>
      <c r="N3486" s="39">
        <v>254888.008285049</v>
      </c>
      <c r="O3486" s="39">
        <v>254888.008285049</v>
      </c>
      <c r="P3486" s="39">
        <v>254888.008285049</v>
      </c>
      <c r="Q3486" s="39">
        <v>254888.008285049</v>
      </c>
      <c r="R3486" s="39">
        <v>254888.008285049</v>
      </c>
    </row>
    <row r="3487" spans="1:30" hidden="1" outlineLevel="1">
      <c r="A3487" s="40" t="s">
        <v>230</v>
      </c>
      <c r="S3487" s="39">
        <v>648600.67923800403</v>
      </c>
      <c r="T3487" s="39">
        <v>648600.67923800403</v>
      </c>
      <c r="U3487" s="39">
        <v>648600.67923800403</v>
      </c>
      <c r="V3487" s="39">
        <v>648600.67923800403</v>
      </c>
      <c r="W3487" s="39">
        <v>648600.67923800403</v>
      </c>
      <c r="X3487" s="39">
        <v>648600.67923800403</v>
      </c>
      <c r="Y3487" s="39">
        <v>648600.67923800403</v>
      </c>
      <c r="Z3487" s="39">
        <v>648600.67923800403</v>
      </c>
      <c r="AA3487" s="39">
        <v>648600.67923800403</v>
      </c>
      <c r="AB3487" s="39">
        <v>648600.67923800403</v>
      </c>
      <c r="AC3487" s="39">
        <v>648600.67923800403</v>
      </c>
      <c r="AD3487" s="39">
        <v>648600.67923800403</v>
      </c>
    </row>
    <row r="3488" spans="1:30" hidden="1" outlineLevel="1">
      <c r="A3488" s="40" t="s">
        <v>232</v>
      </c>
      <c r="S3488" s="39">
        <v>972901.01885700598</v>
      </c>
      <c r="T3488" s="39">
        <v>972901.01885700598</v>
      </c>
      <c r="U3488" s="39">
        <v>972901.01885700598</v>
      </c>
      <c r="V3488" s="39">
        <v>972901.01885700598</v>
      </c>
      <c r="W3488" s="39">
        <v>972901.01885700598</v>
      </c>
      <c r="X3488" s="39">
        <v>972901.01885700598</v>
      </c>
      <c r="Y3488" s="39">
        <v>972901.01885700598</v>
      </c>
      <c r="Z3488" s="39">
        <v>972901.01885700598</v>
      </c>
      <c r="AA3488" s="39">
        <v>972901.01885700598</v>
      </c>
      <c r="AB3488" s="39">
        <v>972901.01885700598</v>
      </c>
      <c r="AC3488" s="39">
        <v>972901.01885700598</v>
      </c>
      <c r="AD3488" s="39">
        <v>972901.01885700598</v>
      </c>
    </row>
    <row r="3489" spans="1:30" collapsed="1">
      <c r="A3489" s="40" t="s">
        <v>832</v>
      </c>
      <c r="B3489" s="39">
        <v>709684831.25580204</v>
      </c>
      <c r="C3489" s="39">
        <v>709684831.25580204</v>
      </c>
      <c r="D3489" s="39">
        <v>709684831.25580204</v>
      </c>
      <c r="E3489" s="39">
        <v>709684831.25580204</v>
      </c>
      <c r="F3489" s="39">
        <v>709684831.25580204</v>
      </c>
      <c r="G3489" s="39">
        <v>709684831.25580204</v>
      </c>
      <c r="H3489" s="39">
        <v>709684831.25580204</v>
      </c>
      <c r="I3489" s="39">
        <v>709684831.25580204</v>
      </c>
      <c r="J3489" s="39">
        <v>709684831.25580204</v>
      </c>
      <c r="K3489" s="39">
        <v>709684831.25580204</v>
      </c>
      <c r="L3489" s="39">
        <v>709684831.25580204</v>
      </c>
      <c r="M3489" s="39">
        <v>709684831.25580204</v>
      </c>
      <c r="N3489" s="39">
        <v>709684831.25580204</v>
      </c>
      <c r="O3489" s="39">
        <v>709684831.25580204</v>
      </c>
      <c r="P3489" s="39">
        <v>709684831.25580204</v>
      </c>
      <c r="Q3489" s="39">
        <v>709684831.25580204</v>
      </c>
      <c r="R3489" s="39">
        <v>709684831.25580204</v>
      </c>
      <c r="S3489" s="39">
        <v>1621501.6980950099</v>
      </c>
      <c r="T3489" s="39">
        <v>1621501.6980950099</v>
      </c>
      <c r="U3489" s="39">
        <v>1621501.6980950099</v>
      </c>
      <c r="V3489" s="39">
        <v>1621501.6980950099</v>
      </c>
      <c r="W3489" s="39">
        <v>1621501.6980950099</v>
      </c>
      <c r="X3489" s="39">
        <v>1621501.6980950099</v>
      </c>
      <c r="Y3489" s="39">
        <v>1621501.6980950099</v>
      </c>
      <c r="Z3489" s="39">
        <v>1621501.6980950099</v>
      </c>
      <c r="AA3489" s="39">
        <v>1621501.6980950099</v>
      </c>
      <c r="AB3489" s="39">
        <v>1621501.6980950099</v>
      </c>
      <c r="AC3489" s="39">
        <v>1621501.6980950099</v>
      </c>
      <c r="AD3489" s="39">
        <v>1621501.6980950099</v>
      </c>
    </row>
    <row r="3490" spans="1:30" hidden="1" outlineLevel="1">
      <c r="A3490" s="40" t="s">
        <v>213</v>
      </c>
      <c r="B3490" s="39">
        <v>3416996.08564742</v>
      </c>
      <c r="C3490" s="39">
        <v>3416996.08564742</v>
      </c>
      <c r="D3490" s="39">
        <v>3416996.08564742</v>
      </c>
      <c r="E3490" s="39">
        <v>3416996.08564742</v>
      </c>
      <c r="F3490" s="39">
        <v>3416996.08564742</v>
      </c>
      <c r="G3490" s="39">
        <v>3416996.08564742</v>
      </c>
      <c r="H3490" s="39">
        <v>3416996.08564742</v>
      </c>
      <c r="I3490" s="39">
        <v>3416996.08564742</v>
      </c>
      <c r="J3490" s="39">
        <v>3416996.08564742</v>
      </c>
      <c r="K3490" s="39">
        <v>3416996.08564742</v>
      </c>
      <c r="L3490" s="39">
        <v>3416996.08564742</v>
      </c>
      <c r="M3490" s="39">
        <v>3416996.08564742</v>
      </c>
      <c r="N3490" s="39">
        <v>3416996.08564742</v>
      </c>
      <c r="O3490" s="39">
        <v>3416996.08564742</v>
      </c>
      <c r="P3490" s="39">
        <v>3416996.08564742</v>
      </c>
      <c r="Q3490" s="39">
        <v>3416996.08564742</v>
      </c>
      <c r="R3490" s="39">
        <v>3416996.08564742</v>
      </c>
      <c r="S3490" s="39">
        <v>3416996.08564742</v>
      </c>
      <c r="T3490" s="39">
        <v>3416996.08564742</v>
      </c>
      <c r="U3490" s="39">
        <v>3416996.08564742</v>
      </c>
      <c r="V3490" s="39">
        <v>3416996.08564742</v>
      </c>
      <c r="W3490" s="39">
        <v>3416996.08564742</v>
      </c>
      <c r="X3490" s="39">
        <v>3416996.08564742</v>
      </c>
      <c r="Y3490" s="39">
        <v>3416996.08564742</v>
      </c>
      <c r="Z3490" s="39">
        <v>3416996.08564742</v>
      </c>
      <c r="AA3490" s="39">
        <v>3416996.08564742</v>
      </c>
      <c r="AB3490" s="39">
        <v>3416996.08564742</v>
      </c>
      <c r="AC3490" s="39">
        <v>3416996.08564742</v>
      </c>
      <c r="AD3490" s="39">
        <v>3416996.08564742</v>
      </c>
    </row>
    <row r="3491" spans="1:30" hidden="1" outlineLevel="1">
      <c r="A3491" s="40" t="s">
        <v>214</v>
      </c>
      <c r="B3491" s="39">
        <v>358002.522615286</v>
      </c>
      <c r="C3491" s="39">
        <v>358002.522615286</v>
      </c>
      <c r="D3491" s="39">
        <v>358002.522615286</v>
      </c>
      <c r="E3491" s="39">
        <v>358002.522615286</v>
      </c>
      <c r="F3491" s="39">
        <v>358002.522615286</v>
      </c>
      <c r="G3491" s="39">
        <v>358002.522615286</v>
      </c>
      <c r="H3491" s="39">
        <v>358002.522615286</v>
      </c>
      <c r="I3491" s="39">
        <v>358002.522615286</v>
      </c>
      <c r="J3491" s="39">
        <v>358002.522615286</v>
      </c>
      <c r="K3491" s="39">
        <v>358002.522615286</v>
      </c>
      <c r="L3491" s="39">
        <v>358002.522615286</v>
      </c>
      <c r="M3491" s="39">
        <v>358002.522615286</v>
      </c>
      <c r="N3491" s="39">
        <v>358002.522615286</v>
      </c>
      <c r="O3491" s="39">
        <v>358002.522615286</v>
      </c>
      <c r="P3491" s="39">
        <v>358002.522615286</v>
      </c>
      <c r="Q3491" s="39">
        <v>358002.522615286</v>
      </c>
      <c r="R3491" s="39">
        <v>358002.522615286</v>
      </c>
      <c r="S3491" s="39">
        <v>358002.522615286</v>
      </c>
      <c r="T3491" s="39">
        <v>358002.522615286</v>
      </c>
      <c r="U3491" s="39">
        <v>358002.522615286</v>
      </c>
      <c r="V3491" s="39">
        <v>358002.522615286</v>
      </c>
      <c r="W3491" s="39">
        <v>358002.522615286</v>
      </c>
      <c r="X3491" s="39">
        <v>358002.522615286</v>
      </c>
      <c r="Y3491" s="39">
        <v>358002.522615286</v>
      </c>
      <c r="Z3491" s="39">
        <v>358002.522615286</v>
      </c>
      <c r="AA3491" s="39">
        <v>358002.522615286</v>
      </c>
      <c r="AB3491" s="39">
        <v>358002.522615286</v>
      </c>
      <c r="AC3491" s="39">
        <v>358002.522615286</v>
      </c>
      <c r="AD3491" s="39">
        <v>358002.522615286</v>
      </c>
    </row>
    <row r="3492" spans="1:30" hidden="1" outlineLevel="1">
      <c r="A3492" s="40" t="s">
        <v>215</v>
      </c>
      <c r="B3492" s="39">
        <v>508527.44408488198</v>
      </c>
      <c r="C3492" s="39">
        <v>508527.44408488198</v>
      </c>
      <c r="D3492" s="39">
        <v>508527.44408488198</v>
      </c>
      <c r="E3492" s="39">
        <v>508527.44408488198</v>
      </c>
      <c r="F3492" s="39">
        <v>508527.44408488198</v>
      </c>
      <c r="G3492" s="39">
        <v>508527.44408488198</v>
      </c>
      <c r="H3492" s="39">
        <v>508527.44408488198</v>
      </c>
      <c r="I3492" s="39">
        <v>508527.44408488198</v>
      </c>
      <c r="J3492" s="39">
        <v>508527.44408488198</v>
      </c>
      <c r="K3492" s="39">
        <v>508527.44408488198</v>
      </c>
      <c r="L3492" s="39">
        <v>508527.44408488198</v>
      </c>
      <c r="M3492" s="39">
        <v>508527.44408488198</v>
      </c>
      <c r="N3492" s="39">
        <v>508527.44408488198</v>
      </c>
      <c r="O3492" s="39">
        <v>508527.44408488198</v>
      </c>
      <c r="P3492" s="39">
        <v>508527.44408488198</v>
      </c>
      <c r="Q3492" s="39">
        <v>508527.44408488198</v>
      </c>
      <c r="R3492" s="39">
        <v>508527.44408488198</v>
      </c>
      <c r="S3492" s="39">
        <v>508527.44408488198</v>
      </c>
      <c r="T3492" s="39">
        <v>508527.44408488198</v>
      </c>
      <c r="U3492" s="39">
        <v>508527.44408488198</v>
      </c>
      <c r="V3492" s="39">
        <v>508527.44408488198</v>
      </c>
      <c r="W3492" s="39">
        <v>508527.44408488198</v>
      </c>
      <c r="X3492" s="39">
        <v>508527.44408488198</v>
      </c>
      <c r="Y3492" s="39">
        <v>508527.44408488198</v>
      </c>
      <c r="Z3492" s="39">
        <v>508527.44408488198</v>
      </c>
      <c r="AA3492" s="39">
        <v>508527.44408488198</v>
      </c>
      <c r="AB3492" s="39">
        <v>508527.44408488198</v>
      </c>
      <c r="AC3492" s="39">
        <v>508527.44408488198</v>
      </c>
      <c r="AD3492" s="39">
        <v>508527.44408488198</v>
      </c>
    </row>
    <row r="3493" spans="1:30" hidden="1" outlineLevel="1">
      <c r="A3493" s="40" t="s">
        <v>216</v>
      </c>
      <c r="B3493" s="39">
        <v>73389877.961163104</v>
      </c>
      <c r="C3493" s="39">
        <v>73389877.961163104</v>
      </c>
      <c r="D3493" s="39">
        <v>73389877.961163104</v>
      </c>
      <c r="E3493" s="39">
        <v>73389877.961163104</v>
      </c>
      <c r="F3493" s="39">
        <v>73389877.961163104</v>
      </c>
      <c r="G3493" s="39">
        <v>73389877.961163104</v>
      </c>
      <c r="H3493" s="39">
        <v>73389877.961163104</v>
      </c>
      <c r="I3493" s="39">
        <v>73389877.961163104</v>
      </c>
      <c r="J3493" s="39">
        <v>73389877.961163104</v>
      </c>
      <c r="K3493" s="39">
        <v>73389877.961163104</v>
      </c>
      <c r="L3493" s="39">
        <v>73389877.961163104</v>
      </c>
      <c r="M3493" s="39">
        <v>73389877.961163104</v>
      </c>
      <c r="N3493" s="39">
        <v>73389877.961163104</v>
      </c>
      <c r="O3493" s="39">
        <v>73389877.961163104</v>
      </c>
      <c r="P3493" s="39">
        <v>73389877.961163104</v>
      </c>
      <c r="Q3493" s="39">
        <v>73389877.961163104</v>
      </c>
      <c r="R3493" s="39">
        <v>73389877.961163104</v>
      </c>
      <c r="S3493" s="39">
        <v>73389877.961163104</v>
      </c>
      <c r="T3493" s="39">
        <v>73389877.961163104</v>
      </c>
      <c r="U3493" s="39">
        <v>73389877.961163104</v>
      </c>
      <c r="V3493" s="39">
        <v>73389877.961163104</v>
      </c>
      <c r="W3493" s="39">
        <v>73389877.961163104</v>
      </c>
      <c r="X3493" s="39">
        <v>73389877.961163104</v>
      </c>
      <c r="Y3493" s="39">
        <v>73389877.961163104</v>
      </c>
      <c r="Z3493" s="39">
        <v>73389877.961163104</v>
      </c>
      <c r="AA3493" s="39">
        <v>73389877.961163104</v>
      </c>
      <c r="AB3493" s="39">
        <v>73389877.961163104</v>
      </c>
      <c r="AC3493" s="39">
        <v>73389877.961163104</v>
      </c>
      <c r="AD3493" s="39">
        <v>73389877.961163104</v>
      </c>
    </row>
    <row r="3494" spans="1:30" hidden="1" outlineLevel="1">
      <c r="A3494" s="40" t="s">
        <v>217</v>
      </c>
      <c r="B3494" s="39">
        <v>885448.40062490804</v>
      </c>
      <c r="C3494" s="39">
        <v>885448.40062490804</v>
      </c>
      <c r="D3494" s="39">
        <v>885448.40062490804</v>
      </c>
      <c r="E3494" s="39">
        <v>885448.40062490804</v>
      </c>
      <c r="F3494" s="39">
        <v>885448.40062490804</v>
      </c>
      <c r="G3494" s="39">
        <v>885448.40062490804</v>
      </c>
      <c r="H3494" s="39">
        <v>885448.40062490804</v>
      </c>
      <c r="I3494" s="39">
        <v>885448.40062490804</v>
      </c>
      <c r="J3494" s="39">
        <v>885448.40062490804</v>
      </c>
      <c r="K3494" s="39">
        <v>885448.40062490804</v>
      </c>
      <c r="L3494" s="39">
        <v>885448.40062490804</v>
      </c>
      <c r="M3494" s="39">
        <v>885448.40062490804</v>
      </c>
      <c r="N3494" s="39">
        <v>885448.40062490804</v>
      </c>
      <c r="O3494" s="39">
        <v>885448.40062490804</v>
      </c>
      <c r="P3494" s="39">
        <v>885448.40062490804</v>
      </c>
      <c r="Q3494" s="39">
        <v>885448.40062490804</v>
      </c>
      <c r="R3494" s="39">
        <v>885448.40062490804</v>
      </c>
      <c r="S3494" s="39">
        <v>885448.40062490804</v>
      </c>
      <c r="T3494" s="39">
        <v>885448.40062490804</v>
      </c>
      <c r="U3494" s="39">
        <v>885448.40062490804</v>
      </c>
      <c r="V3494" s="39">
        <v>885448.40062490804</v>
      </c>
      <c r="W3494" s="39">
        <v>885448.40062490804</v>
      </c>
      <c r="X3494" s="39">
        <v>885448.40062490804</v>
      </c>
      <c r="Y3494" s="39">
        <v>885448.40062490804</v>
      </c>
      <c r="Z3494" s="39">
        <v>885448.40062490804</v>
      </c>
      <c r="AA3494" s="39">
        <v>885448.40062490804</v>
      </c>
      <c r="AB3494" s="39">
        <v>885448.40062490804</v>
      </c>
      <c r="AC3494" s="39">
        <v>885448.40062490804</v>
      </c>
      <c r="AD3494" s="39">
        <v>885448.40062490804</v>
      </c>
    </row>
    <row r="3495" spans="1:30" hidden="1" outlineLevel="1">
      <c r="A3495" s="40" t="s">
        <v>218</v>
      </c>
      <c r="B3495" s="39">
        <v>63923883.779020697</v>
      </c>
      <c r="C3495" s="39">
        <v>63923883.779020697</v>
      </c>
      <c r="D3495" s="39">
        <v>63923883.779020697</v>
      </c>
      <c r="E3495" s="39">
        <v>63923883.779020697</v>
      </c>
      <c r="F3495" s="39">
        <v>63923883.779020697</v>
      </c>
      <c r="G3495" s="39">
        <v>63923883.779020697</v>
      </c>
      <c r="H3495" s="39">
        <v>63923883.779020697</v>
      </c>
      <c r="I3495" s="39">
        <v>63923883.779020697</v>
      </c>
      <c r="J3495" s="39">
        <v>63923883.779020697</v>
      </c>
      <c r="K3495" s="39">
        <v>63923883.779020697</v>
      </c>
      <c r="L3495" s="39">
        <v>63923883.779020697</v>
      </c>
      <c r="M3495" s="39">
        <v>63923883.779020697</v>
      </c>
      <c r="N3495" s="39">
        <v>63923883.779020697</v>
      </c>
      <c r="O3495" s="39">
        <v>63923883.779020697</v>
      </c>
      <c r="P3495" s="39">
        <v>63923883.779020697</v>
      </c>
      <c r="Q3495" s="39">
        <v>63923883.779020697</v>
      </c>
      <c r="R3495" s="39">
        <v>63923883.779020697</v>
      </c>
      <c r="S3495" s="39">
        <v>63923883.779020697</v>
      </c>
      <c r="T3495" s="39">
        <v>63923883.779020697</v>
      </c>
      <c r="U3495" s="39">
        <v>63923883.779020697</v>
      </c>
      <c r="V3495" s="39">
        <v>63923883.779020697</v>
      </c>
      <c r="W3495" s="39">
        <v>63923883.779020697</v>
      </c>
      <c r="X3495" s="39">
        <v>63923883.779020697</v>
      </c>
      <c r="Y3495" s="39">
        <v>63923883.779020697</v>
      </c>
      <c r="Z3495" s="39">
        <v>63923883.779020697</v>
      </c>
      <c r="AA3495" s="39">
        <v>63923883.779020697</v>
      </c>
      <c r="AB3495" s="39">
        <v>63923883.779020697</v>
      </c>
      <c r="AC3495" s="39">
        <v>63923883.779020697</v>
      </c>
      <c r="AD3495" s="39">
        <v>63923883.779020697</v>
      </c>
    </row>
    <row r="3496" spans="1:30" hidden="1" outlineLevel="1">
      <c r="A3496" s="40" t="s">
        <v>219</v>
      </c>
      <c r="B3496" s="39">
        <v>7706197.4228274804</v>
      </c>
      <c r="C3496" s="39">
        <v>7706197.4228274804</v>
      </c>
      <c r="D3496" s="39">
        <v>7706197.4228274804</v>
      </c>
      <c r="E3496" s="39">
        <v>7706197.4228274804</v>
      </c>
      <c r="F3496" s="39">
        <v>7706197.4228274804</v>
      </c>
      <c r="G3496" s="39">
        <v>7706197.4228274804</v>
      </c>
      <c r="H3496" s="39">
        <v>7706197.4228274804</v>
      </c>
      <c r="I3496" s="39">
        <v>7706197.4228274804</v>
      </c>
      <c r="J3496" s="39">
        <v>7706197.4228274804</v>
      </c>
      <c r="K3496" s="39">
        <v>7706197.4228274804</v>
      </c>
      <c r="L3496" s="39">
        <v>7706197.4228274804</v>
      </c>
      <c r="M3496" s="39">
        <v>7706197.4228274804</v>
      </c>
      <c r="N3496" s="39">
        <v>7706197.4228274804</v>
      </c>
      <c r="O3496" s="39">
        <v>7706197.4228274804</v>
      </c>
      <c r="P3496" s="39">
        <v>7706197.4228274804</v>
      </c>
      <c r="Q3496" s="39">
        <v>7706197.4228274804</v>
      </c>
      <c r="R3496" s="39">
        <v>7706197.4228274804</v>
      </c>
      <c r="S3496" s="39">
        <v>7706197.4228274804</v>
      </c>
      <c r="T3496" s="39">
        <v>7706197.4228274804</v>
      </c>
      <c r="U3496" s="39">
        <v>7706197.4228274804</v>
      </c>
      <c r="V3496" s="39">
        <v>7706197.4228274804</v>
      </c>
      <c r="W3496" s="39">
        <v>7706197.4228274804</v>
      </c>
      <c r="X3496" s="39">
        <v>7706197.4228274804</v>
      </c>
      <c r="Y3496" s="39">
        <v>7706197.4228274804</v>
      </c>
      <c r="Z3496" s="39">
        <v>7706197.4228274804</v>
      </c>
      <c r="AA3496" s="39">
        <v>7706197.4228274804</v>
      </c>
      <c r="AB3496" s="39">
        <v>7706197.4228274804</v>
      </c>
      <c r="AC3496" s="39">
        <v>7706197.4228274804</v>
      </c>
      <c r="AD3496" s="39">
        <v>7706197.4228274804</v>
      </c>
    </row>
    <row r="3497" spans="1:30" hidden="1" outlineLevel="1">
      <c r="A3497" s="40" t="s">
        <v>220</v>
      </c>
      <c r="B3497" s="39">
        <v>2091767.37159086</v>
      </c>
      <c r="C3497" s="39">
        <v>2091767.37159086</v>
      </c>
      <c r="D3497" s="39">
        <v>2091767.37159086</v>
      </c>
      <c r="E3497" s="39">
        <v>2091767.37159086</v>
      </c>
      <c r="F3497" s="39">
        <v>2091767.37159086</v>
      </c>
      <c r="G3497" s="39">
        <v>2091767.37159086</v>
      </c>
      <c r="H3497" s="39">
        <v>2091767.37159086</v>
      </c>
      <c r="I3497" s="39">
        <v>2091767.37159086</v>
      </c>
      <c r="J3497" s="39">
        <v>2091767.37159086</v>
      </c>
      <c r="K3497" s="39">
        <v>2091767.37159086</v>
      </c>
      <c r="L3497" s="39">
        <v>2091767.37159086</v>
      </c>
      <c r="M3497" s="39">
        <v>2091767.37159086</v>
      </c>
      <c r="N3497" s="39">
        <v>2091767.37159086</v>
      </c>
      <c r="O3497" s="39">
        <v>2091767.37159086</v>
      </c>
      <c r="P3497" s="39">
        <v>2091767.37159086</v>
      </c>
      <c r="Q3497" s="39">
        <v>2091767.37159086</v>
      </c>
      <c r="R3497" s="39">
        <v>2091767.37159086</v>
      </c>
      <c r="S3497" s="39">
        <v>2091767.37159086</v>
      </c>
      <c r="T3497" s="39">
        <v>2091767.37159086</v>
      </c>
      <c r="U3497" s="39">
        <v>2091767.37159086</v>
      </c>
      <c r="V3497" s="39">
        <v>2091767.37159086</v>
      </c>
      <c r="W3497" s="39">
        <v>2091767.37159086</v>
      </c>
      <c r="X3497" s="39">
        <v>2091767.37159086</v>
      </c>
      <c r="Y3497" s="39">
        <v>2091767.37159086</v>
      </c>
      <c r="Z3497" s="39">
        <v>2091767.37159086</v>
      </c>
      <c r="AA3497" s="39">
        <v>2091767.37159086</v>
      </c>
      <c r="AB3497" s="39">
        <v>2091767.37159086</v>
      </c>
      <c r="AC3497" s="39">
        <v>2091767.37159086</v>
      </c>
      <c r="AD3497" s="39">
        <v>2091767.37159086</v>
      </c>
    </row>
    <row r="3498" spans="1:30" hidden="1" outlineLevel="1">
      <c r="A3498" s="40" t="s">
        <v>221</v>
      </c>
      <c r="B3498" s="39">
        <v>167416.00779138299</v>
      </c>
      <c r="C3498" s="39">
        <v>167416.00779138299</v>
      </c>
      <c r="D3498" s="39">
        <v>167416.00779138299</v>
      </c>
      <c r="E3498" s="39">
        <v>167416.00779138299</v>
      </c>
      <c r="F3498" s="39">
        <v>167416.00779138299</v>
      </c>
      <c r="G3498" s="39">
        <v>167416.00779138299</v>
      </c>
      <c r="H3498" s="39">
        <v>167416.00779138299</v>
      </c>
      <c r="I3498" s="39">
        <v>167416.00779138299</v>
      </c>
      <c r="J3498" s="39">
        <v>167416.00779138299</v>
      </c>
      <c r="K3498" s="39">
        <v>167416.00779138299</v>
      </c>
      <c r="L3498" s="39">
        <v>167416.00779138299</v>
      </c>
      <c r="M3498" s="39">
        <v>167416.00779138299</v>
      </c>
      <c r="N3498" s="39">
        <v>167416.00779138299</v>
      </c>
      <c r="O3498" s="39">
        <v>167416.00779138299</v>
      </c>
      <c r="P3498" s="39">
        <v>167416.00779138299</v>
      </c>
      <c r="Q3498" s="39">
        <v>167416.00779138299</v>
      </c>
      <c r="R3498" s="39">
        <v>167416.00779138299</v>
      </c>
      <c r="S3498" s="39">
        <v>167416.00779138299</v>
      </c>
      <c r="T3498" s="39">
        <v>167416.00779138299</v>
      </c>
      <c r="U3498" s="39">
        <v>167416.00779138299</v>
      </c>
      <c r="V3498" s="39">
        <v>167416.00779138299</v>
      </c>
      <c r="W3498" s="39">
        <v>167416.00779138299</v>
      </c>
      <c r="X3498" s="39">
        <v>167416.00779138299</v>
      </c>
      <c r="Y3498" s="39">
        <v>167416.00779138299</v>
      </c>
      <c r="Z3498" s="39">
        <v>167416.00779138299</v>
      </c>
      <c r="AA3498" s="39">
        <v>167416.00779138299</v>
      </c>
      <c r="AB3498" s="39">
        <v>167416.00779138299</v>
      </c>
      <c r="AC3498" s="39">
        <v>167416.00779138299</v>
      </c>
      <c r="AD3498" s="39">
        <v>167416.00779138299</v>
      </c>
    </row>
    <row r="3499" spans="1:30" hidden="1" outlineLevel="1">
      <c r="A3499" s="40" t="s">
        <v>222</v>
      </c>
      <c r="B3499" s="39">
        <v>821737.51553762902</v>
      </c>
      <c r="C3499" s="39">
        <v>821737.51553762902</v>
      </c>
      <c r="D3499" s="39">
        <v>821737.51553762902</v>
      </c>
      <c r="E3499" s="39">
        <v>821737.51553762902</v>
      </c>
      <c r="F3499" s="39">
        <v>821737.51553762902</v>
      </c>
      <c r="G3499" s="39">
        <v>821737.51553762902</v>
      </c>
      <c r="H3499" s="39">
        <v>821737.51553762902</v>
      </c>
      <c r="I3499" s="39">
        <v>821737.51553762902</v>
      </c>
      <c r="J3499" s="39">
        <v>821737.51553762902</v>
      </c>
      <c r="K3499" s="39">
        <v>821737.51553762902</v>
      </c>
      <c r="L3499" s="39">
        <v>821737.51553762902</v>
      </c>
      <c r="M3499" s="39">
        <v>821737.51553762902</v>
      </c>
      <c r="N3499" s="39">
        <v>821737.51553762902</v>
      </c>
      <c r="O3499" s="39">
        <v>821737.51553762902</v>
      </c>
      <c r="P3499" s="39">
        <v>821737.51553762902</v>
      </c>
      <c r="Q3499" s="39">
        <v>821737.51553762902</v>
      </c>
      <c r="R3499" s="39">
        <v>821737.51553762902</v>
      </c>
      <c r="S3499" s="39">
        <v>821737.51553762902</v>
      </c>
      <c r="T3499" s="39">
        <v>821737.51553762902</v>
      </c>
      <c r="U3499" s="39">
        <v>821737.51553762902</v>
      </c>
      <c r="V3499" s="39">
        <v>821737.51553762902</v>
      </c>
      <c r="W3499" s="39">
        <v>821737.51553762902</v>
      </c>
      <c r="X3499" s="39">
        <v>821737.51553762902</v>
      </c>
      <c r="Y3499" s="39">
        <v>821737.51553762902</v>
      </c>
      <c r="Z3499" s="39">
        <v>821737.51553762902</v>
      </c>
      <c r="AA3499" s="39">
        <v>821737.51553762902</v>
      </c>
      <c r="AB3499" s="39">
        <v>821737.51553762902</v>
      </c>
      <c r="AC3499" s="39">
        <v>821737.51553762902</v>
      </c>
      <c r="AD3499" s="39">
        <v>821737.51553762902</v>
      </c>
    </row>
    <row r="3500" spans="1:30" hidden="1" outlineLevel="1">
      <c r="A3500" s="40" t="s">
        <v>224</v>
      </c>
      <c r="B3500" s="39">
        <v>703813.49995301396</v>
      </c>
      <c r="C3500" s="39">
        <v>703813.49995301396</v>
      </c>
      <c r="D3500" s="39">
        <v>703813.49995301396</v>
      </c>
      <c r="E3500" s="39">
        <v>703813.49995301396</v>
      </c>
      <c r="F3500" s="39">
        <v>703813.49995301396</v>
      </c>
      <c r="G3500" s="39">
        <v>703813.49995301396</v>
      </c>
      <c r="H3500" s="39">
        <v>703813.49995301396</v>
      </c>
      <c r="I3500" s="39">
        <v>703813.49995301396</v>
      </c>
      <c r="J3500" s="39">
        <v>703813.49995301396</v>
      </c>
      <c r="K3500" s="39">
        <v>703813.49995301396</v>
      </c>
      <c r="L3500" s="39">
        <v>703813.49995301396</v>
      </c>
      <c r="M3500" s="39">
        <v>703813.49995301396</v>
      </c>
      <c r="N3500" s="39">
        <v>703813.49995301396</v>
      </c>
      <c r="O3500" s="39">
        <v>703813.49995301396</v>
      </c>
      <c r="P3500" s="39">
        <v>703813.49995301396</v>
      </c>
      <c r="Q3500" s="39">
        <v>703813.49995301396</v>
      </c>
      <c r="R3500" s="39">
        <v>703813.49995301396</v>
      </c>
      <c r="S3500" s="39">
        <v>703813.49995301396</v>
      </c>
      <c r="T3500" s="39">
        <v>703813.49995301396</v>
      </c>
      <c r="U3500" s="39">
        <v>703813.49995301396</v>
      </c>
      <c r="V3500" s="39">
        <v>703813.49995301396</v>
      </c>
      <c r="W3500" s="39">
        <v>703813.49995301396</v>
      </c>
      <c r="X3500" s="39">
        <v>703813.49995301396</v>
      </c>
      <c r="Y3500" s="39">
        <v>703813.49995301396</v>
      </c>
      <c r="Z3500" s="39">
        <v>703813.49995301396</v>
      </c>
      <c r="AA3500" s="39">
        <v>703813.49995301396</v>
      </c>
      <c r="AB3500" s="39">
        <v>703813.49995301396</v>
      </c>
      <c r="AC3500" s="39">
        <v>703813.49995301396</v>
      </c>
      <c r="AD3500" s="39">
        <v>703813.49995301396</v>
      </c>
    </row>
    <row r="3501" spans="1:30" hidden="1" outlineLevel="1">
      <c r="A3501" s="40" t="s">
        <v>225</v>
      </c>
      <c r="B3501" s="39">
        <v>555365844.89526105</v>
      </c>
      <c r="C3501" s="39">
        <v>555365844.89526105</v>
      </c>
      <c r="D3501" s="39">
        <v>555365844.89526105</v>
      </c>
      <c r="E3501" s="39">
        <v>555365844.89526105</v>
      </c>
      <c r="F3501" s="39">
        <v>555365844.89526105</v>
      </c>
      <c r="G3501" s="39">
        <v>555365844.89526105</v>
      </c>
      <c r="H3501" s="39">
        <v>555365844.89526105</v>
      </c>
      <c r="I3501" s="39">
        <v>555365844.89526105</v>
      </c>
      <c r="J3501" s="39">
        <v>555365844.89526105</v>
      </c>
      <c r="K3501" s="39">
        <v>555365844.89526105</v>
      </c>
      <c r="L3501" s="39">
        <v>555365844.89526105</v>
      </c>
      <c r="M3501" s="39">
        <v>555365844.89526105</v>
      </c>
      <c r="N3501" s="39">
        <v>555365844.89526105</v>
      </c>
      <c r="O3501" s="39">
        <v>555365844.89526105</v>
      </c>
      <c r="P3501" s="39">
        <v>555365844.89526105</v>
      </c>
      <c r="Q3501" s="39">
        <v>555365844.89526105</v>
      </c>
      <c r="R3501" s="39">
        <v>555365844.89526105</v>
      </c>
      <c r="S3501" s="39">
        <v>555365844.89526105</v>
      </c>
      <c r="T3501" s="39">
        <v>555365844.89526105</v>
      </c>
      <c r="U3501" s="39">
        <v>555365844.89526105</v>
      </c>
      <c r="V3501" s="39">
        <v>555365844.89526105</v>
      </c>
      <c r="W3501" s="39">
        <v>555365844.89526105</v>
      </c>
      <c r="X3501" s="39">
        <v>555365844.89526105</v>
      </c>
      <c r="Y3501" s="39">
        <v>555365844.89526105</v>
      </c>
      <c r="Z3501" s="39">
        <v>555365844.89526105</v>
      </c>
      <c r="AA3501" s="39">
        <v>555365844.89526105</v>
      </c>
      <c r="AB3501" s="39">
        <v>555365844.89526105</v>
      </c>
      <c r="AC3501" s="39">
        <v>555365844.89526105</v>
      </c>
      <c r="AD3501" s="39">
        <v>555365844.89526105</v>
      </c>
    </row>
    <row r="3502" spans="1:30" hidden="1" outlineLevel="1">
      <c r="A3502" s="40" t="s">
        <v>228</v>
      </c>
      <c r="B3502" s="39">
        <v>90430.341398919001</v>
      </c>
      <c r="C3502" s="39">
        <v>90430.341398919001</v>
      </c>
      <c r="D3502" s="39">
        <v>90430.341398919001</v>
      </c>
      <c r="E3502" s="39">
        <v>90430.341398919001</v>
      </c>
      <c r="F3502" s="39">
        <v>90430.341398919001</v>
      </c>
      <c r="G3502" s="39">
        <v>90430.341398919001</v>
      </c>
      <c r="H3502" s="39">
        <v>90430.341398919001</v>
      </c>
      <c r="I3502" s="39">
        <v>90430.341398919001</v>
      </c>
      <c r="J3502" s="39">
        <v>90430.341398919001</v>
      </c>
      <c r="K3502" s="39">
        <v>90430.341398919001</v>
      </c>
      <c r="L3502" s="39">
        <v>90430.341398919001</v>
      </c>
      <c r="M3502" s="39">
        <v>90430.341398919001</v>
      </c>
      <c r="N3502" s="39">
        <v>90430.341398919001</v>
      </c>
      <c r="O3502" s="39">
        <v>90430.341398919001</v>
      </c>
      <c r="P3502" s="39">
        <v>90430.341398919001</v>
      </c>
      <c r="Q3502" s="39">
        <v>90430.341398919001</v>
      </c>
      <c r="R3502" s="39">
        <v>90430.341398919001</v>
      </c>
      <c r="S3502" s="39">
        <v>90430.341398919001</v>
      </c>
      <c r="T3502" s="39">
        <v>90430.341398919001</v>
      </c>
      <c r="U3502" s="39">
        <v>90430.341398919001</v>
      </c>
      <c r="V3502" s="39">
        <v>90430.341398919001</v>
      </c>
      <c r="W3502" s="39">
        <v>90430.341398919001</v>
      </c>
      <c r="X3502" s="39">
        <v>90430.341398919001</v>
      </c>
      <c r="Y3502" s="39">
        <v>90430.341398919001</v>
      </c>
      <c r="Z3502" s="39">
        <v>90430.341398919001</v>
      </c>
      <c r="AA3502" s="39">
        <v>90430.341398919001</v>
      </c>
      <c r="AB3502" s="39">
        <v>90430.341398919001</v>
      </c>
      <c r="AC3502" s="39">
        <v>90430.341398919001</v>
      </c>
      <c r="AD3502" s="39">
        <v>90430.341398919001</v>
      </c>
    </row>
    <row r="3503" spans="1:30" hidden="1" outlineLevel="1">
      <c r="A3503" s="40" t="s">
        <v>229</v>
      </c>
      <c r="B3503" s="39">
        <v>254888.008285049</v>
      </c>
      <c r="C3503" s="39">
        <v>254888.008285049</v>
      </c>
      <c r="D3503" s="39">
        <v>254888.008285049</v>
      </c>
      <c r="E3503" s="39">
        <v>254888.008285049</v>
      </c>
      <c r="F3503" s="39">
        <v>254888.008285049</v>
      </c>
      <c r="G3503" s="39">
        <v>254888.008285049</v>
      </c>
      <c r="H3503" s="39">
        <v>254888.008285049</v>
      </c>
      <c r="I3503" s="39">
        <v>254888.008285049</v>
      </c>
      <c r="J3503" s="39">
        <v>254888.008285049</v>
      </c>
      <c r="K3503" s="39">
        <v>254888.008285049</v>
      </c>
      <c r="L3503" s="39">
        <v>254888.008285049</v>
      </c>
      <c r="M3503" s="39">
        <v>254888.008285049</v>
      </c>
      <c r="N3503" s="39">
        <v>254888.008285049</v>
      </c>
      <c r="O3503" s="39">
        <v>254888.008285049</v>
      </c>
      <c r="P3503" s="39">
        <v>254888.008285049</v>
      </c>
      <c r="Q3503" s="39">
        <v>254888.008285049</v>
      </c>
      <c r="R3503" s="39">
        <v>254888.008285049</v>
      </c>
      <c r="S3503" s="39">
        <v>254888.008285049</v>
      </c>
      <c r="T3503" s="39">
        <v>254888.008285049</v>
      </c>
      <c r="U3503" s="39">
        <v>254888.008285049</v>
      </c>
      <c r="V3503" s="39">
        <v>254888.008285049</v>
      </c>
      <c r="W3503" s="39">
        <v>254888.008285049</v>
      </c>
      <c r="X3503" s="39">
        <v>254888.008285049</v>
      </c>
      <c r="Y3503" s="39">
        <v>254888.008285049</v>
      </c>
      <c r="Z3503" s="39">
        <v>254888.008285049</v>
      </c>
      <c r="AA3503" s="39">
        <v>254888.008285049</v>
      </c>
      <c r="AB3503" s="39">
        <v>254888.008285049</v>
      </c>
      <c r="AC3503" s="39">
        <v>254888.008285049</v>
      </c>
      <c r="AD3503" s="39">
        <v>254888.008285049</v>
      </c>
    </row>
    <row r="3504" spans="1:30" hidden="1" outlineLevel="1">
      <c r="A3504" s="40" t="s">
        <v>230</v>
      </c>
      <c r="B3504" s="39">
        <v>648600.67923800403</v>
      </c>
      <c r="C3504" s="39">
        <v>648600.67923800403</v>
      </c>
      <c r="D3504" s="39">
        <v>648600.67923800403</v>
      </c>
      <c r="E3504" s="39">
        <v>648600.67923800403</v>
      </c>
      <c r="F3504" s="39">
        <v>648600.67923800403</v>
      </c>
      <c r="G3504" s="39">
        <v>648600.67923800403</v>
      </c>
      <c r="H3504" s="39">
        <v>648600.67923800403</v>
      </c>
      <c r="I3504" s="39">
        <v>648600.67923800403</v>
      </c>
      <c r="J3504" s="39">
        <v>648600.67923800403</v>
      </c>
      <c r="K3504" s="39">
        <v>648600.67923800403</v>
      </c>
      <c r="L3504" s="39">
        <v>648600.67923800403</v>
      </c>
      <c r="M3504" s="39">
        <v>648600.67923800403</v>
      </c>
      <c r="N3504" s="39">
        <v>648600.67923800403</v>
      </c>
      <c r="O3504" s="39">
        <v>648600.67923800403</v>
      </c>
      <c r="P3504" s="39">
        <v>648600.67923800403</v>
      </c>
      <c r="Q3504" s="39">
        <v>648600.67923800403</v>
      </c>
      <c r="R3504" s="39">
        <v>648600.67923800403</v>
      </c>
      <c r="S3504" s="39">
        <v>648600.67923800403</v>
      </c>
      <c r="T3504" s="39">
        <v>648600.67923800403</v>
      </c>
      <c r="U3504" s="39">
        <v>648600.67923800403</v>
      </c>
      <c r="V3504" s="39">
        <v>648600.67923800403</v>
      </c>
      <c r="W3504" s="39">
        <v>648600.67923800403</v>
      </c>
      <c r="X3504" s="39">
        <v>648600.67923800403</v>
      </c>
      <c r="Y3504" s="39">
        <v>648600.67923800403</v>
      </c>
      <c r="Z3504" s="39">
        <v>648600.67923800403</v>
      </c>
      <c r="AA3504" s="39">
        <v>648600.67923800403</v>
      </c>
      <c r="AB3504" s="39">
        <v>648600.67923800403</v>
      </c>
      <c r="AC3504" s="39">
        <v>648600.67923800403</v>
      </c>
      <c r="AD3504" s="39">
        <v>648600.67923800403</v>
      </c>
    </row>
    <row r="3505" spans="1:30" hidden="1" outlineLevel="1">
      <c r="A3505" s="40" t="s">
        <v>232</v>
      </c>
      <c r="B3505" s="39">
        <v>972901.01885700598</v>
      </c>
      <c r="C3505" s="39">
        <v>972901.01885700598</v>
      </c>
      <c r="D3505" s="39">
        <v>972901.01885700598</v>
      </c>
      <c r="E3505" s="39">
        <v>972901.01885700598</v>
      </c>
      <c r="F3505" s="39">
        <v>972901.01885700598</v>
      </c>
      <c r="G3505" s="39">
        <v>972901.01885700598</v>
      </c>
      <c r="H3505" s="39">
        <v>972901.01885700598</v>
      </c>
      <c r="I3505" s="39">
        <v>972901.01885700598</v>
      </c>
      <c r="J3505" s="39">
        <v>972901.01885700598</v>
      </c>
      <c r="K3505" s="39">
        <v>972901.01885700598</v>
      </c>
      <c r="L3505" s="39">
        <v>972901.01885700598</v>
      </c>
      <c r="M3505" s="39">
        <v>972901.01885700598</v>
      </c>
      <c r="N3505" s="39">
        <v>972901.01885700598</v>
      </c>
      <c r="O3505" s="39">
        <v>972901.01885700598</v>
      </c>
      <c r="P3505" s="39">
        <v>972901.01885700598</v>
      </c>
      <c r="Q3505" s="39">
        <v>972901.01885700598</v>
      </c>
      <c r="R3505" s="39">
        <v>972901.01885700598</v>
      </c>
      <c r="S3505" s="39">
        <v>972901.01885700598</v>
      </c>
      <c r="T3505" s="39">
        <v>972901.01885700598</v>
      </c>
      <c r="U3505" s="39">
        <v>972901.01885700598</v>
      </c>
      <c r="V3505" s="39">
        <v>972901.01885700598</v>
      </c>
      <c r="W3505" s="39">
        <v>972901.01885700598</v>
      </c>
      <c r="X3505" s="39">
        <v>972901.01885700598</v>
      </c>
      <c r="Y3505" s="39">
        <v>972901.01885700598</v>
      </c>
      <c r="Z3505" s="39">
        <v>972901.01885700598</v>
      </c>
      <c r="AA3505" s="39">
        <v>972901.01885700598</v>
      </c>
      <c r="AB3505" s="39">
        <v>972901.01885700598</v>
      </c>
      <c r="AC3505" s="39">
        <v>972901.01885700598</v>
      </c>
      <c r="AD3505" s="39">
        <v>972901.01885700598</v>
      </c>
    </row>
    <row r="3506" spans="1:30" collapsed="1">
      <c r="A3506" s="40" t="s">
        <v>833</v>
      </c>
      <c r="B3506" s="39">
        <v>711306332.953897</v>
      </c>
      <c r="C3506" s="39">
        <v>711306332.953897</v>
      </c>
      <c r="D3506" s="39">
        <v>711306332.953897</v>
      </c>
      <c r="E3506" s="39">
        <v>711306332.953897</v>
      </c>
      <c r="F3506" s="39">
        <v>711306332.953897</v>
      </c>
      <c r="G3506" s="39">
        <v>711306332.953897</v>
      </c>
      <c r="H3506" s="39">
        <v>711306332.953897</v>
      </c>
      <c r="I3506" s="39">
        <v>711306332.953897</v>
      </c>
      <c r="J3506" s="39">
        <v>711306332.953897</v>
      </c>
      <c r="K3506" s="39">
        <v>711306332.953897</v>
      </c>
      <c r="L3506" s="39">
        <v>711306332.953897</v>
      </c>
      <c r="M3506" s="39">
        <v>711306332.953897</v>
      </c>
      <c r="N3506" s="39">
        <v>711306332.953897</v>
      </c>
      <c r="O3506" s="39">
        <v>711306332.953897</v>
      </c>
      <c r="P3506" s="39">
        <v>711306332.953897</v>
      </c>
      <c r="Q3506" s="39">
        <v>711306332.953897</v>
      </c>
      <c r="R3506" s="39">
        <v>711306332.953897</v>
      </c>
      <c r="S3506" s="39">
        <v>711306332.953897</v>
      </c>
      <c r="T3506" s="39">
        <v>711306332.953897</v>
      </c>
      <c r="U3506" s="39">
        <v>711306332.953897</v>
      </c>
      <c r="V3506" s="39">
        <v>711306332.953897</v>
      </c>
      <c r="W3506" s="39">
        <v>711306332.953897</v>
      </c>
      <c r="X3506" s="39">
        <v>711306332.953897</v>
      </c>
      <c r="Y3506" s="39">
        <v>711306332.953897</v>
      </c>
      <c r="Z3506" s="39">
        <v>711306332.953897</v>
      </c>
      <c r="AA3506" s="39">
        <v>711306332.953897</v>
      </c>
      <c r="AB3506" s="39">
        <v>711306332.953897</v>
      </c>
      <c r="AC3506" s="39">
        <v>711306332.953897</v>
      </c>
      <c r="AD3506" s="39">
        <v>711306332.953897</v>
      </c>
    </row>
    <row r="3507" spans="1:30">
      <c r="A3507" s="40" t="s">
        <v>834</v>
      </c>
    </row>
    <row r="3508" spans="1:30" s="45" customFormat="1">
      <c r="A3508" s="49" t="s">
        <v>835</v>
      </c>
      <c r="B3508" s="50">
        <v>4.8148078346284696E-3</v>
      </c>
      <c r="C3508" s="50">
        <v>5.0445283152211805E-4</v>
      </c>
      <c r="D3508" s="50">
        <v>7.1655391476387097E-4</v>
      </c>
      <c r="E3508" s="50">
        <v>0.1034119298158</v>
      </c>
      <c r="F3508" s="50">
        <v>1.2476642611313599E-3</v>
      </c>
      <c r="G3508" s="50">
        <v>9.0073622774078502E-2</v>
      </c>
      <c r="H3508" s="50">
        <v>1.08586193242868E-2</v>
      </c>
      <c r="I3508" s="50">
        <v>2.9474596038489799E-3</v>
      </c>
      <c r="J3508" s="50">
        <v>2.3590191084560199E-4</v>
      </c>
      <c r="K3508" s="50">
        <v>1.1578907697428801E-3</v>
      </c>
      <c r="L3508" s="50">
        <v>0</v>
      </c>
      <c r="M3508" s="50">
        <v>9.9172684684214097E-4</v>
      </c>
      <c r="N3508" s="50">
        <v>0.78255279024708702</v>
      </c>
      <c r="O3508" s="50">
        <v>0</v>
      </c>
      <c r="P3508" s="50">
        <v>0</v>
      </c>
      <c r="Q3508" s="50">
        <v>1.2742324115748701E-4</v>
      </c>
      <c r="R3508" s="50">
        <v>3.59156624263787E-4</v>
      </c>
      <c r="S3508" s="50">
        <v>0</v>
      </c>
      <c r="T3508" s="50">
        <v>0.39999999999999902</v>
      </c>
      <c r="U3508" s="50">
        <v>0</v>
      </c>
      <c r="V3508" s="50">
        <v>0</v>
      </c>
      <c r="W3508" s="50">
        <v>0</v>
      </c>
      <c r="X3508" s="50">
        <v>0.6</v>
      </c>
      <c r="Y3508" s="50">
        <v>0</v>
      </c>
      <c r="Z3508" s="50">
        <v>0</v>
      </c>
      <c r="AA3508" s="50">
        <v>0</v>
      </c>
      <c r="AB3508" s="50">
        <v>0</v>
      </c>
      <c r="AC3508" s="50">
        <v>0</v>
      </c>
      <c r="AD3508" s="50">
        <v>0</v>
      </c>
    </row>
    <row r="3509" spans="1:30">
      <c r="A3509" s="40" t="s">
        <v>836</v>
      </c>
      <c r="B3509" s="39">
        <v>4.8038319460159996E-3</v>
      </c>
      <c r="C3509" s="39">
        <v>5.0330287532880603E-4</v>
      </c>
      <c r="D3509" s="39">
        <v>7.14920450620875E-4</v>
      </c>
      <c r="E3509" s="39">
        <v>0.103176190849294</v>
      </c>
      <c r="F3509" s="39">
        <v>1.24482007203259E-3</v>
      </c>
      <c r="G3509" s="39">
        <v>8.9868289958222394E-2</v>
      </c>
      <c r="H3509" s="39">
        <v>1.0833865896884899E-2</v>
      </c>
      <c r="I3509" s="39">
        <v>2.9407405426916601E-3</v>
      </c>
      <c r="J3509" s="39">
        <v>2.3536414626893699E-4</v>
      </c>
      <c r="K3509" s="39">
        <v>1.1552512292771701E-3</v>
      </c>
      <c r="L3509" s="39">
        <v>0</v>
      </c>
      <c r="M3509" s="39">
        <v>9.8946609547286403E-4</v>
      </c>
      <c r="N3509" s="39">
        <v>0.78076887434553</v>
      </c>
      <c r="O3509" s="39">
        <v>0</v>
      </c>
      <c r="P3509" s="39">
        <v>0</v>
      </c>
      <c r="Q3509" s="39">
        <v>1.2713276574297E-4</v>
      </c>
      <c r="R3509" s="39">
        <v>3.5833788689404201E-4</v>
      </c>
      <c r="S3509" s="39">
        <v>0</v>
      </c>
      <c r="T3509" s="39">
        <v>9.1184437588866804E-4</v>
      </c>
      <c r="U3509" s="39">
        <v>0</v>
      </c>
      <c r="V3509" s="39">
        <v>0</v>
      </c>
      <c r="W3509" s="39">
        <v>0</v>
      </c>
      <c r="X3509" s="39">
        <v>1.3677665638329999E-3</v>
      </c>
      <c r="Y3509" s="39">
        <v>0</v>
      </c>
      <c r="Z3509" s="39">
        <v>0</v>
      </c>
      <c r="AA3509" s="39">
        <v>0</v>
      </c>
      <c r="AB3509" s="39">
        <v>0</v>
      </c>
      <c r="AC3509" s="39">
        <v>0</v>
      </c>
      <c r="AD3509" s="39">
        <v>0</v>
      </c>
    </row>
    <row r="3510" spans="1:30">
      <c r="A3510" s="40" t="s">
        <v>837</v>
      </c>
    </row>
    <row r="3511" spans="1:30">
      <c r="A3511" s="43" t="s">
        <v>838</v>
      </c>
    </row>
    <row r="3512" spans="1:30">
      <c r="A3512" s="43" t="s">
        <v>839</v>
      </c>
      <c r="B3512" s="46">
        <v>37811.951963317202</v>
      </c>
      <c r="C3512" s="46">
        <v>5977.7195579476502</v>
      </c>
      <c r="D3512" s="46">
        <v>2415.15453774242</v>
      </c>
      <c r="E3512" s="46">
        <v>2407279.6770823598</v>
      </c>
      <c r="F3512" s="46">
        <v>12180.163768201101</v>
      </c>
      <c r="G3512" s="46">
        <v>1744587.6744425099</v>
      </c>
      <c r="H3512" s="46">
        <v>209849.891444432</v>
      </c>
      <c r="I3512" s="46">
        <v>34031.861666879799</v>
      </c>
      <c r="J3512" s="46">
        <v>885.51266312401594</v>
      </c>
      <c r="K3512" s="46">
        <v>4347.0621644269904</v>
      </c>
      <c r="L3512" s="46">
        <v>0</v>
      </c>
      <c r="M3512" s="46">
        <v>11249.345705417099</v>
      </c>
      <c r="N3512" s="46">
        <v>7636790.0651578596</v>
      </c>
      <c r="O3512" s="46">
        <v>0</v>
      </c>
      <c r="P3512" s="46">
        <v>0</v>
      </c>
      <c r="Q3512" s="46">
        <v>483.00690715855399</v>
      </c>
      <c r="R3512" s="46">
        <v>1368.5195702825699</v>
      </c>
      <c r="S3512" s="46">
        <v>0</v>
      </c>
      <c r="T3512" s="46">
        <v>78.457347337642602</v>
      </c>
      <c r="U3512" s="46">
        <v>0</v>
      </c>
      <c r="V3512" s="46">
        <v>0</v>
      </c>
      <c r="W3512" s="46">
        <v>0</v>
      </c>
      <c r="X3512" s="46">
        <v>117.686021006464</v>
      </c>
      <c r="Y3512" s="46">
        <v>0</v>
      </c>
      <c r="Z3512" s="46">
        <v>0</v>
      </c>
      <c r="AA3512" s="46">
        <v>0</v>
      </c>
      <c r="AB3512" s="46">
        <v>0</v>
      </c>
      <c r="AC3512" s="46">
        <v>0</v>
      </c>
      <c r="AD3512" s="46">
        <v>0</v>
      </c>
    </row>
    <row r="3513" spans="1:30" hidden="1" outlineLevel="1">
      <c r="A3513" s="40" t="s">
        <v>213</v>
      </c>
      <c r="B3513" s="39">
        <v>37811.951963317202</v>
      </c>
      <c r="C3513" s="39">
        <v>37811.951963317202</v>
      </c>
      <c r="D3513" s="39">
        <v>37811.951963317202</v>
      </c>
      <c r="E3513" s="39">
        <v>37811.951963317202</v>
      </c>
      <c r="F3513" s="39">
        <v>37811.951963317202</v>
      </c>
      <c r="G3513" s="39">
        <v>37811.951963317202</v>
      </c>
      <c r="H3513" s="39">
        <v>37811.951963317202</v>
      </c>
      <c r="I3513" s="39">
        <v>37811.951963317202</v>
      </c>
      <c r="J3513" s="39">
        <v>37811.951963317202</v>
      </c>
      <c r="K3513" s="39">
        <v>37811.951963317202</v>
      </c>
      <c r="L3513" s="39">
        <v>37811.951963317202</v>
      </c>
      <c r="M3513" s="39">
        <v>37811.951963317202</v>
      </c>
      <c r="N3513" s="39">
        <v>37811.951963317202</v>
      </c>
      <c r="O3513" s="39">
        <v>37811.951963317202</v>
      </c>
      <c r="P3513" s="39">
        <v>37811.951963317202</v>
      </c>
      <c r="Q3513" s="39">
        <v>37811.951963317202</v>
      </c>
      <c r="R3513" s="39">
        <v>37811.951963317202</v>
      </c>
    </row>
    <row r="3514" spans="1:30" hidden="1" outlineLevel="1">
      <c r="A3514" s="40" t="s">
        <v>214</v>
      </c>
      <c r="B3514" s="39">
        <v>5977.7195579476502</v>
      </c>
      <c r="C3514" s="39">
        <v>5977.7195579476502</v>
      </c>
      <c r="D3514" s="39">
        <v>5977.7195579476502</v>
      </c>
      <c r="E3514" s="39">
        <v>5977.7195579476502</v>
      </c>
      <c r="F3514" s="39">
        <v>5977.7195579476502</v>
      </c>
      <c r="G3514" s="39">
        <v>5977.7195579476502</v>
      </c>
      <c r="H3514" s="39">
        <v>5977.7195579476502</v>
      </c>
      <c r="I3514" s="39">
        <v>5977.7195579476502</v>
      </c>
      <c r="J3514" s="39">
        <v>5977.7195579476502</v>
      </c>
      <c r="K3514" s="39">
        <v>5977.7195579476502</v>
      </c>
      <c r="L3514" s="39">
        <v>5977.7195579476502</v>
      </c>
      <c r="M3514" s="39">
        <v>5977.7195579476502</v>
      </c>
      <c r="N3514" s="39">
        <v>5977.7195579476502</v>
      </c>
      <c r="O3514" s="39">
        <v>5977.7195579476502</v>
      </c>
      <c r="P3514" s="39">
        <v>5977.7195579476502</v>
      </c>
      <c r="Q3514" s="39">
        <v>5977.7195579476502</v>
      </c>
      <c r="R3514" s="39">
        <v>5977.7195579476502</v>
      </c>
    </row>
    <row r="3515" spans="1:30" hidden="1" outlineLevel="1">
      <c r="A3515" s="40" t="s">
        <v>215</v>
      </c>
      <c r="B3515" s="39">
        <v>2415.15453774242</v>
      </c>
      <c r="C3515" s="39">
        <v>2415.15453774242</v>
      </c>
      <c r="D3515" s="39">
        <v>2415.15453774242</v>
      </c>
      <c r="E3515" s="39">
        <v>2415.15453774242</v>
      </c>
      <c r="F3515" s="39">
        <v>2415.15453774242</v>
      </c>
      <c r="G3515" s="39">
        <v>2415.15453774242</v>
      </c>
      <c r="H3515" s="39">
        <v>2415.15453774242</v>
      </c>
      <c r="I3515" s="39">
        <v>2415.15453774242</v>
      </c>
      <c r="J3515" s="39">
        <v>2415.15453774242</v>
      </c>
      <c r="K3515" s="39">
        <v>2415.15453774242</v>
      </c>
      <c r="L3515" s="39">
        <v>2415.15453774242</v>
      </c>
      <c r="M3515" s="39">
        <v>2415.15453774242</v>
      </c>
      <c r="N3515" s="39">
        <v>2415.15453774242</v>
      </c>
      <c r="O3515" s="39">
        <v>2415.15453774242</v>
      </c>
      <c r="P3515" s="39">
        <v>2415.15453774242</v>
      </c>
      <c r="Q3515" s="39">
        <v>2415.15453774242</v>
      </c>
      <c r="R3515" s="39">
        <v>2415.15453774242</v>
      </c>
    </row>
    <row r="3516" spans="1:30" hidden="1" outlineLevel="1">
      <c r="A3516" s="40" t="s">
        <v>216</v>
      </c>
      <c r="B3516" s="39">
        <v>2407279.6770823598</v>
      </c>
      <c r="C3516" s="39">
        <v>2407279.6770823598</v>
      </c>
      <c r="D3516" s="39">
        <v>2407279.6770823598</v>
      </c>
      <c r="E3516" s="39">
        <v>2407279.6770823598</v>
      </c>
      <c r="F3516" s="39">
        <v>2407279.6770823598</v>
      </c>
      <c r="G3516" s="39">
        <v>2407279.6770823598</v>
      </c>
      <c r="H3516" s="39">
        <v>2407279.6770823598</v>
      </c>
      <c r="I3516" s="39">
        <v>2407279.6770823598</v>
      </c>
      <c r="J3516" s="39">
        <v>2407279.6770823598</v>
      </c>
      <c r="K3516" s="39">
        <v>2407279.6770823598</v>
      </c>
      <c r="L3516" s="39">
        <v>2407279.6770823598</v>
      </c>
      <c r="M3516" s="39">
        <v>2407279.6770823598</v>
      </c>
      <c r="N3516" s="39">
        <v>2407279.6770823598</v>
      </c>
      <c r="O3516" s="39">
        <v>2407279.6770823598</v>
      </c>
      <c r="P3516" s="39">
        <v>2407279.6770823598</v>
      </c>
      <c r="Q3516" s="39">
        <v>2407279.6770823598</v>
      </c>
      <c r="R3516" s="39">
        <v>2407279.6770823598</v>
      </c>
    </row>
    <row r="3517" spans="1:30" hidden="1" outlineLevel="1">
      <c r="A3517" s="40" t="s">
        <v>217</v>
      </c>
      <c r="B3517" s="39">
        <v>12180.163768201101</v>
      </c>
      <c r="C3517" s="39">
        <v>12180.163768201101</v>
      </c>
      <c r="D3517" s="39">
        <v>12180.163768201101</v>
      </c>
      <c r="E3517" s="39">
        <v>12180.163768201101</v>
      </c>
      <c r="F3517" s="39">
        <v>12180.163768201101</v>
      </c>
      <c r="G3517" s="39">
        <v>12180.163768201101</v>
      </c>
      <c r="H3517" s="39">
        <v>12180.163768201101</v>
      </c>
      <c r="I3517" s="39">
        <v>12180.163768201101</v>
      </c>
      <c r="J3517" s="39">
        <v>12180.163768201101</v>
      </c>
      <c r="K3517" s="39">
        <v>12180.163768201101</v>
      </c>
      <c r="L3517" s="39">
        <v>12180.163768201101</v>
      </c>
      <c r="M3517" s="39">
        <v>12180.163768201101</v>
      </c>
      <c r="N3517" s="39">
        <v>12180.163768201101</v>
      </c>
      <c r="O3517" s="39">
        <v>12180.163768201101</v>
      </c>
      <c r="P3517" s="39">
        <v>12180.163768201101</v>
      </c>
      <c r="Q3517" s="39">
        <v>12180.163768201101</v>
      </c>
      <c r="R3517" s="39">
        <v>12180.163768201101</v>
      </c>
    </row>
    <row r="3518" spans="1:30" hidden="1" outlineLevel="1">
      <c r="A3518" s="40" t="s">
        <v>218</v>
      </c>
      <c r="B3518" s="39">
        <v>1744587.6744425099</v>
      </c>
      <c r="C3518" s="39">
        <v>1744587.6744425099</v>
      </c>
      <c r="D3518" s="39">
        <v>1744587.6744425099</v>
      </c>
      <c r="E3518" s="39">
        <v>1744587.6744425099</v>
      </c>
      <c r="F3518" s="39">
        <v>1744587.6744425099</v>
      </c>
      <c r="G3518" s="39">
        <v>1744587.6744425099</v>
      </c>
      <c r="H3518" s="39">
        <v>1744587.6744425099</v>
      </c>
      <c r="I3518" s="39">
        <v>1744587.6744425099</v>
      </c>
      <c r="J3518" s="39">
        <v>1744587.6744425099</v>
      </c>
      <c r="K3518" s="39">
        <v>1744587.6744425099</v>
      </c>
      <c r="L3518" s="39">
        <v>1744587.6744425099</v>
      </c>
      <c r="M3518" s="39">
        <v>1744587.6744425099</v>
      </c>
      <c r="N3518" s="39">
        <v>1744587.6744425099</v>
      </c>
      <c r="O3518" s="39">
        <v>1744587.6744425099</v>
      </c>
      <c r="P3518" s="39">
        <v>1744587.6744425099</v>
      </c>
      <c r="Q3518" s="39">
        <v>1744587.6744425099</v>
      </c>
      <c r="R3518" s="39">
        <v>1744587.6744425099</v>
      </c>
    </row>
    <row r="3519" spans="1:30" hidden="1" outlineLevel="1">
      <c r="A3519" s="40" t="s">
        <v>219</v>
      </c>
      <c r="B3519" s="39">
        <v>209849.891444432</v>
      </c>
      <c r="C3519" s="39">
        <v>209849.891444432</v>
      </c>
      <c r="D3519" s="39">
        <v>209849.891444432</v>
      </c>
      <c r="E3519" s="39">
        <v>209849.891444432</v>
      </c>
      <c r="F3519" s="39">
        <v>209849.891444432</v>
      </c>
      <c r="G3519" s="39">
        <v>209849.891444432</v>
      </c>
      <c r="H3519" s="39">
        <v>209849.891444432</v>
      </c>
      <c r="I3519" s="39">
        <v>209849.891444432</v>
      </c>
      <c r="J3519" s="39">
        <v>209849.891444432</v>
      </c>
      <c r="K3519" s="39">
        <v>209849.891444432</v>
      </c>
      <c r="L3519" s="39">
        <v>209849.891444432</v>
      </c>
      <c r="M3519" s="39">
        <v>209849.891444432</v>
      </c>
      <c r="N3519" s="39">
        <v>209849.891444432</v>
      </c>
      <c r="O3519" s="39">
        <v>209849.891444432</v>
      </c>
      <c r="P3519" s="39">
        <v>209849.891444432</v>
      </c>
      <c r="Q3519" s="39">
        <v>209849.891444432</v>
      </c>
      <c r="R3519" s="39">
        <v>209849.891444432</v>
      </c>
    </row>
    <row r="3520" spans="1:30" hidden="1" outlineLevel="1">
      <c r="A3520" s="40" t="s">
        <v>220</v>
      </c>
      <c r="B3520" s="39">
        <v>34031.861666879799</v>
      </c>
      <c r="C3520" s="39">
        <v>34031.861666879799</v>
      </c>
      <c r="D3520" s="39">
        <v>34031.861666879799</v>
      </c>
      <c r="E3520" s="39">
        <v>34031.861666879799</v>
      </c>
      <c r="F3520" s="39">
        <v>34031.861666879799</v>
      </c>
      <c r="G3520" s="39">
        <v>34031.861666879799</v>
      </c>
      <c r="H3520" s="39">
        <v>34031.861666879799</v>
      </c>
      <c r="I3520" s="39">
        <v>34031.861666879799</v>
      </c>
      <c r="J3520" s="39">
        <v>34031.861666879799</v>
      </c>
      <c r="K3520" s="39">
        <v>34031.861666879799</v>
      </c>
      <c r="L3520" s="39">
        <v>34031.861666879799</v>
      </c>
      <c r="M3520" s="39">
        <v>34031.861666879799</v>
      </c>
      <c r="N3520" s="39">
        <v>34031.861666879799</v>
      </c>
      <c r="O3520" s="39">
        <v>34031.861666879799</v>
      </c>
      <c r="P3520" s="39">
        <v>34031.861666879799</v>
      </c>
      <c r="Q3520" s="39">
        <v>34031.861666879799</v>
      </c>
      <c r="R3520" s="39">
        <v>34031.861666879799</v>
      </c>
    </row>
    <row r="3521" spans="1:30" hidden="1" outlineLevel="1">
      <c r="A3521" s="40" t="s">
        <v>221</v>
      </c>
      <c r="B3521" s="39">
        <v>885.51266312401594</v>
      </c>
      <c r="C3521" s="39">
        <v>885.51266312401594</v>
      </c>
      <c r="D3521" s="39">
        <v>885.51266312401594</v>
      </c>
      <c r="E3521" s="39">
        <v>885.51266312401594</v>
      </c>
      <c r="F3521" s="39">
        <v>885.51266312401594</v>
      </c>
      <c r="G3521" s="39">
        <v>885.51266312401594</v>
      </c>
      <c r="H3521" s="39">
        <v>885.51266312401594</v>
      </c>
      <c r="I3521" s="39">
        <v>885.51266312401594</v>
      </c>
      <c r="J3521" s="39">
        <v>885.51266312401594</v>
      </c>
      <c r="K3521" s="39">
        <v>885.51266312401594</v>
      </c>
      <c r="L3521" s="39">
        <v>885.51266312401594</v>
      </c>
      <c r="M3521" s="39">
        <v>885.51266312401594</v>
      </c>
      <c r="N3521" s="39">
        <v>885.51266312401594</v>
      </c>
      <c r="O3521" s="39">
        <v>885.51266312401594</v>
      </c>
      <c r="P3521" s="39">
        <v>885.51266312401594</v>
      </c>
      <c r="Q3521" s="39">
        <v>885.51266312401594</v>
      </c>
      <c r="R3521" s="39">
        <v>885.51266312401594</v>
      </c>
    </row>
    <row r="3522" spans="1:30" hidden="1" outlineLevel="1">
      <c r="A3522" s="40" t="s">
        <v>222</v>
      </c>
      <c r="B3522" s="39">
        <v>4347.0621644269904</v>
      </c>
      <c r="C3522" s="39">
        <v>4347.0621644269904</v>
      </c>
      <c r="D3522" s="39">
        <v>4347.0621644269904</v>
      </c>
      <c r="E3522" s="39">
        <v>4347.0621644269904</v>
      </c>
      <c r="F3522" s="39">
        <v>4347.0621644269904</v>
      </c>
      <c r="G3522" s="39">
        <v>4347.0621644269904</v>
      </c>
      <c r="H3522" s="39">
        <v>4347.0621644269904</v>
      </c>
      <c r="I3522" s="39">
        <v>4347.0621644269904</v>
      </c>
      <c r="J3522" s="39">
        <v>4347.0621644269904</v>
      </c>
      <c r="K3522" s="39">
        <v>4347.0621644269904</v>
      </c>
      <c r="L3522" s="39">
        <v>4347.0621644269904</v>
      </c>
      <c r="M3522" s="39">
        <v>4347.0621644269904</v>
      </c>
      <c r="N3522" s="39">
        <v>4347.0621644269904</v>
      </c>
      <c r="O3522" s="39">
        <v>4347.0621644269904</v>
      </c>
      <c r="P3522" s="39">
        <v>4347.0621644269904</v>
      </c>
      <c r="Q3522" s="39">
        <v>4347.0621644269904</v>
      </c>
      <c r="R3522" s="39">
        <v>4347.0621644269904</v>
      </c>
    </row>
    <row r="3523" spans="1:30" hidden="1" outlineLevel="1">
      <c r="A3523" s="40" t="s">
        <v>224</v>
      </c>
      <c r="B3523" s="39">
        <v>11249.345705417099</v>
      </c>
      <c r="C3523" s="39">
        <v>11249.345705417099</v>
      </c>
      <c r="D3523" s="39">
        <v>11249.345705417099</v>
      </c>
      <c r="E3523" s="39">
        <v>11249.345705417099</v>
      </c>
      <c r="F3523" s="39">
        <v>11249.345705417099</v>
      </c>
      <c r="G3523" s="39">
        <v>11249.345705417099</v>
      </c>
      <c r="H3523" s="39">
        <v>11249.345705417099</v>
      </c>
      <c r="I3523" s="39">
        <v>11249.345705417099</v>
      </c>
      <c r="J3523" s="39">
        <v>11249.345705417099</v>
      </c>
      <c r="K3523" s="39">
        <v>11249.345705417099</v>
      </c>
      <c r="L3523" s="39">
        <v>11249.345705417099</v>
      </c>
      <c r="M3523" s="39">
        <v>11249.345705417099</v>
      </c>
      <c r="N3523" s="39">
        <v>11249.345705417099</v>
      </c>
      <c r="O3523" s="39">
        <v>11249.345705417099</v>
      </c>
      <c r="P3523" s="39">
        <v>11249.345705417099</v>
      </c>
      <c r="Q3523" s="39">
        <v>11249.345705417099</v>
      </c>
      <c r="R3523" s="39">
        <v>11249.345705417099</v>
      </c>
    </row>
    <row r="3524" spans="1:30" hidden="1" outlineLevel="1">
      <c r="A3524" s="40" t="s">
        <v>225</v>
      </c>
      <c r="B3524" s="39">
        <v>7636790.0651578596</v>
      </c>
      <c r="C3524" s="39">
        <v>7636790.0651578596</v>
      </c>
      <c r="D3524" s="39">
        <v>7636790.0651578596</v>
      </c>
      <c r="E3524" s="39">
        <v>7636790.0651578596</v>
      </c>
      <c r="F3524" s="39">
        <v>7636790.0651578596</v>
      </c>
      <c r="G3524" s="39">
        <v>7636790.0651578596</v>
      </c>
      <c r="H3524" s="39">
        <v>7636790.0651578596</v>
      </c>
      <c r="I3524" s="39">
        <v>7636790.0651578596</v>
      </c>
      <c r="J3524" s="39">
        <v>7636790.0651578596</v>
      </c>
      <c r="K3524" s="39">
        <v>7636790.0651578596</v>
      </c>
      <c r="L3524" s="39">
        <v>7636790.0651578596</v>
      </c>
      <c r="M3524" s="39">
        <v>7636790.0651578596</v>
      </c>
      <c r="N3524" s="39">
        <v>7636790.0651578596</v>
      </c>
      <c r="O3524" s="39">
        <v>7636790.0651578596</v>
      </c>
      <c r="P3524" s="39">
        <v>7636790.0651578596</v>
      </c>
      <c r="Q3524" s="39">
        <v>7636790.0651578596</v>
      </c>
      <c r="R3524" s="39">
        <v>7636790.0651578596</v>
      </c>
    </row>
    <row r="3525" spans="1:30" hidden="1" outlineLevel="1">
      <c r="A3525" s="40" t="s">
        <v>228</v>
      </c>
      <c r="B3525" s="39">
        <v>483.00690715855399</v>
      </c>
      <c r="C3525" s="39">
        <v>483.00690715855399</v>
      </c>
      <c r="D3525" s="39">
        <v>483.00690715855399</v>
      </c>
      <c r="E3525" s="39">
        <v>483.00690715855399</v>
      </c>
      <c r="F3525" s="39">
        <v>483.00690715855399</v>
      </c>
      <c r="G3525" s="39">
        <v>483.00690715855399</v>
      </c>
      <c r="H3525" s="39">
        <v>483.00690715855399</v>
      </c>
      <c r="I3525" s="39">
        <v>483.00690715855399</v>
      </c>
      <c r="J3525" s="39">
        <v>483.00690715855399</v>
      </c>
      <c r="K3525" s="39">
        <v>483.00690715855399</v>
      </c>
      <c r="L3525" s="39">
        <v>483.00690715855399</v>
      </c>
      <c r="M3525" s="39">
        <v>483.00690715855399</v>
      </c>
      <c r="N3525" s="39">
        <v>483.00690715855399</v>
      </c>
      <c r="O3525" s="39">
        <v>483.00690715855399</v>
      </c>
      <c r="P3525" s="39">
        <v>483.00690715855399</v>
      </c>
      <c r="Q3525" s="39">
        <v>483.00690715855399</v>
      </c>
      <c r="R3525" s="39">
        <v>483.00690715855399</v>
      </c>
    </row>
    <row r="3526" spans="1:30" hidden="1" outlineLevel="1">
      <c r="A3526" s="40" t="s">
        <v>229</v>
      </c>
      <c r="B3526" s="39">
        <v>1368.5195702825699</v>
      </c>
      <c r="C3526" s="39">
        <v>1368.5195702825699</v>
      </c>
      <c r="D3526" s="39">
        <v>1368.5195702825699</v>
      </c>
      <c r="E3526" s="39">
        <v>1368.5195702825699</v>
      </c>
      <c r="F3526" s="39">
        <v>1368.5195702825699</v>
      </c>
      <c r="G3526" s="39">
        <v>1368.5195702825699</v>
      </c>
      <c r="H3526" s="39">
        <v>1368.5195702825699</v>
      </c>
      <c r="I3526" s="39">
        <v>1368.5195702825699</v>
      </c>
      <c r="J3526" s="39">
        <v>1368.5195702825699</v>
      </c>
      <c r="K3526" s="39">
        <v>1368.5195702825699</v>
      </c>
      <c r="L3526" s="39">
        <v>1368.5195702825699</v>
      </c>
      <c r="M3526" s="39">
        <v>1368.5195702825699</v>
      </c>
      <c r="N3526" s="39">
        <v>1368.5195702825699</v>
      </c>
      <c r="O3526" s="39">
        <v>1368.5195702825699</v>
      </c>
      <c r="P3526" s="39">
        <v>1368.5195702825699</v>
      </c>
      <c r="Q3526" s="39">
        <v>1368.5195702825699</v>
      </c>
      <c r="R3526" s="39">
        <v>1368.5195702825699</v>
      </c>
    </row>
    <row r="3527" spans="1:30" hidden="1" outlineLevel="1">
      <c r="A3527" s="40" t="s">
        <v>230</v>
      </c>
      <c r="S3527" s="39">
        <v>78.457347337642602</v>
      </c>
      <c r="T3527" s="39">
        <v>78.457347337642602</v>
      </c>
      <c r="U3527" s="39">
        <v>78.457347337642602</v>
      </c>
      <c r="V3527" s="39">
        <v>78.457347337642602</v>
      </c>
      <c r="W3527" s="39">
        <v>78.457347337642602</v>
      </c>
      <c r="X3527" s="39">
        <v>78.457347337642602</v>
      </c>
      <c r="Y3527" s="39">
        <v>78.457347337642602</v>
      </c>
      <c r="Z3527" s="39">
        <v>78.457347337642602</v>
      </c>
      <c r="AA3527" s="39">
        <v>78.457347337642602</v>
      </c>
      <c r="AB3527" s="39">
        <v>78.457347337642602</v>
      </c>
      <c r="AC3527" s="39">
        <v>78.457347337642602</v>
      </c>
      <c r="AD3527" s="39">
        <v>78.457347337642602</v>
      </c>
    </row>
    <row r="3528" spans="1:30" hidden="1" outlineLevel="1">
      <c r="A3528" s="40" t="s">
        <v>232</v>
      </c>
      <c r="S3528" s="39">
        <v>117.686021006464</v>
      </c>
      <c r="T3528" s="39">
        <v>117.686021006464</v>
      </c>
      <c r="U3528" s="39">
        <v>117.686021006464</v>
      </c>
      <c r="V3528" s="39">
        <v>117.686021006464</v>
      </c>
      <c r="W3528" s="39">
        <v>117.686021006464</v>
      </c>
      <c r="X3528" s="39">
        <v>117.686021006464</v>
      </c>
      <c r="Y3528" s="39">
        <v>117.686021006464</v>
      </c>
      <c r="Z3528" s="39">
        <v>117.686021006464</v>
      </c>
      <c r="AA3528" s="39">
        <v>117.686021006464</v>
      </c>
      <c r="AB3528" s="39">
        <v>117.686021006464</v>
      </c>
      <c r="AC3528" s="39">
        <v>117.686021006464</v>
      </c>
      <c r="AD3528" s="39">
        <v>117.686021006464</v>
      </c>
    </row>
    <row r="3529" spans="1:30" collapsed="1">
      <c r="A3529" s="40" t="s">
        <v>840</v>
      </c>
      <c r="B3529" s="39">
        <v>12109257.606631599</v>
      </c>
      <c r="C3529" s="39">
        <v>12109257.606631599</v>
      </c>
      <c r="D3529" s="39">
        <v>12109257.606631599</v>
      </c>
      <c r="E3529" s="39">
        <v>12109257.606631599</v>
      </c>
      <c r="F3529" s="39">
        <v>12109257.606631599</v>
      </c>
      <c r="G3529" s="39">
        <v>12109257.606631599</v>
      </c>
      <c r="H3529" s="39">
        <v>12109257.606631599</v>
      </c>
      <c r="I3529" s="39">
        <v>12109257.606631599</v>
      </c>
      <c r="J3529" s="39">
        <v>12109257.606631599</v>
      </c>
      <c r="K3529" s="39">
        <v>12109257.606631599</v>
      </c>
      <c r="L3529" s="39">
        <v>12109257.606631599</v>
      </c>
      <c r="M3529" s="39">
        <v>12109257.606631599</v>
      </c>
      <c r="N3529" s="39">
        <v>12109257.606631599</v>
      </c>
      <c r="O3529" s="39">
        <v>12109257.606631599</v>
      </c>
      <c r="P3529" s="39">
        <v>12109257.606631599</v>
      </c>
      <c r="Q3529" s="39">
        <v>12109257.606631599</v>
      </c>
      <c r="R3529" s="39">
        <v>12109257.606631599</v>
      </c>
      <c r="S3529" s="39">
        <v>196.14336834410599</v>
      </c>
      <c r="T3529" s="39">
        <v>196.14336834410599</v>
      </c>
      <c r="U3529" s="39">
        <v>196.14336834410599</v>
      </c>
      <c r="V3529" s="39">
        <v>196.14336834410599</v>
      </c>
      <c r="W3529" s="39">
        <v>196.14336834410599</v>
      </c>
      <c r="X3529" s="39">
        <v>196.14336834410599</v>
      </c>
      <c r="Y3529" s="39">
        <v>196.14336834410599</v>
      </c>
      <c r="Z3529" s="39">
        <v>196.14336834410599</v>
      </c>
      <c r="AA3529" s="39">
        <v>196.14336834410599</v>
      </c>
      <c r="AB3529" s="39">
        <v>196.14336834410599</v>
      </c>
      <c r="AC3529" s="39">
        <v>196.14336834410599</v>
      </c>
      <c r="AD3529" s="39">
        <v>196.14336834410599</v>
      </c>
    </row>
    <row r="3530" spans="1:30" hidden="1" outlineLevel="1">
      <c r="A3530" s="40" t="s">
        <v>213</v>
      </c>
      <c r="B3530" s="39">
        <v>37811.951963317202</v>
      </c>
      <c r="C3530" s="39">
        <v>37811.951963317202</v>
      </c>
      <c r="D3530" s="39">
        <v>37811.951963317202</v>
      </c>
      <c r="E3530" s="39">
        <v>37811.951963317202</v>
      </c>
      <c r="F3530" s="39">
        <v>37811.951963317202</v>
      </c>
      <c r="G3530" s="39">
        <v>37811.951963317202</v>
      </c>
      <c r="H3530" s="39">
        <v>37811.951963317202</v>
      </c>
      <c r="I3530" s="39">
        <v>37811.951963317202</v>
      </c>
      <c r="J3530" s="39">
        <v>37811.951963317202</v>
      </c>
      <c r="K3530" s="39">
        <v>37811.951963317202</v>
      </c>
      <c r="L3530" s="39">
        <v>37811.951963317202</v>
      </c>
      <c r="M3530" s="39">
        <v>37811.951963317202</v>
      </c>
      <c r="N3530" s="39">
        <v>37811.951963317202</v>
      </c>
      <c r="O3530" s="39">
        <v>37811.951963317202</v>
      </c>
      <c r="P3530" s="39">
        <v>37811.951963317202</v>
      </c>
      <c r="Q3530" s="39">
        <v>37811.951963317202</v>
      </c>
      <c r="R3530" s="39">
        <v>37811.951963317202</v>
      </c>
      <c r="S3530" s="39">
        <v>37811.951963317202</v>
      </c>
      <c r="T3530" s="39">
        <v>37811.951963317202</v>
      </c>
      <c r="U3530" s="39">
        <v>37811.951963317202</v>
      </c>
      <c r="V3530" s="39">
        <v>37811.951963317202</v>
      </c>
      <c r="W3530" s="39">
        <v>37811.951963317202</v>
      </c>
      <c r="X3530" s="39">
        <v>37811.951963317202</v>
      </c>
      <c r="Y3530" s="39">
        <v>37811.951963317202</v>
      </c>
      <c r="Z3530" s="39">
        <v>37811.951963317202</v>
      </c>
      <c r="AA3530" s="39">
        <v>37811.951963317202</v>
      </c>
      <c r="AB3530" s="39">
        <v>37811.951963317202</v>
      </c>
      <c r="AC3530" s="39">
        <v>37811.951963317202</v>
      </c>
      <c r="AD3530" s="39">
        <v>37811.951963317202</v>
      </c>
    </row>
    <row r="3531" spans="1:30" hidden="1" outlineLevel="1">
      <c r="A3531" s="40" t="s">
        <v>214</v>
      </c>
      <c r="B3531" s="39">
        <v>5977.7195579476502</v>
      </c>
      <c r="C3531" s="39">
        <v>5977.7195579476502</v>
      </c>
      <c r="D3531" s="39">
        <v>5977.7195579476502</v>
      </c>
      <c r="E3531" s="39">
        <v>5977.7195579476502</v>
      </c>
      <c r="F3531" s="39">
        <v>5977.7195579476502</v>
      </c>
      <c r="G3531" s="39">
        <v>5977.7195579476502</v>
      </c>
      <c r="H3531" s="39">
        <v>5977.7195579476502</v>
      </c>
      <c r="I3531" s="39">
        <v>5977.7195579476502</v>
      </c>
      <c r="J3531" s="39">
        <v>5977.7195579476502</v>
      </c>
      <c r="K3531" s="39">
        <v>5977.7195579476502</v>
      </c>
      <c r="L3531" s="39">
        <v>5977.7195579476502</v>
      </c>
      <c r="M3531" s="39">
        <v>5977.7195579476502</v>
      </c>
      <c r="N3531" s="39">
        <v>5977.7195579476502</v>
      </c>
      <c r="O3531" s="39">
        <v>5977.7195579476502</v>
      </c>
      <c r="P3531" s="39">
        <v>5977.7195579476502</v>
      </c>
      <c r="Q3531" s="39">
        <v>5977.7195579476502</v>
      </c>
      <c r="R3531" s="39">
        <v>5977.7195579476502</v>
      </c>
      <c r="S3531" s="39">
        <v>5977.7195579476502</v>
      </c>
      <c r="T3531" s="39">
        <v>5977.7195579476502</v>
      </c>
      <c r="U3531" s="39">
        <v>5977.7195579476502</v>
      </c>
      <c r="V3531" s="39">
        <v>5977.7195579476502</v>
      </c>
      <c r="W3531" s="39">
        <v>5977.7195579476502</v>
      </c>
      <c r="X3531" s="39">
        <v>5977.7195579476502</v>
      </c>
      <c r="Y3531" s="39">
        <v>5977.7195579476502</v>
      </c>
      <c r="Z3531" s="39">
        <v>5977.7195579476502</v>
      </c>
      <c r="AA3531" s="39">
        <v>5977.7195579476502</v>
      </c>
      <c r="AB3531" s="39">
        <v>5977.7195579476502</v>
      </c>
      <c r="AC3531" s="39">
        <v>5977.7195579476502</v>
      </c>
      <c r="AD3531" s="39">
        <v>5977.7195579476502</v>
      </c>
    </row>
    <row r="3532" spans="1:30" hidden="1" outlineLevel="1">
      <c r="A3532" s="40" t="s">
        <v>215</v>
      </c>
      <c r="B3532" s="39">
        <v>2415.15453774242</v>
      </c>
      <c r="C3532" s="39">
        <v>2415.15453774242</v>
      </c>
      <c r="D3532" s="39">
        <v>2415.15453774242</v>
      </c>
      <c r="E3532" s="39">
        <v>2415.15453774242</v>
      </c>
      <c r="F3532" s="39">
        <v>2415.15453774242</v>
      </c>
      <c r="G3532" s="39">
        <v>2415.15453774242</v>
      </c>
      <c r="H3532" s="39">
        <v>2415.15453774242</v>
      </c>
      <c r="I3532" s="39">
        <v>2415.15453774242</v>
      </c>
      <c r="J3532" s="39">
        <v>2415.15453774242</v>
      </c>
      <c r="K3532" s="39">
        <v>2415.15453774242</v>
      </c>
      <c r="L3532" s="39">
        <v>2415.15453774242</v>
      </c>
      <c r="M3532" s="39">
        <v>2415.15453774242</v>
      </c>
      <c r="N3532" s="39">
        <v>2415.15453774242</v>
      </c>
      <c r="O3532" s="39">
        <v>2415.15453774242</v>
      </c>
      <c r="P3532" s="39">
        <v>2415.15453774242</v>
      </c>
      <c r="Q3532" s="39">
        <v>2415.15453774242</v>
      </c>
      <c r="R3532" s="39">
        <v>2415.15453774242</v>
      </c>
      <c r="S3532" s="39">
        <v>2415.15453774242</v>
      </c>
      <c r="T3532" s="39">
        <v>2415.15453774242</v>
      </c>
      <c r="U3532" s="39">
        <v>2415.15453774242</v>
      </c>
      <c r="V3532" s="39">
        <v>2415.15453774242</v>
      </c>
      <c r="W3532" s="39">
        <v>2415.15453774242</v>
      </c>
      <c r="X3532" s="39">
        <v>2415.15453774242</v>
      </c>
      <c r="Y3532" s="39">
        <v>2415.15453774242</v>
      </c>
      <c r="Z3532" s="39">
        <v>2415.15453774242</v>
      </c>
      <c r="AA3532" s="39">
        <v>2415.15453774242</v>
      </c>
      <c r="AB3532" s="39">
        <v>2415.15453774242</v>
      </c>
      <c r="AC3532" s="39">
        <v>2415.15453774242</v>
      </c>
      <c r="AD3532" s="39">
        <v>2415.15453774242</v>
      </c>
    </row>
    <row r="3533" spans="1:30" hidden="1" outlineLevel="1">
      <c r="A3533" s="40" t="s">
        <v>216</v>
      </c>
      <c r="B3533" s="39">
        <v>2407279.6770823598</v>
      </c>
      <c r="C3533" s="39">
        <v>2407279.6770823598</v>
      </c>
      <c r="D3533" s="39">
        <v>2407279.6770823598</v>
      </c>
      <c r="E3533" s="39">
        <v>2407279.6770823598</v>
      </c>
      <c r="F3533" s="39">
        <v>2407279.6770823598</v>
      </c>
      <c r="G3533" s="39">
        <v>2407279.6770823598</v>
      </c>
      <c r="H3533" s="39">
        <v>2407279.6770823598</v>
      </c>
      <c r="I3533" s="39">
        <v>2407279.6770823598</v>
      </c>
      <c r="J3533" s="39">
        <v>2407279.6770823598</v>
      </c>
      <c r="K3533" s="39">
        <v>2407279.6770823598</v>
      </c>
      <c r="L3533" s="39">
        <v>2407279.6770823598</v>
      </c>
      <c r="M3533" s="39">
        <v>2407279.6770823598</v>
      </c>
      <c r="N3533" s="39">
        <v>2407279.6770823598</v>
      </c>
      <c r="O3533" s="39">
        <v>2407279.6770823598</v>
      </c>
      <c r="P3533" s="39">
        <v>2407279.6770823598</v>
      </c>
      <c r="Q3533" s="39">
        <v>2407279.6770823598</v>
      </c>
      <c r="R3533" s="39">
        <v>2407279.6770823598</v>
      </c>
      <c r="S3533" s="39">
        <v>2407279.6770823598</v>
      </c>
      <c r="T3533" s="39">
        <v>2407279.6770823598</v>
      </c>
      <c r="U3533" s="39">
        <v>2407279.6770823598</v>
      </c>
      <c r="V3533" s="39">
        <v>2407279.6770823598</v>
      </c>
      <c r="W3533" s="39">
        <v>2407279.6770823598</v>
      </c>
      <c r="X3533" s="39">
        <v>2407279.6770823598</v>
      </c>
      <c r="Y3533" s="39">
        <v>2407279.6770823598</v>
      </c>
      <c r="Z3533" s="39">
        <v>2407279.6770823598</v>
      </c>
      <c r="AA3533" s="39">
        <v>2407279.6770823598</v>
      </c>
      <c r="AB3533" s="39">
        <v>2407279.6770823598</v>
      </c>
      <c r="AC3533" s="39">
        <v>2407279.6770823598</v>
      </c>
      <c r="AD3533" s="39">
        <v>2407279.6770823598</v>
      </c>
    </row>
    <row r="3534" spans="1:30" hidden="1" outlineLevel="1">
      <c r="A3534" s="40" t="s">
        <v>217</v>
      </c>
      <c r="B3534" s="39">
        <v>12180.163768201101</v>
      </c>
      <c r="C3534" s="39">
        <v>12180.163768201101</v>
      </c>
      <c r="D3534" s="39">
        <v>12180.163768201101</v>
      </c>
      <c r="E3534" s="39">
        <v>12180.163768201101</v>
      </c>
      <c r="F3534" s="39">
        <v>12180.163768201101</v>
      </c>
      <c r="G3534" s="39">
        <v>12180.163768201101</v>
      </c>
      <c r="H3534" s="39">
        <v>12180.163768201101</v>
      </c>
      <c r="I3534" s="39">
        <v>12180.163768201101</v>
      </c>
      <c r="J3534" s="39">
        <v>12180.163768201101</v>
      </c>
      <c r="K3534" s="39">
        <v>12180.163768201101</v>
      </c>
      <c r="L3534" s="39">
        <v>12180.163768201101</v>
      </c>
      <c r="M3534" s="39">
        <v>12180.163768201101</v>
      </c>
      <c r="N3534" s="39">
        <v>12180.163768201101</v>
      </c>
      <c r="O3534" s="39">
        <v>12180.163768201101</v>
      </c>
      <c r="P3534" s="39">
        <v>12180.163768201101</v>
      </c>
      <c r="Q3534" s="39">
        <v>12180.163768201101</v>
      </c>
      <c r="R3534" s="39">
        <v>12180.163768201101</v>
      </c>
      <c r="S3534" s="39">
        <v>12180.163768201101</v>
      </c>
      <c r="T3534" s="39">
        <v>12180.163768201101</v>
      </c>
      <c r="U3534" s="39">
        <v>12180.163768201101</v>
      </c>
      <c r="V3534" s="39">
        <v>12180.163768201101</v>
      </c>
      <c r="W3534" s="39">
        <v>12180.163768201101</v>
      </c>
      <c r="X3534" s="39">
        <v>12180.163768201101</v>
      </c>
      <c r="Y3534" s="39">
        <v>12180.163768201101</v>
      </c>
      <c r="Z3534" s="39">
        <v>12180.163768201101</v>
      </c>
      <c r="AA3534" s="39">
        <v>12180.163768201101</v>
      </c>
      <c r="AB3534" s="39">
        <v>12180.163768201101</v>
      </c>
      <c r="AC3534" s="39">
        <v>12180.163768201101</v>
      </c>
      <c r="AD3534" s="39">
        <v>12180.163768201101</v>
      </c>
    </row>
    <row r="3535" spans="1:30" hidden="1" outlineLevel="1">
      <c r="A3535" s="40" t="s">
        <v>218</v>
      </c>
      <c r="B3535" s="39">
        <v>1744587.6744425099</v>
      </c>
      <c r="C3535" s="39">
        <v>1744587.6744425099</v>
      </c>
      <c r="D3535" s="39">
        <v>1744587.6744425099</v>
      </c>
      <c r="E3535" s="39">
        <v>1744587.6744425099</v>
      </c>
      <c r="F3535" s="39">
        <v>1744587.6744425099</v>
      </c>
      <c r="G3535" s="39">
        <v>1744587.6744425099</v>
      </c>
      <c r="H3535" s="39">
        <v>1744587.6744425099</v>
      </c>
      <c r="I3535" s="39">
        <v>1744587.6744425099</v>
      </c>
      <c r="J3535" s="39">
        <v>1744587.6744425099</v>
      </c>
      <c r="K3535" s="39">
        <v>1744587.6744425099</v>
      </c>
      <c r="L3535" s="39">
        <v>1744587.6744425099</v>
      </c>
      <c r="M3535" s="39">
        <v>1744587.6744425099</v>
      </c>
      <c r="N3535" s="39">
        <v>1744587.6744425099</v>
      </c>
      <c r="O3535" s="39">
        <v>1744587.6744425099</v>
      </c>
      <c r="P3535" s="39">
        <v>1744587.6744425099</v>
      </c>
      <c r="Q3535" s="39">
        <v>1744587.6744425099</v>
      </c>
      <c r="R3535" s="39">
        <v>1744587.6744425099</v>
      </c>
      <c r="S3535" s="39">
        <v>1744587.6744425099</v>
      </c>
      <c r="T3535" s="39">
        <v>1744587.6744425099</v>
      </c>
      <c r="U3535" s="39">
        <v>1744587.6744425099</v>
      </c>
      <c r="V3535" s="39">
        <v>1744587.6744425099</v>
      </c>
      <c r="W3535" s="39">
        <v>1744587.6744425099</v>
      </c>
      <c r="X3535" s="39">
        <v>1744587.6744425099</v>
      </c>
      <c r="Y3535" s="39">
        <v>1744587.6744425099</v>
      </c>
      <c r="Z3535" s="39">
        <v>1744587.6744425099</v>
      </c>
      <c r="AA3535" s="39">
        <v>1744587.6744425099</v>
      </c>
      <c r="AB3535" s="39">
        <v>1744587.6744425099</v>
      </c>
      <c r="AC3535" s="39">
        <v>1744587.6744425099</v>
      </c>
      <c r="AD3535" s="39">
        <v>1744587.6744425099</v>
      </c>
    </row>
    <row r="3536" spans="1:30" hidden="1" outlineLevel="1">
      <c r="A3536" s="40" t="s">
        <v>219</v>
      </c>
      <c r="B3536" s="39">
        <v>209849.891444432</v>
      </c>
      <c r="C3536" s="39">
        <v>209849.891444432</v>
      </c>
      <c r="D3536" s="39">
        <v>209849.891444432</v>
      </c>
      <c r="E3536" s="39">
        <v>209849.891444432</v>
      </c>
      <c r="F3536" s="39">
        <v>209849.891444432</v>
      </c>
      <c r="G3536" s="39">
        <v>209849.891444432</v>
      </c>
      <c r="H3536" s="39">
        <v>209849.891444432</v>
      </c>
      <c r="I3536" s="39">
        <v>209849.891444432</v>
      </c>
      <c r="J3536" s="39">
        <v>209849.891444432</v>
      </c>
      <c r="K3536" s="39">
        <v>209849.891444432</v>
      </c>
      <c r="L3536" s="39">
        <v>209849.891444432</v>
      </c>
      <c r="M3536" s="39">
        <v>209849.891444432</v>
      </c>
      <c r="N3536" s="39">
        <v>209849.891444432</v>
      </c>
      <c r="O3536" s="39">
        <v>209849.891444432</v>
      </c>
      <c r="P3536" s="39">
        <v>209849.891444432</v>
      </c>
      <c r="Q3536" s="39">
        <v>209849.891444432</v>
      </c>
      <c r="R3536" s="39">
        <v>209849.891444432</v>
      </c>
      <c r="S3536" s="39">
        <v>209849.891444432</v>
      </c>
      <c r="T3536" s="39">
        <v>209849.891444432</v>
      </c>
      <c r="U3536" s="39">
        <v>209849.891444432</v>
      </c>
      <c r="V3536" s="39">
        <v>209849.891444432</v>
      </c>
      <c r="W3536" s="39">
        <v>209849.891444432</v>
      </c>
      <c r="X3536" s="39">
        <v>209849.891444432</v>
      </c>
      <c r="Y3536" s="39">
        <v>209849.891444432</v>
      </c>
      <c r="Z3536" s="39">
        <v>209849.891444432</v>
      </c>
      <c r="AA3536" s="39">
        <v>209849.891444432</v>
      </c>
      <c r="AB3536" s="39">
        <v>209849.891444432</v>
      </c>
      <c r="AC3536" s="39">
        <v>209849.891444432</v>
      </c>
      <c r="AD3536" s="39">
        <v>209849.891444432</v>
      </c>
    </row>
    <row r="3537" spans="1:30" hidden="1" outlineLevel="1">
      <c r="A3537" s="40" t="s">
        <v>220</v>
      </c>
      <c r="B3537" s="39">
        <v>34031.861666879799</v>
      </c>
      <c r="C3537" s="39">
        <v>34031.861666879799</v>
      </c>
      <c r="D3537" s="39">
        <v>34031.861666879799</v>
      </c>
      <c r="E3537" s="39">
        <v>34031.861666879799</v>
      </c>
      <c r="F3537" s="39">
        <v>34031.861666879799</v>
      </c>
      <c r="G3537" s="39">
        <v>34031.861666879799</v>
      </c>
      <c r="H3537" s="39">
        <v>34031.861666879799</v>
      </c>
      <c r="I3537" s="39">
        <v>34031.861666879799</v>
      </c>
      <c r="J3537" s="39">
        <v>34031.861666879799</v>
      </c>
      <c r="K3537" s="39">
        <v>34031.861666879799</v>
      </c>
      <c r="L3537" s="39">
        <v>34031.861666879799</v>
      </c>
      <c r="M3537" s="39">
        <v>34031.861666879799</v>
      </c>
      <c r="N3537" s="39">
        <v>34031.861666879799</v>
      </c>
      <c r="O3537" s="39">
        <v>34031.861666879799</v>
      </c>
      <c r="P3537" s="39">
        <v>34031.861666879799</v>
      </c>
      <c r="Q3537" s="39">
        <v>34031.861666879799</v>
      </c>
      <c r="R3537" s="39">
        <v>34031.861666879799</v>
      </c>
      <c r="S3537" s="39">
        <v>34031.861666879799</v>
      </c>
      <c r="T3537" s="39">
        <v>34031.861666879799</v>
      </c>
      <c r="U3537" s="39">
        <v>34031.861666879799</v>
      </c>
      <c r="V3537" s="39">
        <v>34031.861666879799</v>
      </c>
      <c r="W3537" s="39">
        <v>34031.861666879799</v>
      </c>
      <c r="X3537" s="39">
        <v>34031.861666879799</v>
      </c>
      <c r="Y3537" s="39">
        <v>34031.861666879799</v>
      </c>
      <c r="Z3537" s="39">
        <v>34031.861666879799</v>
      </c>
      <c r="AA3537" s="39">
        <v>34031.861666879799</v>
      </c>
      <c r="AB3537" s="39">
        <v>34031.861666879799</v>
      </c>
      <c r="AC3537" s="39">
        <v>34031.861666879799</v>
      </c>
      <c r="AD3537" s="39">
        <v>34031.861666879799</v>
      </c>
    </row>
    <row r="3538" spans="1:30" hidden="1" outlineLevel="1">
      <c r="A3538" s="40" t="s">
        <v>221</v>
      </c>
      <c r="B3538" s="39">
        <v>885.51266312401594</v>
      </c>
      <c r="C3538" s="39">
        <v>885.51266312401594</v>
      </c>
      <c r="D3538" s="39">
        <v>885.51266312401594</v>
      </c>
      <c r="E3538" s="39">
        <v>885.51266312401594</v>
      </c>
      <c r="F3538" s="39">
        <v>885.51266312401594</v>
      </c>
      <c r="G3538" s="39">
        <v>885.51266312401594</v>
      </c>
      <c r="H3538" s="39">
        <v>885.51266312401594</v>
      </c>
      <c r="I3538" s="39">
        <v>885.51266312401594</v>
      </c>
      <c r="J3538" s="39">
        <v>885.51266312401594</v>
      </c>
      <c r="K3538" s="39">
        <v>885.51266312401594</v>
      </c>
      <c r="L3538" s="39">
        <v>885.51266312401594</v>
      </c>
      <c r="M3538" s="39">
        <v>885.51266312401594</v>
      </c>
      <c r="N3538" s="39">
        <v>885.51266312401594</v>
      </c>
      <c r="O3538" s="39">
        <v>885.51266312401594</v>
      </c>
      <c r="P3538" s="39">
        <v>885.51266312401594</v>
      </c>
      <c r="Q3538" s="39">
        <v>885.51266312401594</v>
      </c>
      <c r="R3538" s="39">
        <v>885.51266312401594</v>
      </c>
      <c r="S3538" s="39">
        <v>885.51266312401594</v>
      </c>
      <c r="T3538" s="39">
        <v>885.51266312401594</v>
      </c>
      <c r="U3538" s="39">
        <v>885.51266312401594</v>
      </c>
      <c r="V3538" s="39">
        <v>885.51266312401594</v>
      </c>
      <c r="W3538" s="39">
        <v>885.51266312401594</v>
      </c>
      <c r="X3538" s="39">
        <v>885.51266312401594</v>
      </c>
      <c r="Y3538" s="39">
        <v>885.51266312401594</v>
      </c>
      <c r="Z3538" s="39">
        <v>885.51266312401594</v>
      </c>
      <c r="AA3538" s="39">
        <v>885.51266312401594</v>
      </c>
      <c r="AB3538" s="39">
        <v>885.51266312401594</v>
      </c>
      <c r="AC3538" s="39">
        <v>885.51266312401594</v>
      </c>
      <c r="AD3538" s="39">
        <v>885.51266312401594</v>
      </c>
    </row>
    <row r="3539" spans="1:30" hidden="1" outlineLevel="1">
      <c r="A3539" s="40" t="s">
        <v>222</v>
      </c>
      <c r="B3539" s="39">
        <v>4347.0621644269904</v>
      </c>
      <c r="C3539" s="39">
        <v>4347.0621644269904</v>
      </c>
      <c r="D3539" s="39">
        <v>4347.0621644269904</v>
      </c>
      <c r="E3539" s="39">
        <v>4347.0621644269904</v>
      </c>
      <c r="F3539" s="39">
        <v>4347.0621644269904</v>
      </c>
      <c r="G3539" s="39">
        <v>4347.0621644269904</v>
      </c>
      <c r="H3539" s="39">
        <v>4347.0621644269904</v>
      </c>
      <c r="I3539" s="39">
        <v>4347.0621644269904</v>
      </c>
      <c r="J3539" s="39">
        <v>4347.0621644269904</v>
      </c>
      <c r="K3539" s="39">
        <v>4347.0621644269904</v>
      </c>
      <c r="L3539" s="39">
        <v>4347.0621644269904</v>
      </c>
      <c r="M3539" s="39">
        <v>4347.0621644269904</v>
      </c>
      <c r="N3539" s="39">
        <v>4347.0621644269904</v>
      </c>
      <c r="O3539" s="39">
        <v>4347.0621644269904</v>
      </c>
      <c r="P3539" s="39">
        <v>4347.0621644269904</v>
      </c>
      <c r="Q3539" s="39">
        <v>4347.0621644269904</v>
      </c>
      <c r="R3539" s="39">
        <v>4347.0621644269904</v>
      </c>
      <c r="S3539" s="39">
        <v>4347.0621644269904</v>
      </c>
      <c r="T3539" s="39">
        <v>4347.0621644269904</v>
      </c>
      <c r="U3539" s="39">
        <v>4347.0621644269904</v>
      </c>
      <c r="V3539" s="39">
        <v>4347.0621644269904</v>
      </c>
      <c r="W3539" s="39">
        <v>4347.0621644269904</v>
      </c>
      <c r="X3539" s="39">
        <v>4347.0621644269904</v>
      </c>
      <c r="Y3539" s="39">
        <v>4347.0621644269904</v>
      </c>
      <c r="Z3539" s="39">
        <v>4347.0621644269904</v>
      </c>
      <c r="AA3539" s="39">
        <v>4347.0621644269904</v>
      </c>
      <c r="AB3539" s="39">
        <v>4347.0621644269904</v>
      </c>
      <c r="AC3539" s="39">
        <v>4347.0621644269904</v>
      </c>
      <c r="AD3539" s="39">
        <v>4347.0621644269904</v>
      </c>
    </row>
    <row r="3540" spans="1:30" hidden="1" outlineLevel="1">
      <c r="A3540" s="40" t="s">
        <v>224</v>
      </c>
      <c r="B3540" s="39">
        <v>11249.345705417099</v>
      </c>
      <c r="C3540" s="39">
        <v>11249.345705417099</v>
      </c>
      <c r="D3540" s="39">
        <v>11249.345705417099</v>
      </c>
      <c r="E3540" s="39">
        <v>11249.345705417099</v>
      </c>
      <c r="F3540" s="39">
        <v>11249.345705417099</v>
      </c>
      <c r="G3540" s="39">
        <v>11249.345705417099</v>
      </c>
      <c r="H3540" s="39">
        <v>11249.345705417099</v>
      </c>
      <c r="I3540" s="39">
        <v>11249.345705417099</v>
      </c>
      <c r="J3540" s="39">
        <v>11249.345705417099</v>
      </c>
      <c r="K3540" s="39">
        <v>11249.345705417099</v>
      </c>
      <c r="L3540" s="39">
        <v>11249.345705417099</v>
      </c>
      <c r="M3540" s="39">
        <v>11249.345705417099</v>
      </c>
      <c r="N3540" s="39">
        <v>11249.345705417099</v>
      </c>
      <c r="O3540" s="39">
        <v>11249.345705417099</v>
      </c>
      <c r="P3540" s="39">
        <v>11249.345705417099</v>
      </c>
      <c r="Q3540" s="39">
        <v>11249.345705417099</v>
      </c>
      <c r="R3540" s="39">
        <v>11249.345705417099</v>
      </c>
      <c r="S3540" s="39">
        <v>11249.345705417099</v>
      </c>
      <c r="T3540" s="39">
        <v>11249.345705417099</v>
      </c>
      <c r="U3540" s="39">
        <v>11249.345705417099</v>
      </c>
      <c r="V3540" s="39">
        <v>11249.345705417099</v>
      </c>
      <c r="W3540" s="39">
        <v>11249.345705417099</v>
      </c>
      <c r="X3540" s="39">
        <v>11249.345705417099</v>
      </c>
      <c r="Y3540" s="39">
        <v>11249.345705417099</v>
      </c>
      <c r="Z3540" s="39">
        <v>11249.345705417099</v>
      </c>
      <c r="AA3540" s="39">
        <v>11249.345705417099</v>
      </c>
      <c r="AB3540" s="39">
        <v>11249.345705417099</v>
      </c>
      <c r="AC3540" s="39">
        <v>11249.345705417099</v>
      </c>
      <c r="AD3540" s="39">
        <v>11249.345705417099</v>
      </c>
    </row>
    <row r="3541" spans="1:30" hidden="1" outlineLevel="1">
      <c r="A3541" s="40" t="s">
        <v>225</v>
      </c>
      <c r="B3541" s="39">
        <v>7636790.0651578596</v>
      </c>
      <c r="C3541" s="39">
        <v>7636790.0651578596</v>
      </c>
      <c r="D3541" s="39">
        <v>7636790.0651578596</v>
      </c>
      <c r="E3541" s="39">
        <v>7636790.0651578596</v>
      </c>
      <c r="F3541" s="39">
        <v>7636790.0651578596</v>
      </c>
      <c r="G3541" s="39">
        <v>7636790.0651578596</v>
      </c>
      <c r="H3541" s="39">
        <v>7636790.0651578596</v>
      </c>
      <c r="I3541" s="39">
        <v>7636790.0651578596</v>
      </c>
      <c r="J3541" s="39">
        <v>7636790.0651578596</v>
      </c>
      <c r="K3541" s="39">
        <v>7636790.0651578596</v>
      </c>
      <c r="L3541" s="39">
        <v>7636790.0651578596</v>
      </c>
      <c r="M3541" s="39">
        <v>7636790.0651578596</v>
      </c>
      <c r="N3541" s="39">
        <v>7636790.0651578596</v>
      </c>
      <c r="O3541" s="39">
        <v>7636790.0651578596</v>
      </c>
      <c r="P3541" s="39">
        <v>7636790.0651578596</v>
      </c>
      <c r="Q3541" s="39">
        <v>7636790.0651578596</v>
      </c>
      <c r="R3541" s="39">
        <v>7636790.0651578596</v>
      </c>
      <c r="S3541" s="39">
        <v>7636790.0651578596</v>
      </c>
      <c r="T3541" s="39">
        <v>7636790.0651578596</v>
      </c>
      <c r="U3541" s="39">
        <v>7636790.0651578596</v>
      </c>
      <c r="V3541" s="39">
        <v>7636790.0651578596</v>
      </c>
      <c r="W3541" s="39">
        <v>7636790.0651578596</v>
      </c>
      <c r="X3541" s="39">
        <v>7636790.0651578596</v>
      </c>
      <c r="Y3541" s="39">
        <v>7636790.0651578596</v>
      </c>
      <c r="Z3541" s="39">
        <v>7636790.0651578596</v>
      </c>
      <c r="AA3541" s="39">
        <v>7636790.0651578596</v>
      </c>
      <c r="AB3541" s="39">
        <v>7636790.0651578596</v>
      </c>
      <c r="AC3541" s="39">
        <v>7636790.0651578596</v>
      </c>
      <c r="AD3541" s="39">
        <v>7636790.0651578596</v>
      </c>
    </row>
    <row r="3542" spans="1:30" hidden="1" outlineLevel="1">
      <c r="A3542" s="40" t="s">
        <v>228</v>
      </c>
      <c r="B3542" s="39">
        <v>483.00690715855399</v>
      </c>
      <c r="C3542" s="39">
        <v>483.00690715855399</v>
      </c>
      <c r="D3542" s="39">
        <v>483.00690715855399</v>
      </c>
      <c r="E3542" s="39">
        <v>483.00690715855399</v>
      </c>
      <c r="F3542" s="39">
        <v>483.00690715855399</v>
      </c>
      <c r="G3542" s="39">
        <v>483.00690715855399</v>
      </c>
      <c r="H3542" s="39">
        <v>483.00690715855399</v>
      </c>
      <c r="I3542" s="39">
        <v>483.00690715855399</v>
      </c>
      <c r="J3542" s="39">
        <v>483.00690715855399</v>
      </c>
      <c r="K3542" s="39">
        <v>483.00690715855399</v>
      </c>
      <c r="L3542" s="39">
        <v>483.00690715855399</v>
      </c>
      <c r="M3542" s="39">
        <v>483.00690715855399</v>
      </c>
      <c r="N3542" s="39">
        <v>483.00690715855399</v>
      </c>
      <c r="O3542" s="39">
        <v>483.00690715855399</v>
      </c>
      <c r="P3542" s="39">
        <v>483.00690715855399</v>
      </c>
      <c r="Q3542" s="39">
        <v>483.00690715855399</v>
      </c>
      <c r="R3542" s="39">
        <v>483.00690715855399</v>
      </c>
      <c r="S3542" s="39">
        <v>483.00690715855399</v>
      </c>
      <c r="T3542" s="39">
        <v>483.00690715855399</v>
      </c>
      <c r="U3542" s="39">
        <v>483.00690715855399</v>
      </c>
      <c r="V3542" s="39">
        <v>483.00690715855399</v>
      </c>
      <c r="W3542" s="39">
        <v>483.00690715855399</v>
      </c>
      <c r="X3542" s="39">
        <v>483.00690715855399</v>
      </c>
      <c r="Y3542" s="39">
        <v>483.00690715855399</v>
      </c>
      <c r="Z3542" s="39">
        <v>483.00690715855399</v>
      </c>
      <c r="AA3542" s="39">
        <v>483.00690715855399</v>
      </c>
      <c r="AB3542" s="39">
        <v>483.00690715855399</v>
      </c>
      <c r="AC3542" s="39">
        <v>483.00690715855399</v>
      </c>
      <c r="AD3542" s="39">
        <v>483.00690715855399</v>
      </c>
    </row>
    <row r="3543" spans="1:30" hidden="1" outlineLevel="1">
      <c r="A3543" s="40" t="s">
        <v>229</v>
      </c>
      <c r="B3543" s="39">
        <v>1368.5195702825699</v>
      </c>
      <c r="C3543" s="39">
        <v>1368.5195702825699</v>
      </c>
      <c r="D3543" s="39">
        <v>1368.5195702825699</v>
      </c>
      <c r="E3543" s="39">
        <v>1368.5195702825699</v>
      </c>
      <c r="F3543" s="39">
        <v>1368.5195702825699</v>
      </c>
      <c r="G3543" s="39">
        <v>1368.5195702825699</v>
      </c>
      <c r="H3543" s="39">
        <v>1368.5195702825699</v>
      </c>
      <c r="I3543" s="39">
        <v>1368.5195702825699</v>
      </c>
      <c r="J3543" s="39">
        <v>1368.5195702825699</v>
      </c>
      <c r="K3543" s="39">
        <v>1368.5195702825699</v>
      </c>
      <c r="L3543" s="39">
        <v>1368.5195702825699</v>
      </c>
      <c r="M3543" s="39">
        <v>1368.5195702825699</v>
      </c>
      <c r="N3543" s="39">
        <v>1368.5195702825699</v>
      </c>
      <c r="O3543" s="39">
        <v>1368.5195702825699</v>
      </c>
      <c r="P3543" s="39">
        <v>1368.5195702825699</v>
      </c>
      <c r="Q3543" s="39">
        <v>1368.5195702825699</v>
      </c>
      <c r="R3543" s="39">
        <v>1368.5195702825699</v>
      </c>
      <c r="S3543" s="39">
        <v>1368.5195702825699</v>
      </c>
      <c r="T3543" s="39">
        <v>1368.5195702825699</v>
      </c>
      <c r="U3543" s="39">
        <v>1368.5195702825699</v>
      </c>
      <c r="V3543" s="39">
        <v>1368.5195702825699</v>
      </c>
      <c r="W3543" s="39">
        <v>1368.5195702825699</v>
      </c>
      <c r="X3543" s="39">
        <v>1368.5195702825699</v>
      </c>
      <c r="Y3543" s="39">
        <v>1368.5195702825699</v>
      </c>
      <c r="Z3543" s="39">
        <v>1368.5195702825699</v>
      </c>
      <c r="AA3543" s="39">
        <v>1368.5195702825699</v>
      </c>
      <c r="AB3543" s="39">
        <v>1368.5195702825699</v>
      </c>
      <c r="AC3543" s="39">
        <v>1368.5195702825699</v>
      </c>
      <c r="AD3543" s="39">
        <v>1368.5195702825699</v>
      </c>
    </row>
    <row r="3544" spans="1:30" hidden="1" outlineLevel="1">
      <c r="A3544" s="40" t="s">
        <v>230</v>
      </c>
      <c r="B3544" s="39">
        <v>78.457347337642602</v>
      </c>
      <c r="C3544" s="39">
        <v>78.457347337642602</v>
      </c>
      <c r="D3544" s="39">
        <v>78.457347337642602</v>
      </c>
      <c r="E3544" s="39">
        <v>78.457347337642602</v>
      </c>
      <c r="F3544" s="39">
        <v>78.457347337642602</v>
      </c>
      <c r="G3544" s="39">
        <v>78.457347337642602</v>
      </c>
      <c r="H3544" s="39">
        <v>78.457347337642602</v>
      </c>
      <c r="I3544" s="39">
        <v>78.457347337642602</v>
      </c>
      <c r="J3544" s="39">
        <v>78.457347337642602</v>
      </c>
      <c r="K3544" s="39">
        <v>78.457347337642602</v>
      </c>
      <c r="L3544" s="39">
        <v>78.457347337642602</v>
      </c>
      <c r="M3544" s="39">
        <v>78.457347337642602</v>
      </c>
      <c r="N3544" s="39">
        <v>78.457347337642602</v>
      </c>
      <c r="O3544" s="39">
        <v>78.457347337642602</v>
      </c>
      <c r="P3544" s="39">
        <v>78.457347337642602</v>
      </c>
      <c r="Q3544" s="39">
        <v>78.457347337642602</v>
      </c>
      <c r="R3544" s="39">
        <v>78.457347337642602</v>
      </c>
      <c r="S3544" s="39">
        <v>78.457347337642602</v>
      </c>
      <c r="T3544" s="39">
        <v>78.457347337642602</v>
      </c>
      <c r="U3544" s="39">
        <v>78.457347337642602</v>
      </c>
      <c r="V3544" s="39">
        <v>78.457347337642602</v>
      </c>
      <c r="W3544" s="39">
        <v>78.457347337642602</v>
      </c>
      <c r="X3544" s="39">
        <v>78.457347337642602</v>
      </c>
      <c r="Y3544" s="39">
        <v>78.457347337642602</v>
      </c>
      <c r="Z3544" s="39">
        <v>78.457347337642602</v>
      </c>
      <c r="AA3544" s="39">
        <v>78.457347337642602</v>
      </c>
      <c r="AB3544" s="39">
        <v>78.457347337642602</v>
      </c>
      <c r="AC3544" s="39">
        <v>78.457347337642602</v>
      </c>
      <c r="AD3544" s="39">
        <v>78.457347337642602</v>
      </c>
    </row>
    <row r="3545" spans="1:30" hidden="1" outlineLevel="1">
      <c r="A3545" s="40" t="s">
        <v>232</v>
      </c>
      <c r="B3545" s="39">
        <v>117.686021006464</v>
      </c>
      <c r="C3545" s="39">
        <v>117.686021006464</v>
      </c>
      <c r="D3545" s="39">
        <v>117.686021006464</v>
      </c>
      <c r="E3545" s="39">
        <v>117.686021006464</v>
      </c>
      <c r="F3545" s="39">
        <v>117.686021006464</v>
      </c>
      <c r="G3545" s="39">
        <v>117.686021006464</v>
      </c>
      <c r="H3545" s="39">
        <v>117.686021006464</v>
      </c>
      <c r="I3545" s="39">
        <v>117.686021006464</v>
      </c>
      <c r="J3545" s="39">
        <v>117.686021006464</v>
      </c>
      <c r="K3545" s="39">
        <v>117.686021006464</v>
      </c>
      <c r="L3545" s="39">
        <v>117.686021006464</v>
      </c>
      <c r="M3545" s="39">
        <v>117.686021006464</v>
      </c>
      <c r="N3545" s="39">
        <v>117.686021006464</v>
      </c>
      <c r="O3545" s="39">
        <v>117.686021006464</v>
      </c>
      <c r="P3545" s="39">
        <v>117.686021006464</v>
      </c>
      <c r="Q3545" s="39">
        <v>117.686021006464</v>
      </c>
      <c r="R3545" s="39">
        <v>117.686021006464</v>
      </c>
      <c r="S3545" s="39">
        <v>117.686021006464</v>
      </c>
      <c r="T3545" s="39">
        <v>117.686021006464</v>
      </c>
      <c r="U3545" s="39">
        <v>117.686021006464</v>
      </c>
      <c r="V3545" s="39">
        <v>117.686021006464</v>
      </c>
      <c r="W3545" s="39">
        <v>117.686021006464</v>
      </c>
      <c r="X3545" s="39">
        <v>117.686021006464</v>
      </c>
      <c r="Y3545" s="39">
        <v>117.686021006464</v>
      </c>
      <c r="Z3545" s="39">
        <v>117.686021006464</v>
      </c>
      <c r="AA3545" s="39">
        <v>117.686021006464</v>
      </c>
      <c r="AB3545" s="39">
        <v>117.686021006464</v>
      </c>
      <c r="AC3545" s="39">
        <v>117.686021006464</v>
      </c>
      <c r="AD3545" s="39">
        <v>117.686021006464</v>
      </c>
    </row>
    <row r="3546" spans="1:30" collapsed="1">
      <c r="A3546" s="40" t="s">
        <v>841</v>
      </c>
      <c r="B3546" s="39">
        <v>12109453.75</v>
      </c>
      <c r="C3546" s="39">
        <v>12109453.75</v>
      </c>
      <c r="D3546" s="39">
        <v>12109453.75</v>
      </c>
      <c r="E3546" s="39">
        <v>12109453.75</v>
      </c>
      <c r="F3546" s="39">
        <v>12109453.75</v>
      </c>
      <c r="G3546" s="39">
        <v>12109453.75</v>
      </c>
      <c r="H3546" s="39">
        <v>12109453.75</v>
      </c>
      <c r="I3546" s="39">
        <v>12109453.75</v>
      </c>
      <c r="J3546" s="39">
        <v>12109453.75</v>
      </c>
      <c r="K3546" s="39">
        <v>12109453.75</v>
      </c>
      <c r="L3546" s="39">
        <v>12109453.75</v>
      </c>
      <c r="M3546" s="39">
        <v>12109453.75</v>
      </c>
      <c r="N3546" s="39">
        <v>12109453.75</v>
      </c>
      <c r="O3546" s="39">
        <v>12109453.75</v>
      </c>
      <c r="P3546" s="39">
        <v>12109453.75</v>
      </c>
      <c r="Q3546" s="39">
        <v>12109453.75</v>
      </c>
      <c r="R3546" s="39">
        <v>12109453.75</v>
      </c>
      <c r="S3546" s="39">
        <v>12109453.75</v>
      </c>
      <c r="T3546" s="39">
        <v>12109453.75</v>
      </c>
      <c r="U3546" s="39">
        <v>12109453.75</v>
      </c>
      <c r="V3546" s="39">
        <v>12109453.75</v>
      </c>
      <c r="W3546" s="39">
        <v>12109453.75</v>
      </c>
      <c r="X3546" s="39">
        <v>12109453.75</v>
      </c>
      <c r="Y3546" s="39">
        <v>12109453.75</v>
      </c>
      <c r="Z3546" s="39">
        <v>12109453.75</v>
      </c>
      <c r="AA3546" s="39">
        <v>12109453.75</v>
      </c>
      <c r="AB3546" s="39">
        <v>12109453.75</v>
      </c>
      <c r="AC3546" s="39">
        <v>12109453.75</v>
      </c>
      <c r="AD3546" s="39">
        <v>12109453.75</v>
      </c>
    </row>
    <row r="3547" spans="1:30">
      <c r="A3547" s="40" t="s">
        <v>842</v>
      </c>
    </row>
    <row r="3548" spans="1:30" s="45" customFormat="1">
      <c r="A3548" s="49" t="s">
        <v>843</v>
      </c>
      <c r="B3548" s="50">
        <v>3.1225656594017302E-3</v>
      </c>
      <c r="C3548" s="50">
        <v>4.9364872332668302E-4</v>
      </c>
      <c r="D3548" s="50">
        <v>1.9944695341354E-4</v>
      </c>
      <c r="E3548" s="50">
        <v>0.19879663603522699</v>
      </c>
      <c r="F3548" s="50">
        <v>1.00585553333431E-3</v>
      </c>
      <c r="G3548" s="50">
        <v>0.14407057237654899</v>
      </c>
      <c r="H3548" s="50">
        <v>1.7329707423971798E-2</v>
      </c>
      <c r="I3548" s="50">
        <v>2.8104003376922199E-3</v>
      </c>
      <c r="J3548" s="50">
        <v>7.3126915942316897E-5</v>
      </c>
      <c r="K3548" s="50">
        <v>3.5898667826228298E-4</v>
      </c>
      <c r="L3548" s="50">
        <v>0</v>
      </c>
      <c r="M3548" s="50">
        <v>9.2898723198822403E-4</v>
      </c>
      <c r="N3548" s="50">
        <v>0.63065716439755604</v>
      </c>
      <c r="O3548" s="50">
        <v>0</v>
      </c>
      <c r="P3548" s="50">
        <v>0</v>
      </c>
      <c r="Q3548" s="50">
        <v>3.9887408695809203E-5</v>
      </c>
      <c r="R3548" s="50">
        <v>1.1301432463812601E-4</v>
      </c>
      <c r="S3548" s="50">
        <v>0</v>
      </c>
      <c r="T3548" s="50">
        <v>0.39999999999999902</v>
      </c>
      <c r="U3548" s="50">
        <v>0</v>
      </c>
      <c r="V3548" s="50">
        <v>0</v>
      </c>
      <c r="W3548" s="50">
        <v>0</v>
      </c>
      <c r="X3548" s="50">
        <v>0.6</v>
      </c>
      <c r="Y3548" s="50">
        <v>0</v>
      </c>
      <c r="Z3548" s="50">
        <v>0</v>
      </c>
      <c r="AA3548" s="50">
        <v>0</v>
      </c>
      <c r="AB3548" s="50">
        <v>0</v>
      </c>
      <c r="AC3548" s="50">
        <v>0</v>
      </c>
      <c r="AD3548" s="50">
        <v>0</v>
      </c>
    </row>
    <row r="3549" spans="1:30">
      <c r="A3549" s="40" t="s">
        <v>844</v>
      </c>
      <c r="B3549" s="39">
        <v>3.1225150815177901E-3</v>
      </c>
      <c r="C3549" s="39">
        <v>4.9364072743146201E-4</v>
      </c>
      <c r="D3549" s="39">
        <v>1.99443722863421E-4</v>
      </c>
      <c r="E3549" s="39">
        <v>0.19879341601865</v>
      </c>
      <c r="F3549" s="39">
        <v>1.00583924094851E-3</v>
      </c>
      <c r="G3549" s="39">
        <v>0.14406823878760899</v>
      </c>
      <c r="H3549" s="39">
        <v>1.7329426725332799E-2</v>
      </c>
      <c r="I3549" s="39">
        <v>2.81035481611875E-3</v>
      </c>
      <c r="J3549" s="39">
        <v>7.3125731466129504E-5</v>
      </c>
      <c r="K3549" s="39">
        <v>3.5898086356100001E-4</v>
      </c>
      <c r="L3549" s="39">
        <v>0</v>
      </c>
      <c r="M3549" s="39">
        <v>9.2897218467984902E-4</v>
      </c>
      <c r="N3549" s="39">
        <v>0.63064694930255205</v>
      </c>
      <c r="O3549" s="39">
        <v>0</v>
      </c>
      <c r="P3549" s="39">
        <v>0</v>
      </c>
      <c r="Q3549" s="39">
        <v>3.9886762617888799E-5</v>
      </c>
      <c r="R3549" s="39">
        <v>1.13012494084018E-4</v>
      </c>
      <c r="S3549" s="39">
        <v>0</v>
      </c>
      <c r="T3549" s="39">
        <v>6.4790162262804402E-6</v>
      </c>
      <c r="U3549" s="39">
        <v>0</v>
      </c>
      <c r="V3549" s="39">
        <v>0</v>
      </c>
      <c r="W3549" s="39">
        <v>0</v>
      </c>
      <c r="X3549" s="39">
        <v>9.7185243394206701E-6</v>
      </c>
      <c r="Y3549" s="39">
        <v>0</v>
      </c>
      <c r="Z3549" s="39">
        <v>0</v>
      </c>
      <c r="AA3549" s="39">
        <v>0</v>
      </c>
      <c r="AB3549" s="39">
        <v>0</v>
      </c>
      <c r="AC3549" s="39">
        <v>0</v>
      </c>
      <c r="AD3549" s="39">
        <v>0</v>
      </c>
    </row>
    <row r="3550" spans="1:30">
      <c r="A3550" s="40" t="s">
        <v>845</v>
      </c>
    </row>
    <row r="3551" spans="1:30">
      <c r="A3551" s="43" t="s">
        <v>846</v>
      </c>
    </row>
    <row r="3552" spans="1:30">
      <c r="A3552" s="40" t="s">
        <v>847</v>
      </c>
      <c r="B3552" s="39">
        <v>278</v>
      </c>
      <c r="C3552" s="39">
        <v>62</v>
      </c>
      <c r="D3552" s="39">
        <v>17</v>
      </c>
      <c r="E3552" s="39">
        <v>436075.16666666599</v>
      </c>
      <c r="F3552" s="39">
        <v>11010.25</v>
      </c>
      <c r="G3552" s="39">
        <v>108066.666666666</v>
      </c>
      <c r="H3552" s="39">
        <v>3130.4166666666601</v>
      </c>
      <c r="I3552" s="39">
        <v>158.166666666666</v>
      </c>
      <c r="J3552" s="39">
        <v>7</v>
      </c>
      <c r="K3552" s="39">
        <v>27</v>
      </c>
      <c r="L3552" s="39">
        <v>5371.5</v>
      </c>
      <c r="M3552" s="39">
        <v>180.916666666666</v>
      </c>
      <c r="N3552" s="39">
        <v>4415304.3333333302</v>
      </c>
      <c r="O3552" s="39">
        <v>9240.5833333333303</v>
      </c>
      <c r="P3552" s="39">
        <v>934</v>
      </c>
      <c r="Q3552" s="39">
        <v>6</v>
      </c>
      <c r="R3552" s="39">
        <v>14</v>
      </c>
      <c r="S3552" s="39">
        <v>0</v>
      </c>
      <c r="T3552" s="39">
        <v>1</v>
      </c>
      <c r="U3552" s="39">
        <v>0</v>
      </c>
      <c r="V3552" s="39">
        <v>0</v>
      </c>
      <c r="W3552" s="39">
        <v>1</v>
      </c>
      <c r="X3552" s="39">
        <v>1</v>
      </c>
      <c r="Y3552" s="39">
        <v>0</v>
      </c>
      <c r="Z3552" s="39">
        <v>1</v>
      </c>
      <c r="AA3552" s="39">
        <v>0</v>
      </c>
      <c r="AB3552" s="39">
        <v>1</v>
      </c>
      <c r="AC3552" s="39">
        <v>1</v>
      </c>
      <c r="AD3552" s="39">
        <v>0</v>
      </c>
    </row>
    <row r="3553" spans="1:30" s="53" customFormat="1">
      <c r="A3553" s="52" t="s">
        <v>848</v>
      </c>
      <c r="B3553" s="53">
        <v>5759.0215143902597</v>
      </c>
      <c r="C3553" s="53">
        <v>3260.1160977159102</v>
      </c>
      <c r="D3553" s="53">
        <v>13086.555469496099</v>
      </c>
      <c r="E3553" s="53">
        <v>131.126093353588</v>
      </c>
      <c r="F3553" s="53">
        <v>95.854510304385499</v>
      </c>
      <c r="G3553" s="53">
        <v>374.22042220871998</v>
      </c>
      <c r="H3553" s="53">
        <v>1129.0930147450699</v>
      </c>
      <c r="I3553" s="53">
        <v>3657.45394500876</v>
      </c>
      <c r="J3553" s="53">
        <v>11460.247071943901</v>
      </c>
      <c r="K3553" s="53">
        <v>11457.9713988449</v>
      </c>
      <c r="L3553" s="53">
        <v>0</v>
      </c>
      <c r="M3553" s="53">
        <v>2259.7116103264402</v>
      </c>
      <c r="N3553" s="53">
        <v>91.834658465792501</v>
      </c>
      <c r="O3553" s="53">
        <v>0</v>
      </c>
      <c r="P3553" s="53">
        <v>0</v>
      </c>
      <c r="Q3553" s="53">
        <v>11312.333566486401</v>
      </c>
      <c r="R3553" s="53">
        <v>11234.022252061701</v>
      </c>
      <c r="S3553" s="53">
        <v>0</v>
      </c>
      <c r="T3553" s="53">
        <v>158390.77980950099</v>
      </c>
      <c r="U3553" s="53">
        <v>0</v>
      </c>
      <c r="V3553" s="53">
        <v>0</v>
      </c>
      <c r="W3553" s="53">
        <v>0</v>
      </c>
      <c r="X3553" s="53">
        <v>158390.77980950099</v>
      </c>
      <c r="Y3553" s="53">
        <v>0</v>
      </c>
      <c r="Z3553" s="53">
        <v>0</v>
      </c>
      <c r="AA3553" s="53">
        <v>0</v>
      </c>
      <c r="AB3553" s="53">
        <v>0</v>
      </c>
      <c r="AC3553" s="53">
        <v>0</v>
      </c>
      <c r="AD3553" s="53">
        <v>0</v>
      </c>
    </row>
    <row r="3554" spans="1:30" s="53" customFormat="1">
      <c r="A3554" s="52" t="s">
        <v>849</v>
      </c>
      <c r="B3554" s="53">
        <v>91.834658465792501</v>
      </c>
      <c r="C3554" s="53">
        <v>91.834658465792501</v>
      </c>
      <c r="D3554" s="53">
        <v>91.834658465792501</v>
      </c>
      <c r="E3554" s="53">
        <v>91.834658465792501</v>
      </c>
      <c r="F3554" s="53">
        <v>91.834658465792501</v>
      </c>
      <c r="G3554" s="53">
        <v>91.834658465792501</v>
      </c>
      <c r="H3554" s="53">
        <v>91.834658465792501</v>
      </c>
      <c r="I3554" s="53">
        <v>91.834658465792501</v>
      </c>
      <c r="J3554" s="53">
        <v>91.834658465792501</v>
      </c>
      <c r="K3554" s="53">
        <v>91.834658465792501</v>
      </c>
      <c r="L3554" s="53">
        <v>91.834658465792501</v>
      </c>
      <c r="M3554" s="53">
        <v>91.834658465792501</v>
      </c>
      <c r="N3554" s="53">
        <v>91.834658465792501</v>
      </c>
      <c r="O3554" s="53">
        <v>91.834658465792501</v>
      </c>
      <c r="P3554" s="53">
        <v>91.834658465792501</v>
      </c>
      <c r="Q3554" s="53">
        <v>91.834658465792501</v>
      </c>
      <c r="R3554" s="53">
        <v>91.834658465792501</v>
      </c>
      <c r="S3554" s="53">
        <v>91.834658465792501</v>
      </c>
      <c r="T3554" s="53">
        <v>91.834658465792501</v>
      </c>
      <c r="U3554" s="53">
        <v>91.834658465792501</v>
      </c>
      <c r="V3554" s="53">
        <v>91.834658465792501</v>
      </c>
      <c r="W3554" s="53">
        <v>91.834658465792501</v>
      </c>
      <c r="X3554" s="53">
        <v>91.834658465792501</v>
      </c>
      <c r="Y3554" s="53">
        <v>91.834658465792501</v>
      </c>
      <c r="Z3554" s="53">
        <v>91.834658465792501</v>
      </c>
      <c r="AA3554" s="53">
        <v>91.834658465792501</v>
      </c>
      <c r="AB3554" s="53">
        <v>91.834658465792501</v>
      </c>
      <c r="AC3554" s="53">
        <v>91.834658465792501</v>
      </c>
      <c r="AD3554" s="53">
        <v>91.834658465792501</v>
      </c>
    </row>
    <row r="3555" spans="1:30">
      <c r="A3555" s="40" t="s">
        <v>850</v>
      </c>
      <c r="B3555" s="39">
        <v>0</v>
      </c>
      <c r="C3555" s="39">
        <v>0</v>
      </c>
      <c r="D3555" s="39">
        <v>0</v>
      </c>
      <c r="E3555" s="39">
        <v>0</v>
      </c>
      <c r="F3555" s="39">
        <v>0</v>
      </c>
      <c r="G3555" s="39">
        <v>0</v>
      </c>
      <c r="H3555" s="39">
        <v>0</v>
      </c>
      <c r="I3555" s="39">
        <v>0</v>
      </c>
      <c r="J3555" s="39">
        <v>0</v>
      </c>
      <c r="K3555" s="39">
        <v>0</v>
      </c>
      <c r="L3555" s="39">
        <v>1</v>
      </c>
      <c r="M3555" s="39">
        <v>0</v>
      </c>
      <c r="N3555" s="39">
        <v>0</v>
      </c>
      <c r="O3555" s="39">
        <v>1</v>
      </c>
      <c r="P3555" s="39">
        <v>1</v>
      </c>
      <c r="Q3555" s="39">
        <v>0</v>
      </c>
      <c r="R3555" s="39">
        <v>0</v>
      </c>
      <c r="S3555" s="39">
        <v>0</v>
      </c>
      <c r="T3555" s="39">
        <v>0</v>
      </c>
      <c r="U3555" s="39">
        <v>0</v>
      </c>
      <c r="V3555" s="39">
        <v>0</v>
      </c>
      <c r="W3555" s="39">
        <v>0</v>
      </c>
      <c r="X3555" s="39">
        <v>0</v>
      </c>
      <c r="Y3555" s="39">
        <v>0</v>
      </c>
      <c r="Z3555" s="39">
        <v>0</v>
      </c>
      <c r="AA3555" s="39">
        <v>0</v>
      </c>
      <c r="AB3555" s="39">
        <v>0</v>
      </c>
      <c r="AC3555" s="39">
        <v>0</v>
      </c>
      <c r="AD3555" s="39">
        <v>0</v>
      </c>
    </row>
    <row r="3556" spans="1:30">
      <c r="A3556" s="40" t="s">
        <v>851</v>
      </c>
      <c r="B3556" s="39">
        <v>0</v>
      </c>
      <c r="C3556" s="39">
        <v>0</v>
      </c>
      <c r="D3556" s="39">
        <v>0</v>
      </c>
      <c r="E3556" s="39">
        <v>0</v>
      </c>
      <c r="F3556" s="39">
        <v>0</v>
      </c>
      <c r="G3556" s="39">
        <v>0</v>
      </c>
      <c r="H3556" s="39">
        <v>0</v>
      </c>
      <c r="I3556" s="39">
        <v>0</v>
      </c>
      <c r="J3556" s="39">
        <v>0</v>
      </c>
      <c r="K3556" s="39">
        <v>0</v>
      </c>
      <c r="L3556" s="39">
        <v>1</v>
      </c>
      <c r="M3556" s="39">
        <v>0</v>
      </c>
      <c r="N3556" s="39">
        <v>0</v>
      </c>
      <c r="O3556" s="39">
        <v>1</v>
      </c>
      <c r="P3556" s="39">
        <v>1</v>
      </c>
      <c r="Q3556" s="39">
        <v>0</v>
      </c>
      <c r="R3556" s="39">
        <v>0</v>
      </c>
      <c r="S3556" s="39">
        <v>0</v>
      </c>
      <c r="T3556" s="39">
        <v>0</v>
      </c>
      <c r="U3556" s="39">
        <v>0</v>
      </c>
      <c r="V3556" s="39">
        <v>0</v>
      </c>
      <c r="W3556" s="39">
        <v>0</v>
      </c>
      <c r="X3556" s="39">
        <v>0</v>
      </c>
      <c r="Y3556" s="39">
        <v>0</v>
      </c>
      <c r="Z3556" s="39">
        <v>0</v>
      </c>
      <c r="AA3556" s="39">
        <v>0</v>
      </c>
      <c r="AB3556" s="39">
        <v>0</v>
      </c>
      <c r="AC3556" s="39">
        <v>0</v>
      </c>
      <c r="AD3556" s="39">
        <v>0</v>
      </c>
    </row>
    <row r="3557" spans="1:30">
      <c r="A3557" s="40" t="s">
        <v>852</v>
      </c>
      <c r="B3557" s="39">
        <v>1</v>
      </c>
      <c r="C3557" s="39">
        <v>1</v>
      </c>
      <c r="D3557" s="39">
        <v>1</v>
      </c>
      <c r="E3557" s="39">
        <v>1</v>
      </c>
      <c r="F3557" s="39">
        <v>1</v>
      </c>
      <c r="G3557" s="39">
        <v>1</v>
      </c>
      <c r="H3557" s="39">
        <v>1</v>
      </c>
      <c r="I3557" s="39">
        <v>1</v>
      </c>
      <c r="J3557" s="39">
        <v>1</v>
      </c>
      <c r="K3557" s="39">
        <v>1</v>
      </c>
      <c r="L3557" s="39">
        <v>0</v>
      </c>
      <c r="M3557" s="39">
        <v>1</v>
      </c>
      <c r="N3557" s="39">
        <v>1</v>
      </c>
      <c r="O3557" s="39">
        <v>0</v>
      </c>
      <c r="P3557" s="39">
        <v>0</v>
      </c>
      <c r="Q3557" s="39">
        <v>1</v>
      </c>
      <c r="R3557" s="39">
        <v>1</v>
      </c>
      <c r="S3557" s="39">
        <v>1</v>
      </c>
      <c r="T3557" s="39">
        <v>1</v>
      </c>
      <c r="U3557" s="39">
        <v>1</v>
      </c>
      <c r="V3557" s="39">
        <v>1</v>
      </c>
      <c r="W3557" s="39">
        <v>1</v>
      </c>
      <c r="X3557" s="39">
        <v>1</v>
      </c>
      <c r="Y3557" s="39">
        <v>1</v>
      </c>
      <c r="Z3557" s="39">
        <v>1</v>
      </c>
      <c r="AA3557" s="39">
        <v>1</v>
      </c>
      <c r="AB3557" s="39">
        <v>1</v>
      </c>
      <c r="AC3557" s="39">
        <v>1</v>
      </c>
      <c r="AD3557" s="39">
        <v>1</v>
      </c>
    </row>
    <row r="3558" spans="1:30" s="53" customFormat="1">
      <c r="A3558" s="52" t="s">
        <v>853</v>
      </c>
      <c r="B3558" s="53">
        <v>62.710763132368299</v>
      </c>
      <c r="C3558" s="53">
        <v>35.499844526892502</v>
      </c>
      <c r="D3558" s="53">
        <v>142.50127008824899</v>
      </c>
      <c r="E3558" s="53">
        <v>1.4278497415268401</v>
      </c>
      <c r="F3558" s="53">
        <v>1.04377270962563</v>
      </c>
      <c r="G3558" s="53">
        <v>4.0749367228072604</v>
      </c>
      <c r="H3558" s="53">
        <v>12.2948463424149</v>
      </c>
      <c r="I3558" s="53">
        <v>39.826510013875797</v>
      </c>
      <c r="J3558" s="53">
        <v>124.792178284331</v>
      </c>
      <c r="K3558" s="53">
        <v>124.767398172586</v>
      </c>
      <c r="L3558" s="53">
        <v>0</v>
      </c>
      <c r="M3558" s="53">
        <v>24.606304940614098</v>
      </c>
      <c r="N3558" s="53">
        <v>1</v>
      </c>
      <c r="O3558" s="53">
        <v>0</v>
      </c>
      <c r="P3558" s="53">
        <v>0</v>
      </c>
      <c r="Q3558" s="53">
        <v>123.181528144956</v>
      </c>
      <c r="R3558" s="53">
        <v>122.328785664796</v>
      </c>
      <c r="S3558" s="53">
        <v>0</v>
      </c>
      <c r="T3558" s="53">
        <v>1724.7385949445199</v>
      </c>
      <c r="U3558" s="53">
        <v>0</v>
      </c>
      <c r="V3558" s="53">
        <v>0</v>
      </c>
      <c r="W3558" s="53">
        <v>0</v>
      </c>
      <c r="X3558" s="53">
        <v>1724.7385949445199</v>
      </c>
      <c r="Y3558" s="53">
        <v>0</v>
      </c>
      <c r="Z3558" s="53">
        <v>0</v>
      </c>
      <c r="AA3558" s="53">
        <v>0</v>
      </c>
      <c r="AB3558" s="53">
        <v>0</v>
      </c>
      <c r="AC3558" s="53">
        <v>0</v>
      </c>
      <c r="AD3558" s="53">
        <v>0</v>
      </c>
    </row>
    <row r="3559" spans="1:30">
      <c r="A3559" s="40" t="s">
        <v>854</v>
      </c>
      <c r="B3559" s="39">
        <v>0</v>
      </c>
      <c r="C3559" s="39">
        <v>0</v>
      </c>
      <c r="D3559" s="39">
        <v>0</v>
      </c>
      <c r="E3559" s="39">
        <v>0</v>
      </c>
      <c r="F3559" s="39">
        <v>0</v>
      </c>
      <c r="G3559" s="39">
        <v>0</v>
      </c>
      <c r="H3559" s="39">
        <v>0</v>
      </c>
      <c r="I3559" s="39">
        <v>0</v>
      </c>
      <c r="J3559" s="39">
        <v>0</v>
      </c>
      <c r="K3559" s="39">
        <v>0</v>
      </c>
      <c r="L3559" s="39">
        <v>0</v>
      </c>
      <c r="M3559" s="39">
        <v>0</v>
      </c>
      <c r="N3559" s="39">
        <v>0</v>
      </c>
      <c r="O3559" s="39">
        <v>0</v>
      </c>
      <c r="P3559" s="39">
        <v>0</v>
      </c>
      <c r="Q3559" s="39">
        <v>0</v>
      </c>
      <c r="R3559" s="39">
        <v>0</v>
      </c>
      <c r="S3559" s="39">
        <v>0</v>
      </c>
      <c r="T3559" s="39">
        <v>0</v>
      </c>
      <c r="U3559" s="39">
        <v>0</v>
      </c>
      <c r="V3559" s="39">
        <v>0</v>
      </c>
      <c r="W3559" s="39">
        <v>0</v>
      </c>
      <c r="X3559" s="39">
        <v>0</v>
      </c>
      <c r="Y3559" s="39">
        <v>0</v>
      </c>
      <c r="Z3559" s="39">
        <v>0</v>
      </c>
      <c r="AA3559" s="39">
        <v>0</v>
      </c>
      <c r="AB3559" s="39">
        <v>0</v>
      </c>
      <c r="AC3559" s="39">
        <v>0</v>
      </c>
      <c r="AD3559" s="39">
        <v>0</v>
      </c>
    </row>
    <row r="3560" spans="1:30" s="53" customFormat="1">
      <c r="A3560" s="52" t="s">
        <v>855</v>
      </c>
      <c r="B3560" s="53">
        <v>62.710763132368299</v>
      </c>
      <c r="C3560" s="53">
        <v>35.499844526892502</v>
      </c>
      <c r="D3560" s="53">
        <v>142.50127008824899</v>
      </c>
      <c r="E3560" s="53">
        <v>1.4278497415268401</v>
      </c>
      <c r="F3560" s="53">
        <v>1.04377270962563</v>
      </c>
      <c r="G3560" s="53">
        <v>4.0749367228072604</v>
      </c>
      <c r="H3560" s="53">
        <v>12.2948463424149</v>
      </c>
      <c r="I3560" s="53">
        <v>39.826510013875797</v>
      </c>
      <c r="J3560" s="53">
        <v>124.792178284331</v>
      </c>
      <c r="K3560" s="53">
        <v>124.767398172586</v>
      </c>
      <c r="L3560" s="53">
        <v>1</v>
      </c>
      <c r="M3560" s="53">
        <v>24.606304940614098</v>
      </c>
      <c r="N3560" s="53">
        <v>1</v>
      </c>
      <c r="O3560" s="53">
        <v>1</v>
      </c>
      <c r="P3560" s="53">
        <v>1</v>
      </c>
      <c r="Q3560" s="53">
        <v>123.181528144956</v>
      </c>
      <c r="R3560" s="53">
        <v>122.328785664796</v>
      </c>
      <c r="S3560" s="53">
        <v>0</v>
      </c>
      <c r="T3560" s="53">
        <v>1724.7385949445199</v>
      </c>
      <c r="U3560" s="53">
        <v>0</v>
      </c>
      <c r="V3560" s="53">
        <v>0</v>
      </c>
      <c r="W3560" s="53">
        <v>0</v>
      </c>
      <c r="X3560" s="53">
        <v>1724.7385949445199</v>
      </c>
      <c r="Y3560" s="53">
        <v>0</v>
      </c>
      <c r="Z3560" s="53">
        <v>0</v>
      </c>
      <c r="AA3560" s="53">
        <v>0</v>
      </c>
      <c r="AB3560" s="53">
        <v>0</v>
      </c>
      <c r="AC3560" s="53">
        <v>0</v>
      </c>
      <c r="AD3560" s="53">
        <v>0</v>
      </c>
    </row>
    <row r="3561" spans="1:30">
      <c r="A3561" s="43" t="s">
        <v>856</v>
      </c>
      <c r="B3561" s="46">
        <v>17433.592150798399</v>
      </c>
      <c r="C3561" s="46">
        <v>2200.9903606673302</v>
      </c>
      <c r="D3561" s="46">
        <v>2422.52159150024</v>
      </c>
      <c r="E3561" s="46">
        <v>622649.814011276</v>
      </c>
      <c r="F3561" s="46">
        <v>11492.1984761557</v>
      </c>
      <c r="G3561" s="46">
        <v>440364.82851137099</v>
      </c>
      <c r="H3561" s="46">
        <v>38487.991904401402</v>
      </c>
      <c r="I3561" s="46">
        <v>6299.2263338613602</v>
      </c>
      <c r="J3561" s="46">
        <v>873.54524799032197</v>
      </c>
      <c r="K3561" s="46">
        <v>3368.71975065982</v>
      </c>
      <c r="L3561" s="46">
        <v>5371.5</v>
      </c>
      <c r="M3561" s="46">
        <v>4451.6906688394401</v>
      </c>
      <c r="N3561" s="46">
        <v>4415304.3333333302</v>
      </c>
      <c r="O3561" s="46">
        <v>9240.5833333333303</v>
      </c>
      <c r="P3561" s="46">
        <v>934</v>
      </c>
      <c r="Q3561" s="46">
        <v>739.08916886973896</v>
      </c>
      <c r="R3561" s="46">
        <v>1712.60299930715</v>
      </c>
      <c r="S3561" s="46">
        <v>0</v>
      </c>
      <c r="T3561" s="46">
        <v>1724.7385949445199</v>
      </c>
      <c r="U3561" s="46">
        <v>0</v>
      </c>
      <c r="V3561" s="46">
        <v>0</v>
      </c>
      <c r="W3561" s="46">
        <v>0</v>
      </c>
      <c r="X3561" s="46">
        <v>1724.7385949445199</v>
      </c>
      <c r="Y3561" s="46">
        <v>0</v>
      </c>
      <c r="Z3561" s="46">
        <v>0</v>
      </c>
      <c r="AA3561" s="46">
        <v>0</v>
      </c>
      <c r="AB3561" s="46">
        <v>0</v>
      </c>
      <c r="AC3561" s="46">
        <v>0</v>
      </c>
      <c r="AD3561" s="46">
        <v>0</v>
      </c>
    </row>
    <row r="3562" spans="1:30" hidden="1" outlineLevel="1">
      <c r="A3562" s="40" t="s">
        <v>213</v>
      </c>
      <c r="B3562" s="39">
        <v>17433.592150798399</v>
      </c>
      <c r="C3562" s="39">
        <v>17433.592150798399</v>
      </c>
      <c r="D3562" s="39">
        <v>17433.592150798399</v>
      </c>
      <c r="E3562" s="39">
        <v>17433.592150798399</v>
      </c>
      <c r="F3562" s="39">
        <v>17433.592150798399</v>
      </c>
      <c r="G3562" s="39">
        <v>17433.592150798399</v>
      </c>
      <c r="H3562" s="39">
        <v>17433.592150798399</v>
      </c>
      <c r="I3562" s="39">
        <v>17433.592150798399</v>
      </c>
      <c r="J3562" s="39">
        <v>17433.592150798399</v>
      </c>
      <c r="K3562" s="39">
        <v>17433.592150798399</v>
      </c>
      <c r="L3562" s="39">
        <v>17433.592150798399</v>
      </c>
      <c r="M3562" s="39">
        <v>17433.592150798399</v>
      </c>
      <c r="N3562" s="39">
        <v>17433.592150798399</v>
      </c>
      <c r="O3562" s="39">
        <v>17433.592150798399</v>
      </c>
      <c r="P3562" s="39">
        <v>17433.592150798399</v>
      </c>
      <c r="Q3562" s="39">
        <v>17433.592150798399</v>
      </c>
      <c r="R3562" s="39">
        <v>17433.592150798399</v>
      </c>
    </row>
    <row r="3563" spans="1:30" hidden="1" outlineLevel="1">
      <c r="A3563" s="40" t="s">
        <v>214</v>
      </c>
      <c r="B3563" s="39">
        <v>2200.9903606673302</v>
      </c>
      <c r="C3563" s="39">
        <v>2200.9903606673302</v>
      </c>
      <c r="D3563" s="39">
        <v>2200.9903606673302</v>
      </c>
      <c r="E3563" s="39">
        <v>2200.9903606673302</v>
      </c>
      <c r="F3563" s="39">
        <v>2200.9903606673302</v>
      </c>
      <c r="G3563" s="39">
        <v>2200.9903606673302</v>
      </c>
      <c r="H3563" s="39">
        <v>2200.9903606673302</v>
      </c>
      <c r="I3563" s="39">
        <v>2200.9903606673302</v>
      </c>
      <c r="J3563" s="39">
        <v>2200.9903606673302</v>
      </c>
      <c r="K3563" s="39">
        <v>2200.9903606673302</v>
      </c>
      <c r="L3563" s="39">
        <v>2200.9903606673302</v>
      </c>
      <c r="M3563" s="39">
        <v>2200.9903606673302</v>
      </c>
      <c r="N3563" s="39">
        <v>2200.9903606673302</v>
      </c>
      <c r="O3563" s="39">
        <v>2200.9903606673302</v>
      </c>
      <c r="P3563" s="39">
        <v>2200.9903606673302</v>
      </c>
      <c r="Q3563" s="39">
        <v>2200.9903606673302</v>
      </c>
      <c r="R3563" s="39">
        <v>2200.9903606673302</v>
      </c>
    </row>
    <row r="3564" spans="1:30" hidden="1" outlineLevel="1">
      <c r="A3564" s="40" t="s">
        <v>215</v>
      </c>
      <c r="B3564" s="39">
        <v>2422.52159150024</v>
      </c>
      <c r="C3564" s="39">
        <v>2422.52159150024</v>
      </c>
      <c r="D3564" s="39">
        <v>2422.52159150024</v>
      </c>
      <c r="E3564" s="39">
        <v>2422.52159150024</v>
      </c>
      <c r="F3564" s="39">
        <v>2422.52159150024</v>
      </c>
      <c r="G3564" s="39">
        <v>2422.52159150024</v>
      </c>
      <c r="H3564" s="39">
        <v>2422.52159150024</v>
      </c>
      <c r="I3564" s="39">
        <v>2422.52159150024</v>
      </c>
      <c r="J3564" s="39">
        <v>2422.52159150024</v>
      </c>
      <c r="K3564" s="39">
        <v>2422.52159150024</v>
      </c>
      <c r="L3564" s="39">
        <v>2422.52159150024</v>
      </c>
      <c r="M3564" s="39">
        <v>2422.52159150024</v>
      </c>
      <c r="N3564" s="39">
        <v>2422.52159150024</v>
      </c>
      <c r="O3564" s="39">
        <v>2422.52159150024</v>
      </c>
      <c r="P3564" s="39">
        <v>2422.52159150024</v>
      </c>
      <c r="Q3564" s="39">
        <v>2422.52159150024</v>
      </c>
      <c r="R3564" s="39">
        <v>2422.52159150024</v>
      </c>
    </row>
    <row r="3565" spans="1:30" hidden="1" outlineLevel="1">
      <c r="A3565" s="40" t="s">
        <v>216</v>
      </c>
      <c r="B3565" s="39">
        <v>622649.814011276</v>
      </c>
      <c r="C3565" s="39">
        <v>622649.814011276</v>
      </c>
      <c r="D3565" s="39">
        <v>622649.814011276</v>
      </c>
      <c r="E3565" s="39">
        <v>622649.814011276</v>
      </c>
      <c r="F3565" s="39">
        <v>622649.814011276</v>
      </c>
      <c r="G3565" s="39">
        <v>622649.814011276</v>
      </c>
      <c r="H3565" s="39">
        <v>622649.814011276</v>
      </c>
      <c r="I3565" s="39">
        <v>622649.814011276</v>
      </c>
      <c r="J3565" s="39">
        <v>622649.814011276</v>
      </c>
      <c r="K3565" s="39">
        <v>622649.814011276</v>
      </c>
      <c r="L3565" s="39">
        <v>622649.814011276</v>
      </c>
      <c r="M3565" s="39">
        <v>622649.814011276</v>
      </c>
      <c r="N3565" s="39">
        <v>622649.814011276</v>
      </c>
      <c r="O3565" s="39">
        <v>622649.814011276</v>
      </c>
      <c r="P3565" s="39">
        <v>622649.814011276</v>
      </c>
      <c r="Q3565" s="39">
        <v>622649.814011276</v>
      </c>
      <c r="R3565" s="39">
        <v>622649.814011276</v>
      </c>
    </row>
    <row r="3566" spans="1:30" hidden="1" outlineLevel="1">
      <c r="A3566" s="40" t="s">
        <v>217</v>
      </c>
      <c r="B3566" s="39">
        <v>11492.1984761557</v>
      </c>
      <c r="C3566" s="39">
        <v>11492.1984761557</v>
      </c>
      <c r="D3566" s="39">
        <v>11492.1984761557</v>
      </c>
      <c r="E3566" s="39">
        <v>11492.1984761557</v>
      </c>
      <c r="F3566" s="39">
        <v>11492.1984761557</v>
      </c>
      <c r="G3566" s="39">
        <v>11492.1984761557</v>
      </c>
      <c r="H3566" s="39">
        <v>11492.1984761557</v>
      </c>
      <c r="I3566" s="39">
        <v>11492.1984761557</v>
      </c>
      <c r="J3566" s="39">
        <v>11492.1984761557</v>
      </c>
      <c r="K3566" s="39">
        <v>11492.1984761557</v>
      </c>
      <c r="L3566" s="39">
        <v>11492.1984761557</v>
      </c>
      <c r="M3566" s="39">
        <v>11492.1984761557</v>
      </c>
      <c r="N3566" s="39">
        <v>11492.1984761557</v>
      </c>
      <c r="O3566" s="39">
        <v>11492.1984761557</v>
      </c>
      <c r="P3566" s="39">
        <v>11492.1984761557</v>
      </c>
      <c r="Q3566" s="39">
        <v>11492.1984761557</v>
      </c>
      <c r="R3566" s="39">
        <v>11492.1984761557</v>
      </c>
    </row>
    <row r="3567" spans="1:30" hidden="1" outlineLevel="1">
      <c r="A3567" s="40" t="s">
        <v>218</v>
      </c>
      <c r="B3567" s="39">
        <v>440364.82851137099</v>
      </c>
      <c r="C3567" s="39">
        <v>440364.82851137099</v>
      </c>
      <c r="D3567" s="39">
        <v>440364.82851137099</v>
      </c>
      <c r="E3567" s="39">
        <v>440364.82851137099</v>
      </c>
      <c r="F3567" s="39">
        <v>440364.82851137099</v>
      </c>
      <c r="G3567" s="39">
        <v>440364.82851137099</v>
      </c>
      <c r="H3567" s="39">
        <v>440364.82851137099</v>
      </c>
      <c r="I3567" s="39">
        <v>440364.82851137099</v>
      </c>
      <c r="J3567" s="39">
        <v>440364.82851137099</v>
      </c>
      <c r="K3567" s="39">
        <v>440364.82851137099</v>
      </c>
      <c r="L3567" s="39">
        <v>440364.82851137099</v>
      </c>
      <c r="M3567" s="39">
        <v>440364.82851137099</v>
      </c>
      <c r="N3567" s="39">
        <v>440364.82851137099</v>
      </c>
      <c r="O3567" s="39">
        <v>440364.82851137099</v>
      </c>
      <c r="P3567" s="39">
        <v>440364.82851137099</v>
      </c>
      <c r="Q3567" s="39">
        <v>440364.82851137099</v>
      </c>
      <c r="R3567" s="39">
        <v>440364.82851137099</v>
      </c>
    </row>
    <row r="3568" spans="1:30" hidden="1" outlineLevel="1">
      <c r="A3568" s="40" t="s">
        <v>219</v>
      </c>
      <c r="B3568" s="39">
        <v>38487.991904401402</v>
      </c>
      <c r="C3568" s="39">
        <v>38487.991904401402</v>
      </c>
      <c r="D3568" s="39">
        <v>38487.991904401402</v>
      </c>
      <c r="E3568" s="39">
        <v>38487.991904401402</v>
      </c>
      <c r="F3568" s="39">
        <v>38487.991904401402</v>
      </c>
      <c r="G3568" s="39">
        <v>38487.991904401402</v>
      </c>
      <c r="H3568" s="39">
        <v>38487.991904401402</v>
      </c>
      <c r="I3568" s="39">
        <v>38487.991904401402</v>
      </c>
      <c r="J3568" s="39">
        <v>38487.991904401402</v>
      </c>
      <c r="K3568" s="39">
        <v>38487.991904401402</v>
      </c>
      <c r="L3568" s="39">
        <v>38487.991904401402</v>
      </c>
      <c r="M3568" s="39">
        <v>38487.991904401402</v>
      </c>
      <c r="N3568" s="39">
        <v>38487.991904401402</v>
      </c>
      <c r="O3568" s="39">
        <v>38487.991904401402</v>
      </c>
      <c r="P3568" s="39">
        <v>38487.991904401402</v>
      </c>
      <c r="Q3568" s="39">
        <v>38487.991904401402</v>
      </c>
      <c r="R3568" s="39">
        <v>38487.991904401402</v>
      </c>
    </row>
    <row r="3569" spans="1:30" hidden="1" outlineLevel="1">
      <c r="A3569" s="40" t="s">
        <v>220</v>
      </c>
      <c r="B3569" s="39">
        <v>6299.2263338613602</v>
      </c>
      <c r="C3569" s="39">
        <v>6299.2263338613602</v>
      </c>
      <c r="D3569" s="39">
        <v>6299.2263338613602</v>
      </c>
      <c r="E3569" s="39">
        <v>6299.2263338613602</v>
      </c>
      <c r="F3569" s="39">
        <v>6299.2263338613602</v>
      </c>
      <c r="G3569" s="39">
        <v>6299.2263338613602</v>
      </c>
      <c r="H3569" s="39">
        <v>6299.2263338613602</v>
      </c>
      <c r="I3569" s="39">
        <v>6299.2263338613602</v>
      </c>
      <c r="J3569" s="39">
        <v>6299.2263338613602</v>
      </c>
      <c r="K3569" s="39">
        <v>6299.2263338613602</v>
      </c>
      <c r="L3569" s="39">
        <v>6299.2263338613602</v>
      </c>
      <c r="M3569" s="39">
        <v>6299.2263338613602</v>
      </c>
      <c r="N3569" s="39">
        <v>6299.2263338613602</v>
      </c>
      <c r="O3569" s="39">
        <v>6299.2263338613602</v>
      </c>
      <c r="P3569" s="39">
        <v>6299.2263338613602</v>
      </c>
      <c r="Q3569" s="39">
        <v>6299.2263338613602</v>
      </c>
      <c r="R3569" s="39">
        <v>6299.2263338613602</v>
      </c>
    </row>
    <row r="3570" spans="1:30" hidden="1" outlineLevel="1">
      <c r="A3570" s="40" t="s">
        <v>221</v>
      </c>
      <c r="B3570" s="39">
        <v>873.54524799032197</v>
      </c>
      <c r="C3570" s="39">
        <v>873.54524799032197</v>
      </c>
      <c r="D3570" s="39">
        <v>873.54524799032197</v>
      </c>
      <c r="E3570" s="39">
        <v>873.54524799032197</v>
      </c>
      <c r="F3570" s="39">
        <v>873.54524799032197</v>
      </c>
      <c r="G3570" s="39">
        <v>873.54524799032197</v>
      </c>
      <c r="H3570" s="39">
        <v>873.54524799032197</v>
      </c>
      <c r="I3570" s="39">
        <v>873.54524799032197</v>
      </c>
      <c r="J3570" s="39">
        <v>873.54524799032197</v>
      </c>
      <c r="K3570" s="39">
        <v>873.54524799032197</v>
      </c>
      <c r="L3570" s="39">
        <v>873.54524799032197</v>
      </c>
      <c r="M3570" s="39">
        <v>873.54524799032197</v>
      </c>
      <c r="N3570" s="39">
        <v>873.54524799032197</v>
      </c>
      <c r="O3570" s="39">
        <v>873.54524799032197</v>
      </c>
      <c r="P3570" s="39">
        <v>873.54524799032197</v>
      </c>
      <c r="Q3570" s="39">
        <v>873.54524799032197</v>
      </c>
      <c r="R3570" s="39">
        <v>873.54524799032197</v>
      </c>
    </row>
    <row r="3571" spans="1:30" hidden="1" outlineLevel="1">
      <c r="A3571" s="40" t="s">
        <v>222</v>
      </c>
      <c r="B3571" s="39">
        <v>3368.71975065982</v>
      </c>
      <c r="C3571" s="39">
        <v>3368.71975065982</v>
      </c>
      <c r="D3571" s="39">
        <v>3368.71975065982</v>
      </c>
      <c r="E3571" s="39">
        <v>3368.71975065982</v>
      </c>
      <c r="F3571" s="39">
        <v>3368.71975065982</v>
      </c>
      <c r="G3571" s="39">
        <v>3368.71975065982</v>
      </c>
      <c r="H3571" s="39">
        <v>3368.71975065982</v>
      </c>
      <c r="I3571" s="39">
        <v>3368.71975065982</v>
      </c>
      <c r="J3571" s="39">
        <v>3368.71975065982</v>
      </c>
      <c r="K3571" s="39">
        <v>3368.71975065982</v>
      </c>
      <c r="L3571" s="39">
        <v>3368.71975065982</v>
      </c>
      <c r="M3571" s="39">
        <v>3368.71975065982</v>
      </c>
      <c r="N3571" s="39">
        <v>3368.71975065982</v>
      </c>
      <c r="O3571" s="39">
        <v>3368.71975065982</v>
      </c>
      <c r="P3571" s="39">
        <v>3368.71975065982</v>
      </c>
      <c r="Q3571" s="39">
        <v>3368.71975065982</v>
      </c>
      <c r="R3571" s="39">
        <v>3368.71975065982</v>
      </c>
    </row>
    <row r="3572" spans="1:30" hidden="1" outlineLevel="1">
      <c r="A3572" s="40" t="s">
        <v>223</v>
      </c>
      <c r="B3572" s="39">
        <v>5371.5</v>
      </c>
      <c r="C3572" s="39">
        <v>5371.5</v>
      </c>
      <c r="D3572" s="39">
        <v>5371.5</v>
      </c>
      <c r="E3572" s="39">
        <v>5371.5</v>
      </c>
      <c r="F3572" s="39">
        <v>5371.5</v>
      </c>
      <c r="G3572" s="39">
        <v>5371.5</v>
      </c>
      <c r="H3572" s="39">
        <v>5371.5</v>
      </c>
      <c r="I3572" s="39">
        <v>5371.5</v>
      </c>
      <c r="J3572" s="39">
        <v>5371.5</v>
      </c>
      <c r="K3572" s="39">
        <v>5371.5</v>
      </c>
      <c r="L3572" s="39">
        <v>5371.5</v>
      </c>
      <c r="M3572" s="39">
        <v>5371.5</v>
      </c>
      <c r="N3572" s="39">
        <v>5371.5</v>
      </c>
      <c r="O3572" s="39">
        <v>5371.5</v>
      </c>
      <c r="P3572" s="39">
        <v>5371.5</v>
      </c>
      <c r="Q3572" s="39">
        <v>5371.5</v>
      </c>
      <c r="R3572" s="39">
        <v>5371.5</v>
      </c>
    </row>
    <row r="3573" spans="1:30" hidden="1" outlineLevel="1">
      <c r="A3573" s="40" t="s">
        <v>224</v>
      </c>
      <c r="B3573" s="39">
        <v>4451.6906688394401</v>
      </c>
      <c r="C3573" s="39">
        <v>4451.6906688394401</v>
      </c>
      <c r="D3573" s="39">
        <v>4451.6906688394401</v>
      </c>
      <c r="E3573" s="39">
        <v>4451.6906688394401</v>
      </c>
      <c r="F3573" s="39">
        <v>4451.6906688394401</v>
      </c>
      <c r="G3573" s="39">
        <v>4451.6906688394401</v>
      </c>
      <c r="H3573" s="39">
        <v>4451.6906688394401</v>
      </c>
      <c r="I3573" s="39">
        <v>4451.6906688394401</v>
      </c>
      <c r="J3573" s="39">
        <v>4451.6906688394401</v>
      </c>
      <c r="K3573" s="39">
        <v>4451.6906688394401</v>
      </c>
      <c r="L3573" s="39">
        <v>4451.6906688394401</v>
      </c>
      <c r="M3573" s="39">
        <v>4451.6906688394401</v>
      </c>
      <c r="N3573" s="39">
        <v>4451.6906688394401</v>
      </c>
      <c r="O3573" s="39">
        <v>4451.6906688394401</v>
      </c>
      <c r="P3573" s="39">
        <v>4451.6906688394401</v>
      </c>
      <c r="Q3573" s="39">
        <v>4451.6906688394401</v>
      </c>
      <c r="R3573" s="39">
        <v>4451.6906688394401</v>
      </c>
    </row>
    <row r="3574" spans="1:30" hidden="1" outlineLevel="1">
      <c r="A3574" s="40" t="s">
        <v>225</v>
      </c>
      <c r="B3574" s="39">
        <v>4415304.3333333302</v>
      </c>
      <c r="C3574" s="39">
        <v>4415304.3333333302</v>
      </c>
      <c r="D3574" s="39">
        <v>4415304.3333333302</v>
      </c>
      <c r="E3574" s="39">
        <v>4415304.3333333302</v>
      </c>
      <c r="F3574" s="39">
        <v>4415304.3333333302</v>
      </c>
      <c r="G3574" s="39">
        <v>4415304.3333333302</v>
      </c>
      <c r="H3574" s="39">
        <v>4415304.3333333302</v>
      </c>
      <c r="I3574" s="39">
        <v>4415304.3333333302</v>
      </c>
      <c r="J3574" s="39">
        <v>4415304.3333333302</v>
      </c>
      <c r="K3574" s="39">
        <v>4415304.3333333302</v>
      </c>
      <c r="L3574" s="39">
        <v>4415304.3333333302</v>
      </c>
      <c r="M3574" s="39">
        <v>4415304.3333333302</v>
      </c>
      <c r="N3574" s="39">
        <v>4415304.3333333302</v>
      </c>
      <c r="O3574" s="39">
        <v>4415304.3333333302</v>
      </c>
      <c r="P3574" s="39">
        <v>4415304.3333333302</v>
      </c>
      <c r="Q3574" s="39">
        <v>4415304.3333333302</v>
      </c>
      <c r="R3574" s="39">
        <v>4415304.3333333302</v>
      </c>
    </row>
    <row r="3575" spans="1:30" hidden="1" outlineLevel="1">
      <c r="A3575" s="40" t="s">
        <v>226</v>
      </c>
      <c r="B3575" s="39">
        <v>9240.5833333333303</v>
      </c>
      <c r="C3575" s="39">
        <v>9240.5833333333303</v>
      </c>
      <c r="D3575" s="39">
        <v>9240.5833333333303</v>
      </c>
      <c r="E3575" s="39">
        <v>9240.5833333333303</v>
      </c>
      <c r="F3575" s="39">
        <v>9240.5833333333303</v>
      </c>
      <c r="G3575" s="39">
        <v>9240.5833333333303</v>
      </c>
      <c r="H3575" s="39">
        <v>9240.5833333333303</v>
      </c>
      <c r="I3575" s="39">
        <v>9240.5833333333303</v>
      </c>
      <c r="J3575" s="39">
        <v>9240.5833333333303</v>
      </c>
      <c r="K3575" s="39">
        <v>9240.5833333333303</v>
      </c>
      <c r="L3575" s="39">
        <v>9240.5833333333303</v>
      </c>
      <c r="M3575" s="39">
        <v>9240.5833333333303</v>
      </c>
      <c r="N3575" s="39">
        <v>9240.5833333333303</v>
      </c>
      <c r="O3575" s="39">
        <v>9240.5833333333303</v>
      </c>
      <c r="P3575" s="39">
        <v>9240.5833333333303</v>
      </c>
      <c r="Q3575" s="39">
        <v>9240.5833333333303</v>
      </c>
      <c r="R3575" s="39">
        <v>9240.5833333333303</v>
      </c>
    </row>
    <row r="3576" spans="1:30" hidden="1" outlineLevel="1">
      <c r="A3576" s="40" t="s">
        <v>227</v>
      </c>
      <c r="B3576" s="39">
        <v>934</v>
      </c>
      <c r="C3576" s="39">
        <v>934</v>
      </c>
      <c r="D3576" s="39">
        <v>934</v>
      </c>
      <c r="E3576" s="39">
        <v>934</v>
      </c>
      <c r="F3576" s="39">
        <v>934</v>
      </c>
      <c r="G3576" s="39">
        <v>934</v>
      </c>
      <c r="H3576" s="39">
        <v>934</v>
      </c>
      <c r="I3576" s="39">
        <v>934</v>
      </c>
      <c r="J3576" s="39">
        <v>934</v>
      </c>
      <c r="K3576" s="39">
        <v>934</v>
      </c>
      <c r="L3576" s="39">
        <v>934</v>
      </c>
      <c r="M3576" s="39">
        <v>934</v>
      </c>
      <c r="N3576" s="39">
        <v>934</v>
      </c>
      <c r="O3576" s="39">
        <v>934</v>
      </c>
      <c r="P3576" s="39">
        <v>934</v>
      </c>
      <c r="Q3576" s="39">
        <v>934</v>
      </c>
      <c r="R3576" s="39">
        <v>934</v>
      </c>
    </row>
    <row r="3577" spans="1:30" hidden="1" outlineLevel="1">
      <c r="A3577" s="40" t="s">
        <v>228</v>
      </c>
      <c r="B3577" s="39">
        <v>739.08916886973896</v>
      </c>
      <c r="C3577" s="39">
        <v>739.08916886973896</v>
      </c>
      <c r="D3577" s="39">
        <v>739.08916886973896</v>
      </c>
      <c r="E3577" s="39">
        <v>739.08916886973896</v>
      </c>
      <c r="F3577" s="39">
        <v>739.08916886973896</v>
      </c>
      <c r="G3577" s="39">
        <v>739.08916886973896</v>
      </c>
      <c r="H3577" s="39">
        <v>739.08916886973896</v>
      </c>
      <c r="I3577" s="39">
        <v>739.08916886973896</v>
      </c>
      <c r="J3577" s="39">
        <v>739.08916886973896</v>
      </c>
      <c r="K3577" s="39">
        <v>739.08916886973896</v>
      </c>
      <c r="L3577" s="39">
        <v>739.08916886973896</v>
      </c>
      <c r="M3577" s="39">
        <v>739.08916886973896</v>
      </c>
      <c r="N3577" s="39">
        <v>739.08916886973896</v>
      </c>
      <c r="O3577" s="39">
        <v>739.08916886973896</v>
      </c>
      <c r="P3577" s="39">
        <v>739.08916886973896</v>
      </c>
      <c r="Q3577" s="39">
        <v>739.08916886973896</v>
      </c>
      <c r="R3577" s="39">
        <v>739.08916886973896</v>
      </c>
    </row>
    <row r="3578" spans="1:30" hidden="1" outlineLevel="1">
      <c r="A3578" s="40" t="s">
        <v>229</v>
      </c>
      <c r="B3578" s="39">
        <v>1712.60299930715</v>
      </c>
      <c r="C3578" s="39">
        <v>1712.60299930715</v>
      </c>
      <c r="D3578" s="39">
        <v>1712.60299930715</v>
      </c>
      <c r="E3578" s="39">
        <v>1712.60299930715</v>
      </c>
      <c r="F3578" s="39">
        <v>1712.60299930715</v>
      </c>
      <c r="G3578" s="39">
        <v>1712.60299930715</v>
      </c>
      <c r="H3578" s="39">
        <v>1712.60299930715</v>
      </c>
      <c r="I3578" s="39">
        <v>1712.60299930715</v>
      </c>
      <c r="J3578" s="39">
        <v>1712.60299930715</v>
      </c>
      <c r="K3578" s="39">
        <v>1712.60299930715</v>
      </c>
      <c r="L3578" s="39">
        <v>1712.60299930715</v>
      </c>
      <c r="M3578" s="39">
        <v>1712.60299930715</v>
      </c>
      <c r="N3578" s="39">
        <v>1712.60299930715</v>
      </c>
      <c r="O3578" s="39">
        <v>1712.60299930715</v>
      </c>
      <c r="P3578" s="39">
        <v>1712.60299930715</v>
      </c>
      <c r="Q3578" s="39">
        <v>1712.60299930715</v>
      </c>
      <c r="R3578" s="39">
        <v>1712.60299930715</v>
      </c>
    </row>
    <row r="3579" spans="1:30" hidden="1" outlineLevel="1">
      <c r="A3579" s="40" t="s">
        <v>230</v>
      </c>
      <c r="S3579" s="39">
        <v>1724.7385949445199</v>
      </c>
      <c r="T3579" s="39">
        <v>1724.7385949445199</v>
      </c>
      <c r="U3579" s="39">
        <v>1724.7385949445199</v>
      </c>
      <c r="V3579" s="39">
        <v>1724.7385949445199</v>
      </c>
      <c r="W3579" s="39">
        <v>1724.7385949445199</v>
      </c>
      <c r="X3579" s="39">
        <v>1724.7385949445199</v>
      </c>
      <c r="Y3579" s="39">
        <v>1724.7385949445199</v>
      </c>
      <c r="Z3579" s="39">
        <v>1724.7385949445199</v>
      </c>
      <c r="AA3579" s="39">
        <v>1724.7385949445199</v>
      </c>
      <c r="AB3579" s="39">
        <v>1724.7385949445199</v>
      </c>
      <c r="AC3579" s="39">
        <v>1724.7385949445199</v>
      </c>
      <c r="AD3579" s="39">
        <v>1724.7385949445199</v>
      </c>
    </row>
    <row r="3580" spans="1:30" hidden="1" outlineLevel="1">
      <c r="A3580" s="40" t="s">
        <v>232</v>
      </c>
      <c r="S3580" s="39">
        <v>1724.7385949445199</v>
      </c>
      <c r="T3580" s="39">
        <v>1724.7385949445199</v>
      </c>
      <c r="U3580" s="39">
        <v>1724.7385949445199</v>
      </c>
      <c r="V3580" s="39">
        <v>1724.7385949445199</v>
      </c>
      <c r="W3580" s="39">
        <v>1724.7385949445199</v>
      </c>
      <c r="X3580" s="39">
        <v>1724.7385949445199</v>
      </c>
      <c r="Y3580" s="39">
        <v>1724.7385949445199</v>
      </c>
      <c r="Z3580" s="39">
        <v>1724.7385949445199</v>
      </c>
      <c r="AA3580" s="39">
        <v>1724.7385949445199</v>
      </c>
      <c r="AB3580" s="39">
        <v>1724.7385949445199</v>
      </c>
      <c r="AC3580" s="39">
        <v>1724.7385949445199</v>
      </c>
      <c r="AD3580" s="39">
        <v>1724.7385949445199</v>
      </c>
    </row>
    <row r="3581" spans="1:30" collapsed="1">
      <c r="A3581" s="40" t="s">
        <v>857</v>
      </c>
      <c r="B3581" s="39">
        <v>5583347.2278423598</v>
      </c>
      <c r="C3581" s="39">
        <v>5583347.2278423598</v>
      </c>
      <c r="D3581" s="39">
        <v>5583347.2278423598</v>
      </c>
      <c r="E3581" s="39">
        <v>5583347.2278423598</v>
      </c>
      <c r="F3581" s="39">
        <v>5583347.2278423598</v>
      </c>
      <c r="G3581" s="39">
        <v>5583347.2278423598</v>
      </c>
      <c r="H3581" s="39">
        <v>5583347.2278423598</v>
      </c>
      <c r="I3581" s="39">
        <v>5583347.2278423598</v>
      </c>
      <c r="J3581" s="39">
        <v>5583347.2278423598</v>
      </c>
      <c r="K3581" s="39">
        <v>5583347.2278423598</v>
      </c>
      <c r="L3581" s="39">
        <v>5583347.2278423598</v>
      </c>
      <c r="M3581" s="39">
        <v>5583347.2278423598</v>
      </c>
      <c r="N3581" s="39">
        <v>5583347.2278423598</v>
      </c>
      <c r="O3581" s="39">
        <v>5583347.2278423598</v>
      </c>
      <c r="P3581" s="39">
        <v>5583347.2278423598</v>
      </c>
      <c r="Q3581" s="39">
        <v>5583347.2278423598</v>
      </c>
      <c r="R3581" s="39">
        <v>5583347.2278423598</v>
      </c>
      <c r="S3581" s="39">
        <v>3449.4771898890399</v>
      </c>
      <c r="T3581" s="39">
        <v>3449.4771898890399</v>
      </c>
      <c r="U3581" s="39">
        <v>3449.4771898890399</v>
      </c>
      <c r="V3581" s="39">
        <v>3449.4771898890399</v>
      </c>
      <c r="W3581" s="39">
        <v>3449.4771898890399</v>
      </c>
      <c r="X3581" s="39">
        <v>3449.4771898890399</v>
      </c>
      <c r="Y3581" s="39">
        <v>3449.4771898890399</v>
      </c>
      <c r="Z3581" s="39">
        <v>3449.4771898890399</v>
      </c>
      <c r="AA3581" s="39">
        <v>3449.4771898890399</v>
      </c>
      <c r="AB3581" s="39">
        <v>3449.4771898890399</v>
      </c>
      <c r="AC3581" s="39">
        <v>3449.4771898890399</v>
      </c>
      <c r="AD3581" s="39">
        <v>3449.4771898890399</v>
      </c>
    </row>
    <row r="3582" spans="1:30" hidden="1" outlineLevel="1">
      <c r="A3582" s="40" t="s">
        <v>213</v>
      </c>
      <c r="B3582" s="39">
        <v>17433.592150798399</v>
      </c>
      <c r="C3582" s="39">
        <v>17433.592150798399</v>
      </c>
      <c r="D3582" s="39">
        <v>17433.592150798399</v>
      </c>
      <c r="E3582" s="39">
        <v>17433.592150798399</v>
      </c>
      <c r="F3582" s="39">
        <v>17433.592150798399</v>
      </c>
      <c r="G3582" s="39">
        <v>17433.592150798399</v>
      </c>
      <c r="H3582" s="39">
        <v>17433.592150798399</v>
      </c>
      <c r="I3582" s="39">
        <v>17433.592150798399</v>
      </c>
      <c r="J3582" s="39">
        <v>17433.592150798399</v>
      </c>
      <c r="K3582" s="39">
        <v>17433.592150798399</v>
      </c>
      <c r="L3582" s="39">
        <v>17433.592150798399</v>
      </c>
      <c r="M3582" s="39">
        <v>17433.592150798399</v>
      </c>
      <c r="N3582" s="39">
        <v>17433.592150798399</v>
      </c>
      <c r="O3582" s="39">
        <v>17433.592150798399</v>
      </c>
      <c r="P3582" s="39">
        <v>17433.592150798399</v>
      </c>
      <c r="Q3582" s="39">
        <v>17433.592150798399</v>
      </c>
      <c r="R3582" s="39">
        <v>17433.592150798399</v>
      </c>
      <c r="S3582" s="39">
        <v>17433.592150798399</v>
      </c>
      <c r="T3582" s="39">
        <v>17433.592150798399</v>
      </c>
      <c r="U3582" s="39">
        <v>17433.592150798399</v>
      </c>
      <c r="V3582" s="39">
        <v>17433.592150798399</v>
      </c>
      <c r="W3582" s="39">
        <v>17433.592150798399</v>
      </c>
      <c r="X3582" s="39">
        <v>17433.592150798399</v>
      </c>
      <c r="Y3582" s="39">
        <v>17433.592150798399</v>
      </c>
      <c r="Z3582" s="39">
        <v>17433.592150798399</v>
      </c>
      <c r="AA3582" s="39">
        <v>17433.592150798399</v>
      </c>
      <c r="AB3582" s="39">
        <v>17433.592150798399</v>
      </c>
      <c r="AC3582" s="39">
        <v>17433.592150798399</v>
      </c>
      <c r="AD3582" s="39">
        <v>17433.592150798399</v>
      </c>
    </row>
    <row r="3583" spans="1:30" hidden="1" outlineLevel="1">
      <c r="A3583" s="40" t="s">
        <v>214</v>
      </c>
      <c r="B3583" s="39">
        <v>2200.9903606673302</v>
      </c>
      <c r="C3583" s="39">
        <v>2200.9903606673302</v>
      </c>
      <c r="D3583" s="39">
        <v>2200.9903606673302</v>
      </c>
      <c r="E3583" s="39">
        <v>2200.9903606673302</v>
      </c>
      <c r="F3583" s="39">
        <v>2200.9903606673302</v>
      </c>
      <c r="G3583" s="39">
        <v>2200.9903606673302</v>
      </c>
      <c r="H3583" s="39">
        <v>2200.9903606673302</v>
      </c>
      <c r="I3583" s="39">
        <v>2200.9903606673302</v>
      </c>
      <c r="J3583" s="39">
        <v>2200.9903606673302</v>
      </c>
      <c r="K3583" s="39">
        <v>2200.9903606673302</v>
      </c>
      <c r="L3583" s="39">
        <v>2200.9903606673302</v>
      </c>
      <c r="M3583" s="39">
        <v>2200.9903606673302</v>
      </c>
      <c r="N3583" s="39">
        <v>2200.9903606673302</v>
      </c>
      <c r="O3583" s="39">
        <v>2200.9903606673302</v>
      </c>
      <c r="P3583" s="39">
        <v>2200.9903606673302</v>
      </c>
      <c r="Q3583" s="39">
        <v>2200.9903606673302</v>
      </c>
      <c r="R3583" s="39">
        <v>2200.9903606673302</v>
      </c>
      <c r="S3583" s="39">
        <v>2200.9903606673302</v>
      </c>
      <c r="T3583" s="39">
        <v>2200.9903606673302</v>
      </c>
      <c r="U3583" s="39">
        <v>2200.9903606673302</v>
      </c>
      <c r="V3583" s="39">
        <v>2200.9903606673302</v>
      </c>
      <c r="W3583" s="39">
        <v>2200.9903606673302</v>
      </c>
      <c r="X3583" s="39">
        <v>2200.9903606673302</v>
      </c>
      <c r="Y3583" s="39">
        <v>2200.9903606673302</v>
      </c>
      <c r="Z3583" s="39">
        <v>2200.9903606673302</v>
      </c>
      <c r="AA3583" s="39">
        <v>2200.9903606673302</v>
      </c>
      <c r="AB3583" s="39">
        <v>2200.9903606673302</v>
      </c>
      <c r="AC3583" s="39">
        <v>2200.9903606673302</v>
      </c>
      <c r="AD3583" s="39">
        <v>2200.9903606673302</v>
      </c>
    </row>
    <row r="3584" spans="1:30" hidden="1" outlineLevel="1">
      <c r="A3584" s="40" t="s">
        <v>215</v>
      </c>
      <c r="B3584" s="39">
        <v>2422.52159150024</v>
      </c>
      <c r="C3584" s="39">
        <v>2422.52159150024</v>
      </c>
      <c r="D3584" s="39">
        <v>2422.52159150024</v>
      </c>
      <c r="E3584" s="39">
        <v>2422.52159150024</v>
      </c>
      <c r="F3584" s="39">
        <v>2422.52159150024</v>
      </c>
      <c r="G3584" s="39">
        <v>2422.52159150024</v>
      </c>
      <c r="H3584" s="39">
        <v>2422.52159150024</v>
      </c>
      <c r="I3584" s="39">
        <v>2422.52159150024</v>
      </c>
      <c r="J3584" s="39">
        <v>2422.52159150024</v>
      </c>
      <c r="K3584" s="39">
        <v>2422.52159150024</v>
      </c>
      <c r="L3584" s="39">
        <v>2422.52159150024</v>
      </c>
      <c r="M3584" s="39">
        <v>2422.52159150024</v>
      </c>
      <c r="N3584" s="39">
        <v>2422.52159150024</v>
      </c>
      <c r="O3584" s="39">
        <v>2422.52159150024</v>
      </c>
      <c r="P3584" s="39">
        <v>2422.52159150024</v>
      </c>
      <c r="Q3584" s="39">
        <v>2422.52159150024</v>
      </c>
      <c r="R3584" s="39">
        <v>2422.52159150024</v>
      </c>
      <c r="S3584" s="39">
        <v>2422.52159150024</v>
      </c>
      <c r="T3584" s="39">
        <v>2422.52159150024</v>
      </c>
      <c r="U3584" s="39">
        <v>2422.52159150024</v>
      </c>
      <c r="V3584" s="39">
        <v>2422.52159150024</v>
      </c>
      <c r="W3584" s="39">
        <v>2422.52159150024</v>
      </c>
      <c r="X3584" s="39">
        <v>2422.52159150024</v>
      </c>
      <c r="Y3584" s="39">
        <v>2422.52159150024</v>
      </c>
      <c r="Z3584" s="39">
        <v>2422.52159150024</v>
      </c>
      <c r="AA3584" s="39">
        <v>2422.52159150024</v>
      </c>
      <c r="AB3584" s="39">
        <v>2422.52159150024</v>
      </c>
      <c r="AC3584" s="39">
        <v>2422.52159150024</v>
      </c>
      <c r="AD3584" s="39">
        <v>2422.52159150024</v>
      </c>
    </row>
    <row r="3585" spans="1:30" hidden="1" outlineLevel="1">
      <c r="A3585" s="40" t="s">
        <v>216</v>
      </c>
      <c r="B3585" s="39">
        <v>622649.814011276</v>
      </c>
      <c r="C3585" s="39">
        <v>622649.814011276</v>
      </c>
      <c r="D3585" s="39">
        <v>622649.814011276</v>
      </c>
      <c r="E3585" s="39">
        <v>622649.814011276</v>
      </c>
      <c r="F3585" s="39">
        <v>622649.814011276</v>
      </c>
      <c r="G3585" s="39">
        <v>622649.814011276</v>
      </c>
      <c r="H3585" s="39">
        <v>622649.814011276</v>
      </c>
      <c r="I3585" s="39">
        <v>622649.814011276</v>
      </c>
      <c r="J3585" s="39">
        <v>622649.814011276</v>
      </c>
      <c r="K3585" s="39">
        <v>622649.814011276</v>
      </c>
      <c r="L3585" s="39">
        <v>622649.814011276</v>
      </c>
      <c r="M3585" s="39">
        <v>622649.814011276</v>
      </c>
      <c r="N3585" s="39">
        <v>622649.814011276</v>
      </c>
      <c r="O3585" s="39">
        <v>622649.814011276</v>
      </c>
      <c r="P3585" s="39">
        <v>622649.814011276</v>
      </c>
      <c r="Q3585" s="39">
        <v>622649.814011276</v>
      </c>
      <c r="R3585" s="39">
        <v>622649.814011276</v>
      </c>
      <c r="S3585" s="39">
        <v>622649.814011276</v>
      </c>
      <c r="T3585" s="39">
        <v>622649.814011276</v>
      </c>
      <c r="U3585" s="39">
        <v>622649.814011276</v>
      </c>
      <c r="V3585" s="39">
        <v>622649.814011276</v>
      </c>
      <c r="W3585" s="39">
        <v>622649.814011276</v>
      </c>
      <c r="X3585" s="39">
        <v>622649.814011276</v>
      </c>
      <c r="Y3585" s="39">
        <v>622649.814011276</v>
      </c>
      <c r="Z3585" s="39">
        <v>622649.814011276</v>
      </c>
      <c r="AA3585" s="39">
        <v>622649.814011276</v>
      </c>
      <c r="AB3585" s="39">
        <v>622649.814011276</v>
      </c>
      <c r="AC3585" s="39">
        <v>622649.814011276</v>
      </c>
      <c r="AD3585" s="39">
        <v>622649.814011276</v>
      </c>
    </row>
    <row r="3586" spans="1:30" hidden="1" outlineLevel="1">
      <c r="A3586" s="40" t="s">
        <v>217</v>
      </c>
      <c r="B3586" s="39">
        <v>11492.1984761557</v>
      </c>
      <c r="C3586" s="39">
        <v>11492.1984761557</v>
      </c>
      <c r="D3586" s="39">
        <v>11492.1984761557</v>
      </c>
      <c r="E3586" s="39">
        <v>11492.1984761557</v>
      </c>
      <c r="F3586" s="39">
        <v>11492.1984761557</v>
      </c>
      <c r="G3586" s="39">
        <v>11492.1984761557</v>
      </c>
      <c r="H3586" s="39">
        <v>11492.1984761557</v>
      </c>
      <c r="I3586" s="39">
        <v>11492.1984761557</v>
      </c>
      <c r="J3586" s="39">
        <v>11492.1984761557</v>
      </c>
      <c r="K3586" s="39">
        <v>11492.1984761557</v>
      </c>
      <c r="L3586" s="39">
        <v>11492.1984761557</v>
      </c>
      <c r="M3586" s="39">
        <v>11492.1984761557</v>
      </c>
      <c r="N3586" s="39">
        <v>11492.1984761557</v>
      </c>
      <c r="O3586" s="39">
        <v>11492.1984761557</v>
      </c>
      <c r="P3586" s="39">
        <v>11492.1984761557</v>
      </c>
      <c r="Q3586" s="39">
        <v>11492.1984761557</v>
      </c>
      <c r="R3586" s="39">
        <v>11492.1984761557</v>
      </c>
      <c r="S3586" s="39">
        <v>11492.1984761557</v>
      </c>
      <c r="T3586" s="39">
        <v>11492.1984761557</v>
      </c>
      <c r="U3586" s="39">
        <v>11492.1984761557</v>
      </c>
      <c r="V3586" s="39">
        <v>11492.1984761557</v>
      </c>
      <c r="W3586" s="39">
        <v>11492.1984761557</v>
      </c>
      <c r="X3586" s="39">
        <v>11492.1984761557</v>
      </c>
      <c r="Y3586" s="39">
        <v>11492.1984761557</v>
      </c>
      <c r="Z3586" s="39">
        <v>11492.1984761557</v>
      </c>
      <c r="AA3586" s="39">
        <v>11492.1984761557</v>
      </c>
      <c r="AB3586" s="39">
        <v>11492.1984761557</v>
      </c>
      <c r="AC3586" s="39">
        <v>11492.1984761557</v>
      </c>
      <c r="AD3586" s="39">
        <v>11492.1984761557</v>
      </c>
    </row>
    <row r="3587" spans="1:30" hidden="1" outlineLevel="1">
      <c r="A3587" s="40" t="s">
        <v>218</v>
      </c>
      <c r="B3587" s="39">
        <v>440364.82851137099</v>
      </c>
      <c r="C3587" s="39">
        <v>440364.82851137099</v>
      </c>
      <c r="D3587" s="39">
        <v>440364.82851137099</v>
      </c>
      <c r="E3587" s="39">
        <v>440364.82851137099</v>
      </c>
      <c r="F3587" s="39">
        <v>440364.82851137099</v>
      </c>
      <c r="G3587" s="39">
        <v>440364.82851137099</v>
      </c>
      <c r="H3587" s="39">
        <v>440364.82851137099</v>
      </c>
      <c r="I3587" s="39">
        <v>440364.82851137099</v>
      </c>
      <c r="J3587" s="39">
        <v>440364.82851137099</v>
      </c>
      <c r="K3587" s="39">
        <v>440364.82851137099</v>
      </c>
      <c r="L3587" s="39">
        <v>440364.82851137099</v>
      </c>
      <c r="M3587" s="39">
        <v>440364.82851137099</v>
      </c>
      <c r="N3587" s="39">
        <v>440364.82851137099</v>
      </c>
      <c r="O3587" s="39">
        <v>440364.82851137099</v>
      </c>
      <c r="P3587" s="39">
        <v>440364.82851137099</v>
      </c>
      <c r="Q3587" s="39">
        <v>440364.82851137099</v>
      </c>
      <c r="R3587" s="39">
        <v>440364.82851137099</v>
      </c>
      <c r="S3587" s="39">
        <v>440364.82851137099</v>
      </c>
      <c r="T3587" s="39">
        <v>440364.82851137099</v>
      </c>
      <c r="U3587" s="39">
        <v>440364.82851137099</v>
      </c>
      <c r="V3587" s="39">
        <v>440364.82851137099</v>
      </c>
      <c r="W3587" s="39">
        <v>440364.82851137099</v>
      </c>
      <c r="X3587" s="39">
        <v>440364.82851137099</v>
      </c>
      <c r="Y3587" s="39">
        <v>440364.82851137099</v>
      </c>
      <c r="Z3587" s="39">
        <v>440364.82851137099</v>
      </c>
      <c r="AA3587" s="39">
        <v>440364.82851137099</v>
      </c>
      <c r="AB3587" s="39">
        <v>440364.82851137099</v>
      </c>
      <c r="AC3587" s="39">
        <v>440364.82851137099</v>
      </c>
      <c r="AD3587" s="39">
        <v>440364.82851137099</v>
      </c>
    </row>
    <row r="3588" spans="1:30" hidden="1" outlineLevel="1">
      <c r="A3588" s="40" t="s">
        <v>219</v>
      </c>
      <c r="B3588" s="39">
        <v>38487.991904401402</v>
      </c>
      <c r="C3588" s="39">
        <v>38487.991904401402</v>
      </c>
      <c r="D3588" s="39">
        <v>38487.991904401402</v>
      </c>
      <c r="E3588" s="39">
        <v>38487.991904401402</v>
      </c>
      <c r="F3588" s="39">
        <v>38487.991904401402</v>
      </c>
      <c r="G3588" s="39">
        <v>38487.991904401402</v>
      </c>
      <c r="H3588" s="39">
        <v>38487.991904401402</v>
      </c>
      <c r="I3588" s="39">
        <v>38487.991904401402</v>
      </c>
      <c r="J3588" s="39">
        <v>38487.991904401402</v>
      </c>
      <c r="K3588" s="39">
        <v>38487.991904401402</v>
      </c>
      <c r="L3588" s="39">
        <v>38487.991904401402</v>
      </c>
      <c r="M3588" s="39">
        <v>38487.991904401402</v>
      </c>
      <c r="N3588" s="39">
        <v>38487.991904401402</v>
      </c>
      <c r="O3588" s="39">
        <v>38487.991904401402</v>
      </c>
      <c r="P3588" s="39">
        <v>38487.991904401402</v>
      </c>
      <c r="Q3588" s="39">
        <v>38487.991904401402</v>
      </c>
      <c r="R3588" s="39">
        <v>38487.991904401402</v>
      </c>
      <c r="S3588" s="39">
        <v>38487.991904401402</v>
      </c>
      <c r="T3588" s="39">
        <v>38487.991904401402</v>
      </c>
      <c r="U3588" s="39">
        <v>38487.991904401402</v>
      </c>
      <c r="V3588" s="39">
        <v>38487.991904401402</v>
      </c>
      <c r="W3588" s="39">
        <v>38487.991904401402</v>
      </c>
      <c r="X3588" s="39">
        <v>38487.991904401402</v>
      </c>
      <c r="Y3588" s="39">
        <v>38487.991904401402</v>
      </c>
      <c r="Z3588" s="39">
        <v>38487.991904401402</v>
      </c>
      <c r="AA3588" s="39">
        <v>38487.991904401402</v>
      </c>
      <c r="AB3588" s="39">
        <v>38487.991904401402</v>
      </c>
      <c r="AC3588" s="39">
        <v>38487.991904401402</v>
      </c>
      <c r="AD3588" s="39">
        <v>38487.991904401402</v>
      </c>
    </row>
    <row r="3589" spans="1:30" hidden="1" outlineLevel="1">
      <c r="A3589" s="40" t="s">
        <v>220</v>
      </c>
      <c r="B3589" s="39">
        <v>6299.2263338613602</v>
      </c>
      <c r="C3589" s="39">
        <v>6299.2263338613602</v>
      </c>
      <c r="D3589" s="39">
        <v>6299.2263338613602</v>
      </c>
      <c r="E3589" s="39">
        <v>6299.2263338613602</v>
      </c>
      <c r="F3589" s="39">
        <v>6299.2263338613602</v>
      </c>
      <c r="G3589" s="39">
        <v>6299.2263338613602</v>
      </c>
      <c r="H3589" s="39">
        <v>6299.2263338613602</v>
      </c>
      <c r="I3589" s="39">
        <v>6299.2263338613602</v>
      </c>
      <c r="J3589" s="39">
        <v>6299.2263338613602</v>
      </c>
      <c r="K3589" s="39">
        <v>6299.2263338613602</v>
      </c>
      <c r="L3589" s="39">
        <v>6299.2263338613602</v>
      </c>
      <c r="M3589" s="39">
        <v>6299.2263338613602</v>
      </c>
      <c r="N3589" s="39">
        <v>6299.2263338613602</v>
      </c>
      <c r="O3589" s="39">
        <v>6299.2263338613602</v>
      </c>
      <c r="P3589" s="39">
        <v>6299.2263338613602</v>
      </c>
      <c r="Q3589" s="39">
        <v>6299.2263338613602</v>
      </c>
      <c r="R3589" s="39">
        <v>6299.2263338613602</v>
      </c>
      <c r="S3589" s="39">
        <v>6299.2263338613602</v>
      </c>
      <c r="T3589" s="39">
        <v>6299.2263338613602</v>
      </c>
      <c r="U3589" s="39">
        <v>6299.2263338613602</v>
      </c>
      <c r="V3589" s="39">
        <v>6299.2263338613602</v>
      </c>
      <c r="W3589" s="39">
        <v>6299.2263338613602</v>
      </c>
      <c r="X3589" s="39">
        <v>6299.2263338613602</v>
      </c>
      <c r="Y3589" s="39">
        <v>6299.2263338613602</v>
      </c>
      <c r="Z3589" s="39">
        <v>6299.2263338613602</v>
      </c>
      <c r="AA3589" s="39">
        <v>6299.2263338613602</v>
      </c>
      <c r="AB3589" s="39">
        <v>6299.2263338613602</v>
      </c>
      <c r="AC3589" s="39">
        <v>6299.2263338613602</v>
      </c>
      <c r="AD3589" s="39">
        <v>6299.2263338613602</v>
      </c>
    </row>
    <row r="3590" spans="1:30" hidden="1" outlineLevel="1">
      <c r="A3590" s="40" t="s">
        <v>221</v>
      </c>
      <c r="B3590" s="39">
        <v>873.54524799032197</v>
      </c>
      <c r="C3590" s="39">
        <v>873.54524799032197</v>
      </c>
      <c r="D3590" s="39">
        <v>873.54524799032197</v>
      </c>
      <c r="E3590" s="39">
        <v>873.54524799032197</v>
      </c>
      <c r="F3590" s="39">
        <v>873.54524799032197</v>
      </c>
      <c r="G3590" s="39">
        <v>873.54524799032197</v>
      </c>
      <c r="H3590" s="39">
        <v>873.54524799032197</v>
      </c>
      <c r="I3590" s="39">
        <v>873.54524799032197</v>
      </c>
      <c r="J3590" s="39">
        <v>873.54524799032197</v>
      </c>
      <c r="K3590" s="39">
        <v>873.54524799032197</v>
      </c>
      <c r="L3590" s="39">
        <v>873.54524799032197</v>
      </c>
      <c r="M3590" s="39">
        <v>873.54524799032197</v>
      </c>
      <c r="N3590" s="39">
        <v>873.54524799032197</v>
      </c>
      <c r="O3590" s="39">
        <v>873.54524799032197</v>
      </c>
      <c r="P3590" s="39">
        <v>873.54524799032197</v>
      </c>
      <c r="Q3590" s="39">
        <v>873.54524799032197</v>
      </c>
      <c r="R3590" s="39">
        <v>873.54524799032197</v>
      </c>
      <c r="S3590" s="39">
        <v>873.54524799032197</v>
      </c>
      <c r="T3590" s="39">
        <v>873.54524799032197</v>
      </c>
      <c r="U3590" s="39">
        <v>873.54524799032197</v>
      </c>
      <c r="V3590" s="39">
        <v>873.54524799032197</v>
      </c>
      <c r="W3590" s="39">
        <v>873.54524799032197</v>
      </c>
      <c r="X3590" s="39">
        <v>873.54524799032197</v>
      </c>
      <c r="Y3590" s="39">
        <v>873.54524799032197</v>
      </c>
      <c r="Z3590" s="39">
        <v>873.54524799032197</v>
      </c>
      <c r="AA3590" s="39">
        <v>873.54524799032197</v>
      </c>
      <c r="AB3590" s="39">
        <v>873.54524799032197</v>
      </c>
      <c r="AC3590" s="39">
        <v>873.54524799032197</v>
      </c>
      <c r="AD3590" s="39">
        <v>873.54524799032197</v>
      </c>
    </row>
    <row r="3591" spans="1:30" hidden="1" outlineLevel="1">
      <c r="A3591" s="40" t="s">
        <v>222</v>
      </c>
      <c r="B3591" s="39">
        <v>3368.71975065982</v>
      </c>
      <c r="C3591" s="39">
        <v>3368.71975065982</v>
      </c>
      <c r="D3591" s="39">
        <v>3368.71975065982</v>
      </c>
      <c r="E3591" s="39">
        <v>3368.71975065982</v>
      </c>
      <c r="F3591" s="39">
        <v>3368.71975065982</v>
      </c>
      <c r="G3591" s="39">
        <v>3368.71975065982</v>
      </c>
      <c r="H3591" s="39">
        <v>3368.71975065982</v>
      </c>
      <c r="I3591" s="39">
        <v>3368.71975065982</v>
      </c>
      <c r="J3591" s="39">
        <v>3368.71975065982</v>
      </c>
      <c r="K3591" s="39">
        <v>3368.71975065982</v>
      </c>
      <c r="L3591" s="39">
        <v>3368.71975065982</v>
      </c>
      <c r="M3591" s="39">
        <v>3368.71975065982</v>
      </c>
      <c r="N3591" s="39">
        <v>3368.71975065982</v>
      </c>
      <c r="O3591" s="39">
        <v>3368.71975065982</v>
      </c>
      <c r="P3591" s="39">
        <v>3368.71975065982</v>
      </c>
      <c r="Q3591" s="39">
        <v>3368.71975065982</v>
      </c>
      <c r="R3591" s="39">
        <v>3368.71975065982</v>
      </c>
      <c r="S3591" s="39">
        <v>3368.71975065982</v>
      </c>
      <c r="T3591" s="39">
        <v>3368.71975065982</v>
      </c>
      <c r="U3591" s="39">
        <v>3368.71975065982</v>
      </c>
      <c r="V3591" s="39">
        <v>3368.71975065982</v>
      </c>
      <c r="W3591" s="39">
        <v>3368.71975065982</v>
      </c>
      <c r="X3591" s="39">
        <v>3368.71975065982</v>
      </c>
      <c r="Y3591" s="39">
        <v>3368.71975065982</v>
      </c>
      <c r="Z3591" s="39">
        <v>3368.71975065982</v>
      </c>
      <c r="AA3591" s="39">
        <v>3368.71975065982</v>
      </c>
      <c r="AB3591" s="39">
        <v>3368.71975065982</v>
      </c>
      <c r="AC3591" s="39">
        <v>3368.71975065982</v>
      </c>
      <c r="AD3591" s="39">
        <v>3368.71975065982</v>
      </c>
    </row>
    <row r="3592" spans="1:30" hidden="1" outlineLevel="1">
      <c r="A3592" s="40" t="s">
        <v>223</v>
      </c>
      <c r="B3592" s="39">
        <v>5371.5</v>
      </c>
      <c r="C3592" s="39">
        <v>5371.5</v>
      </c>
      <c r="D3592" s="39">
        <v>5371.5</v>
      </c>
      <c r="E3592" s="39">
        <v>5371.5</v>
      </c>
      <c r="F3592" s="39">
        <v>5371.5</v>
      </c>
      <c r="G3592" s="39">
        <v>5371.5</v>
      </c>
      <c r="H3592" s="39">
        <v>5371.5</v>
      </c>
      <c r="I3592" s="39">
        <v>5371.5</v>
      </c>
      <c r="J3592" s="39">
        <v>5371.5</v>
      </c>
      <c r="K3592" s="39">
        <v>5371.5</v>
      </c>
      <c r="L3592" s="39">
        <v>5371.5</v>
      </c>
      <c r="M3592" s="39">
        <v>5371.5</v>
      </c>
      <c r="N3592" s="39">
        <v>5371.5</v>
      </c>
      <c r="O3592" s="39">
        <v>5371.5</v>
      </c>
      <c r="P3592" s="39">
        <v>5371.5</v>
      </c>
      <c r="Q3592" s="39">
        <v>5371.5</v>
      </c>
      <c r="R3592" s="39">
        <v>5371.5</v>
      </c>
      <c r="S3592" s="39">
        <v>5371.5</v>
      </c>
      <c r="T3592" s="39">
        <v>5371.5</v>
      </c>
      <c r="U3592" s="39">
        <v>5371.5</v>
      </c>
      <c r="V3592" s="39">
        <v>5371.5</v>
      </c>
      <c r="W3592" s="39">
        <v>5371.5</v>
      </c>
      <c r="X3592" s="39">
        <v>5371.5</v>
      </c>
      <c r="Y3592" s="39">
        <v>5371.5</v>
      </c>
      <c r="Z3592" s="39">
        <v>5371.5</v>
      </c>
      <c r="AA3592" s="39">
        <v>5371.5</v>
      </c>
      <c r="AB3592" s="39">
        <v>5371.5</v>
      </c>
      <c r="AC3592" s="39">
        <v>5371.5</v>
      </c>
      <c r="AD3592" s="39">
        <v>5371.5</v>
      </c>
    </row>
    <row r="3593" spans="1:30" hidden="1" outlineLevel="1">
      <c r="A3593" s="40" t="s">
        <v>224</v>
      </c>
      <c r="B3593" s="39">
        <v>4451.6906688394401</v>
      </c>
      <c r="C3593" s="39">
        <v>4451.6906688394401</v>
      </c>
      <c r="D3593" s="39">
        <v>4451.6906688394401</v>
      </c>
      <c r="E3593" s="39">
        <v>4451.6906688394401</v>
      </c>
      <c r="F3593" s="39">
        <v>4451.6906688394401</v>
      </c>
      <c r="G3593" s="39">
        <v>4451.6906688394401</v>
      </c>
      <c r="H3593" s="39">
        <v>4451.6906688394401</v>
      </c>
      <c r="I3593" s="39">
        <v>4451.6906688394401</v>
      </c>
      <c r="J3593" s="39">
        <v>4451.6906688394401</v>
      </c>
      <c r="K3593" s="39">
        <v>4451.6906688394401</v>
      </c>
      <c r="L3593" s="39">
        <v>4451.6906688394401</v>
      </c>
      <c r="M3593" s="39">
        <v>4451.6906688394401</v>
      </c>
      <c r="N3593" s="39">
        <v>4451.6906688394401</v>
      </c>
      <c r="O3593" s="39">
        <v>4451.6906688394401</v>
      </c>
      <c r="P3593" s="39">
        <v>4451.6906688394401</v>
      </c>
      <c r="Q3593" s="39">
        <v>4451.6906688394401</v>
      </c>
      <c r="R3593" s="39">
        <v>4451.6906688394401</v>
      </c>
      <c r="S3593" s="39">
        <v>4451.6906688394401</v>
      </c>
      <c r="T3593" s="39">
        <v>4451.6906688394401</v>
      </c>
      <c r="U3593" s="39">
        <v>4451.6906688394401</v>
      </c>
      <c r="V3593" s="39">
        <v>4451.6906688394401</v>
      </c>
      <c r="W3593" s="39">
        <v>4451.6906688394401</v>
      </c>
      <c r="X3593" s="39">
        <v>4451.6906688394401</v>
      </c>
      <c r="Y3593" s="39">
        <v>4451.6906688394401</v>
      </c>
      <c r="Z3593" s="39">
        <v>4451.6906688394401</v>
      </c>
      <c r="AA3593" s="39">
        <v>4451.6906688394401</v>
      </c>
      <c r="AB3593" s="39">
        <v>4451.6906688394401</v>
      </c>
      <c r="AC3593" s="39">
        <v>4451.6906688394401</v>
      </c>
      <c r="AD3593" s="39">
        <v>4451.6906688394401</v>
      </c>
    </row>
    <row r="3594" spans="1:30" hidden="1" outlineLevel="1">
      <c r="A3594" s="40" t="s">
        <v>225</v>
      </c>
      <c r="B3594" s="39">
        <v>4415304.3333333302</v>
      </c>
      <c r="C3594" s="39">
        <v>4415304.3333333302</v>
      </c>
      <c r="D3594" s="39">
        <v>4415304.3333333302</v>
      </c>
      <c r="E3594" s="39">
        <v>4415304.3333333302</v>
      </c>
      <c r="F3594" s="39">
        <v>4415304.3333333302</v>
      </c>
      <c r="G3594" s="39">
        <v>4415304.3333333302</v>
      </c>
      <c r="H3594" s="39">
        <v>4415304.3333333302</v>
      </c>
      <c r="I3594" s="39">
        <v>4415304.3333333302</v>
      </c>
      <c r="J3594" s="39">
        <v>4415304.3333333302</v>
      </c>
      <c r="K3594" s="39">
        <v>4415304.3333333302</v>
      </c>
      <c r="L3594" s="39">
        <v>4415304.3333333302</v>
      </c>
      <c r="M3594" s="39">
        <v>4415304.3333333302</v>
      </c>
      <c r="N3594" s="39">
        <v>4415304.3333333302</v>
      </c>
      <c r="O3594" s="39">
        <v>4415304.3333333302</v>
      </c>
      <c r="P3594" s="39">
        <v>4415304.3333333302</v>
      </c>
      <c r="Q3594" s="39">
        <v>4415304.3333333302</v>
      </c>
      <c r="R3594" s="39">
        <v>4415304.3333333302</v>
      </c>
      <c r="S3594" s="39">
        <v>4415304.3333333302</v>
      </c>
      <c r="T3594" s="39">
        <v>4415304.3333333302</v>
      </c>
      <c r="U3594" s="39">
        <v>4415304.3333333302</v>
      </c>
      <c r="V3594" s="39">
        <v>4415304.3333333302</v>
      </c>
      <c r="W3594" s="39">
        <v>4415304.3333333302</v>
      </c>
      <c r="X3594" s="39">
        <v>4415304.3333333302</v>
      </c>
      <c r="Y3594" s="39">
        <v>4415304.3333333302</v>
      </c>
      <c r="Z3594" s="39">
        <v>4415304.3333333302</v>
      </c>
      <c r="AA3594" s="39">
        <v>4415304.3333333302</v>
      </c>
      <c r="AB3594" s="39">
        <v>4415304.3333333302</v>
      </c>
      <c r="AC3594" s="39">
        <v>4415304.3333333302</v>
      </c>
      <c r="AD3594" s="39">
        <v>4415304.3333333302</v>
      </c>
    </row>
    <row r="3595" spans="1:30" hidden="1" outlineLevel="1">
      <c r="A3595" s="40" t="s">
        <v>226</v>
      </c>
      <c r="B3595" s="39">
        <v>9240.5833333333303</v>
      </c>
      <c r="C3595" s="39">
        <v>9240.5833333333303</v>
      </c>
      <c r="D3595" s="39">
        <v>9240.5833333333303</v>
      </c>
      <c r="E3595" s="39">
        <v>9240.5833333333303</v>
      </c>
      <c r="F3595" s="39">
        <v>9240.5833333333303</v>
      </c>
      <c r="G3595" s="39">
        <v>9240.5833333333303</v>
      </c>
      <c r="H3595" s="39">
        <v>9240.5833333333303</v>
      </c>
      <c r="I3595" s="39">
        <v>9240.5833333333303</v>
      </c>
      <c r="J3595" s="39">
        <v>9240.5833333333303</v>
      </c>
      <c r="K3595" s="39">
        <v>9240.5833333333303</v>
      </c>
      <c r="L3595" s="39">
        <v>9240.5833333333303</v>
      </c>
      <c r="M3595" s="39">
        <v>9240.5833333333303</v>
      </c>
      <c r="N3595" s="39">
        <v>9240.5833333333303</v>
      </c>
      <c r="O3595" s="39">
        <v>9240.5833333333303</v>
      </c>
      <c r="P3595" s="39">
        <v>9240.5833333333303</v>
      </c>
      <c r="Q3595" s="39">
        <v>9240.5833333333303</v>
      </c>
      <c r="R3595" s="39">
        <v>9240.5833333333303</v>
      </c>
      <c r="S3595" s="39">
        <v>9240.5833333333303</v>
      </c>
      <c r="T3595" s="39">
        <v>9240.5833333333303</v>
      </c>
      <c r="U3595" s="39">
        <v>9240.5833333333303</v>
      </c>
      <c r="V3595" s="39">
        <v>9240.5833333333303</v>
      </c>
      <c r="W3595" s="39">
        <v>9240.5833333333303</v>
      </c>
      <c r="X3595" s="39">
        <v>9240.5833333333303</v>
      </c>
      <c r="Y3595" s="39">
        <v>9240.5833333333303</v>
      </c>
      <c r="Z3595" s="39">
        <v>9240.5833333333303</v>
      </c>
      <c r="AA3595" s="39">
        <v>9240.5833333333303</v>
      </c>
      <c r="AB3595" s="39">
        <v>9240.5833333333303</v>
      </c>
      <c r="AC3595" s="39">
        <v>9240.5833333333303</v>
      </c>
      <c r="AD3595" s="39">
        <v>9240.5833333333303</v>
      </c>
    </row>
    <row r="3596" spans="1:30" hidden="1" outlineLevel="1">
      <c r="A3596" s="40" t="s">
        <v>227</v>
      </c>
      <c r="B3596" s="39">
        <v>934</v>
      </c>
      <c r="C3596" s="39">
        <v>934</v>
      </c>
      <c r="D3596" s="39">
        <v>934</v>
      </c>
      <c r="E3596" s="39">
        <v>934</v>
      </c>
      <c r="F3596" s="39">
        <v>934</v>
      </c>
      <c r="G3596" s="39">
        <v>934</v>
      </c>
      <c r="H3596" s="39">
        <v>934</v>
      </c>
      <c r="I3596" s="39">
        <v>934</v>
      </c>
      <c r="J3596" s="39">
        <v>934</v>
      </c>
      <c r="K3596" s="39">
        <v>934</v>
      </c>
      <c r="L3596" s="39">
        <v>934</v>
      </c>
      <c r="M3596" s="39">
        <v>934</v>
      </c>
      <c r="N3596" s="39">
        <v>934</v>
      </c>
      <c r="O3596" s="39">
        <v>934</v>
      </c>
      <c r="P3596" s="39">
        <v>934</v>
      </c>
      <c r="Q3596" s="39">
        <v>934</v>
      </c>
      <c r="R3596" s="39">
        <v>934</v>
      </c>
      <c r="S3596" s="39">
        <v>934</v>
      </c>
      <c r="T3596" s="39">
        <v>934</v>
      </c>
      <c r="U3596" s="39">
        <v>934</v>
      </c>
      <c r="V3596" s="39">
        <v>934</v>
      </c>
      <c r="W3596" s="39">
        <v>934</v>
      </c>
      <c r="X3596" s="39">
        <v>934</v>
      </c>
      <c r="Y3596" s="39">
        <v>934</v>
      </c>
      <c r="Z3596" s="39">
        <v>934</v>
      </c>
      <c r="AA3596" s="39">
        <v>934</v>
      </c>
      <c r="AB3596" s="39">
        <v>934</v>
      </c>
      <c r="AC3596" s="39">
        <v>934</v>
      </c>
      <c r="AD3596" s="39">
        <v>934</v>
      </c>
    </row>
    <row r="3597" spans="1:30" hidden="1" outlineLevel="1">
      <c r="A3597" s="40" t="s">
        <v>228</v>
      </c>
      <c r="B3597" s="39">
        <v>739.08916886973896</v>
      </c>
      <c r="C3597" s="39">
        <v>739.08916886973896</v>
      </c>
      <c r="D3597" s="39">
        <v>739.08916886973896</v>
      </c>
      <c r="E3597" s="39">
        <v>739.08916886973896</v>
      </c>
      <c r="F3597" s="39">
        <v>739.08916886973896</v>
      </c>
      <c r="G3597" s="39">
        <v>739.08916886973896</v>
      </c>
      <c r="H3597" s="39">
        <v>739.08916886973896</v>
      </c>
      <c r="I3597" s="39">
        <v>739.08916886973896</v>
      </c>
      <c r="J3597" s="39">
        <v>739.08916886973896</v>
      </c>
      <c r="K3597" s="39">
        <v>739.08916886973896</v>
      </c>
      <c r="L3597" s="39">
        <v>739.08916886973896</v>
      </c>
      <c r="M3597" s="39">
        <v>739.08916886973896</v>
      </c>
      <c r="N3597" s="39">
        <v>739.08916886973896</v>
      </c>
      <c r="O3597" s="39">
        <v>739.08916886973896</v>
      </c>
      <c r="P3597" s="39">
        <v>739.08916886973896</v>
      </c>
      <c r="Q3597" s="39">
        <v>739.08916886973896</v>
      </c>
      <c r="R3597" s="39">
        <v>739.08916886973896</v>
      </c>
      <c r="S3597" s="39">
        <v>739.08916886973896</v>
      </c>
      <c r="T3597" s="39">
        <v>739.08916886973896</v>
      </c>
      <c r="U3597" s="39">
        <v>739.08916886973896</v>
      </c>
      <c r="V3597" s="39">
        <v>739.08916886973896</v>
      </c>
      <c r="W3597" s="39">
        <v>739.08916886973896</v>
      </c>
      <c r="X3597" s="39">
        <v>739.08916886973896</v>
      </c>
      <c r="Y3597" s="39">
        <v>739.08916886973896</v>
      </c>
      <c r="Z3597" s="39">
        <v>739.08916886973896</v>
      </c>
      <c r="AA3597" s="39">
        <v>739.08916886973896</v>
      </c>
      <c r="AB3597" s="39">
        <v>739.08916886973896</v>
      </c>
      <c r="AC3597" s="39">
        <v>739.08916886973896</v>
      </c>
      <c r="AD3597" s="39">
        <v>739.08916886973896</v>
      </c>
    </row>
    <row r="3598" spans="1:30" hidden="1" outlineLevel="1">
      <c r="A3598" s="40" t="s">
        <v>229</v>
      </c>
      <c r="B3598" s="39">
        <v>1712.60299930715</v>
      </c>
      <c r="C3598" s="39">
        <v>1712.60299930715</v>
      </c>
      <c r="D3598" s="39">
        <v>1712.60299930715</v>
      </c>
      <c r="E3598" s="39">
        <v>1712.60299930715</v>
      </c>
      <c r="F3598" s="39">
        <v>1712.60299930715</v>
      </c>
      <c r="G3598" s="39">
        <v>1712.60299930715</v>
      </c>
      <c r="H3598" s="39">
        <v>1712.60299930715</v>
      </c>
      <c r="I3598" s="39">
        <v>1712.60299930715</v>
      </c>
      <c r="J3598" s="39">
        <v>1712.60299930715</v>
      </c>
      <c r="K3598" s="39">
        <v>1712.60299930715</v>
      </c>
      <c r="L3598" s="39">
        <v>1712.60299930715</v>
      </c>
      <c r="M3598" s="39">
        <v>1712.60299930715</v>
      </c>
      <c r="N3598" s="39">
        <v>1712.60299930715</v>
      </c>
      <c r="O3598" s="39">
        <v>1712.60299930715</v>
      </c>
      <c r="P3598" s="39">
        <v>1712.60299930715</v>
      </c>
      <c r="Q3598" s="39">
        <v>1712.60299930715</v>
      </c>
      <c r="R3598" s="39">
        <v>1712.60299930715</v>
      </c>
      <c r="S3598" s="39">
        <v>1712.60299930715</v>
      </c>
      <c r="T3598" s="39">
        <v>1712.60299930715</v>
      </c>
      <c r="U3598" s="39">
        <v>1712.60299930715</v>
      </c>
      <c r="V3598" s="39">
        <v>1712.60299930715</v>
      </c>
      <c r="W3598" s="39">
        <v>1712.60299930715</v>
      </c>
      <c r="X3598" s="39">
        <v>1712.60299930715</v>
      </c>
      <c r="Y3598" s="39">
        <v>1712.60299930715</v>
      </c>
      <c r="Z3598" s="39">
        <v>1712.60299930715</v>
      </c>
      <c r="AA3598" s="39">
        <v>1712.60299930715</v>
      </c>
      <c r="AB3598" s="39">
        <v>1712.60299930715</v>
      </c>
      <c r="AC3598" s="39">
        <v>1712.60299930715</v>
      </c>
      <c r="AD3598" s="39">
        <v>1712.60299930715</v>
      </c>
    </row>
    <row r="3599" spans="1:30" hidden="1" outlineLevel="1">
      <c r="A3599" s="40" t="s">
        <v>230</v>
      </c>
      <c r="B3599" s="39">
        <v>1724.7385949445199</v>
      </c>
      <c r="C3599" s="39">
        <v>1724.7385949445199</v>
      </c>
      <c r="D3599" s="39">
        <v>1724.7385949445199</v>
      </c>
      <c r="E3599" s="39">
        <v>1724.7385949445199</v>
      </c>
      <c r="F3599" s="39">
        <v>1724.7385949445199</v>
      </c>
      <c r="G3599" s="39">
        <v>1724.7385949445199</v>
      </c>
      <c r="H3599" s="39">
        <v>1724.7385949445199</v>
      </c>
      <c r="I3599" s="39">
        <v>1724.7385949445199</v>
      </c>
      <c r="J3599" s="39">
        <v>1724.7385949445199</v>
      </c>
      <c r="K3599" s="39">
        <v>1724.7385949445199</v>
      </c>
      <c r="L3599" s="39">
        <v>1724.7385949445199</v>
      </c>
      <c r="M3599" s="39">
        <v>1724.7385949445199</v>
      </c>
      <c r="N3599" s="39">
        <v>1724.7385949445199</v>
      </c>
      <c r="O3599" s="39">
        <v>1724.7385949445199</v>
      </c>
      <c r="P3599" s="39">
        <v>1724.7385949445199</v>
      </c>
      <c r="Q3599" s="39">
        <v>1724.7385949445199</v>
      </c>
      <c r="R3599" s="39">
        <v>1724.7385949445199</v>
      </c>
      <c r="S3599" s="39">
        <v>1724.7385949445199</v>
      </c>
      <c r="T3599" s="39">
        <v>1724.7385949445199</v>
      </c>
      <c r="U3599" s="39">
        <v>1724.7385949445199</v>
      </c>
      <c r="V3599" s="39">
        <v>1724.7385949445199</v>
      </c>
      <c r="W3599" s="39">
        <v>1724.7385949445199</v>
      </c>
      <c r="X3599" s="39">
        <v>1724.7385949445199</v>
      </c>
      <c r="Y3599" s="39">
        <v>1724.7385949445199</v>
      </c>
      <c r="Z3599" s="39">
        <v>1724.7385949445199</v>
      </c>
      <c r="AA3599" s="39">
        <v>1724.7385949445199</v>
      </c>
      <c r="AB3599" s="39">
        <v>1724.7385949445199</v>
      </c>
      <c r="AC3599" s="39">
        <v>1724.7385949445199</v>
      </c>
      <c r="AD3599" s="39">
        <v>1724.7385949445199</v>
      </c>
    </row>
    <row r="3600" spans="1:30" hidden="1" outlineLevel="1">
      <c r="A3600" s="40" t="s">
        <v>232</v>
      </c>
      <c r="B3600" s="39">
        <v>1724.7385949445199</v>
      </c>
      <c r="C3600" s="39">
        <v>1724.7385949445199</v>
      </c>
      <c r="D3600" s="39">
        <v>1724.7385949445199</v>
      </c>
      <c r="E3600" s="39">
        <v>1724.7385949445199</v>
      </c>
      <c r="F3600" s="39">
        <v>1724.7385949445199</v>
      </c>
      <c r="G3600" s="39">
        <v>1724.7385949445199</v>
      </c>
      <c r="H3600" s="39">
        <v>1724.7385949445199</v>
      </c>
      <c r="I3600" s="39">
        <v>1724.7385949445199</v>
      </c>
      <c r="J3600" s="39">
        <v>1724.7385949445199</v>
      </c>
      <c r="K3600" s="39">
        <v>1724.7385949445199</v>
      </c>
      <c r="L3600" s="39">
        <v>1724.7385949445199</v>
      </c>
      <c r="M3600" s="39">
        <v>1724.7385949445199</v>
      </c>
      <c r="N3600" s="39">
        <v>1724.7385949445199</v>
      </c>
      <c r="O3600" s="39">
        <v>1724.7385949445199</v>
      </c>
      <c r="P3600" s="39">
        <v>1724.7385949445199</v>
      </c>
      <c r="Q3600" s="39">
        <v>1724.7385949445199</v>
      </c>
      <c r="R3600" s="39">
        <v>1724.7385949445199</v>
      </c>
      <c r="S3600" s="39">
        <v>1724.7385949445199</v>
      </c>
      <c r="T3600" s="39">
        <v>1724.7385949445199</v>
      </c>
      <c r="U3600" s="39">
        <v>1724.7385949445199</v>
      </c>
      <c r="V3600" s="39">
        <v>1724.7385949445199</v>
      </c>
      <c r="W3600" s="39">
        <v>1724.7385949445199</v>
      </c>
      <c r="X3600" s="39">
        <v>1724.7385949445199</v>
      </c>
      <c r="Y3600" s="39">
        <v>1724.7385949445199</v>
      </c>
      <c r="Z3600" s="39">
        <v>1724.7385949445199</v>
      </c>
      <c r="AA3600" s="39">
        <v>1724.7385949445199</v>
      </c>
      <c r="AB3600" s="39">
        <v>1724.7385949445199</v>
      </c>
      <c r="AC3600" s="39">
        <v>1724.7385949445199</v>
      </c>
      <c r="AD3600" s="39">
        <v>1724.7385949445199</v>
      </c>
    </row>
    <row r="3601" spans="1:30" collapsed="1">
      <c r="A3601" s="40" t="s">
        <v>858</v>
      </c>
      <c r="B3601" s="39">
        <v>5586796.7050322499</v>
      </c>
      <c r="C3601" s="39">
        <v>5586796.7050322499</v>
      </c>
      <c r="D3601" s="39">
        <v>5586796.7050322499</v>
      </c>
      <c r="E3601" s="39">
        <v>5586796.7050322499</v>
      </c>
      <c r="F3601" s="39">
        <v>5586796.7050322499</v>
      </c>
      <c r="G3601" s="39">
        <v>5586796.7050322499</v>
      </c>
      <c r="H3601" s="39">
        <v>5586796.7050322499</v>
      </c>
      <c r="I3601" s="39">
        <v>5586796.7050322499</v>
      </c>
      <c r="J3601" s="39">
        <v>5586796.7050322499</v>
      </c>
      <c r="K3601" s="39">
        <v>5586796.7050322499</v>
      </c>
      <c r="L3601" s="39">
        <v>5586796.7050322499</v>
      </c>
      <c r="M3601" s="39">
        <v>5586796.7050322499</v>
      </c>
      <c r="N3601" s="39">
        <v>5586796.7050322499</v>
      </c>
      <c r="O3601" s="39">
        <v>5586796.7050322499</v>
      </c>
      <c r="P3601" s="39">
        <v>5586796.7050322499</v>
      </c>
      <c r="Q3601" s="39">
        <v>5586796.7050322499</v>
      </c>
      <c r="R3601" s="39">
        <v>5586796.7050322499</v>
      </c>
      <c r="S3601" s="39">
        <v>5586796.7050322499</v>
      </c>
      <c r="T3601" s="39">
        <v>5586796.7050322499</v>
      </c>
      <c r="U3601" s="39">
        <v>5586796.7050322499</v>
      </c>
      <c r="V3601" s="39">
        <v>5586796.7050322499</v>
      </c>
      <c r="W3601" s="39">
        <v>5586796.7050322499</v>
      </c>
      <c r="X3601" s="39">
        <v>5586796.7050322499</v>
      </c>
      <c r="Y3601" s="39">
        <v>5586796.7050322499</v>
      </c>
      <c r="Z3601" s="39">
        <v>5586796.7050322499</v>
      </c>
      <c r="AA3601" s="39">
        <v>5586796.7050322499</v>
      </c>
      <c r="AB3601" s="39">
        <v>5586796.7050322499</v>
      </c>
      <c r="AC3601" s="39">
        <v>5586796.7050322499</v>
      </c>
      <c r="AD3601" s="39">
        <v>5586796.7050322499</v>
      </c>
    </row>
    <row r="3602" spans="1:30">
      <c r="A3602" s="40" t="s">
        <v>859</v>
      </c>
    </row>
    <row r="3603" spans="1:30" s="45" customFormat="1">
      <c r="A3603" s="49" t="s">
        <v>860</v>
      </c>
      <c r="B3603" s="50">
        <v>3.1224266446948901E-3</v>
      </c>
      <c r="C3603" s="50">
        <v>3.9420624776687697E-4</v>
      </c>
      <c r="D3603" s="50">
        <v>4.3388338440065202E-4</v>
      </c>
      <c r="E3603" s="50">
        <v>0.11151909215073</v>
      </c>
      <c r="F3603" s="50">
        <v>2.0582990824657599E-3</v>
      </c>
      <c r="G3603" s="50">
        <v>7.8871116293003002E-2</v>
      </c>
      <c r="H3603" s="50">
        <v>6.89335452978352E-3</v>
      </c>
      <c r="I3603" s="50">
        <v>1.12821683424042E-3</v>
      </c>
      <c r="J3603" s="50">
        <v>1.56455475961486E-4</v>
      </c>
      <c r="K3603" s="50">
        <v>6.0335128968176904E-4</v>
      </c>
      <c r="L3603" s="50">
        <v>9.6205730734675503E-4</v>
      </c>
      <c r="M3603" s="50">
        <v>7.9731574755736003E-4</v>
      </c>
      <c r="N3603" s="50">
        <v>0.79079880816217596</v>
      </c>
      <c r="O3603" s="50">
        <v>1.65502573210089E-3</v>
      </c>
      <c r="P3603" s="50">
        <v>1.6728316579388801E-4</v>
      </c>
      <c r="Q3603" s="50">
        <v>1.32373850077626E-4</v>
      </c>
      <c r="R3603" s="50">
        <v>3.0673410221863901E-4</v>
      </c>
      <c r="S3603" s="50">
        <v>0</v>
      </c>
      <c r="T3603" s="50">
        <v>0.5</v>
      </c>
      <c r="U3603" s="50">
        <v>0</v>
      </c>
      <c r="V3603" s="50">
        <v>0</v>
      </c>
      <c r="W3603" s="50">
        <v>0</v>
      </c>
      <c r="X3603" s="50">
        <v>0.5</v>
      </c>
      <c r="Y3603" s="50">
        <v>0</v>
      </c>
      <c r="Z3603" s="50">
        <v>0</v>
      </c>
      <c r="AA3603" s="50">
        <v>0</v>
      </c>
      <c r="AB3603" s="50">
        <v>0</v>
      </c>
      <c r="AC3603" s="50">
        <v>0</v>
      </c>
      <c r="AD3603" s="50">
        <v>0</v>
      </c>
    </row>
    <row r="3604" spans="1:30">
      <c r="A3604" s="40" t="s">
        <v>861</v>
      </c>
      <c r="B3604" s="39">
        <v>3.1204987529070498E-3</v>
      </c>
      <c r="C3604" s="39">
        <v>3.9396285150036201E-4</v>
      </c>
      <c r="D3604" s="39">
        <v>4.3361549012839202E-4</v>
      </c>
      <c r="E3604" s="39">
        <v>0.11145023649248401</v>
      </c>
      <c r="F3604" s="39">
        <v>2.0570282190157702E-3</v>
      </c>
      <c r="G3604" s="39">
        <v>7.8822418598964994E-2</v>
      </c>
      <c r="H3604" s="39">
        <v>6.8890983396144899E-3</v>
      </c>
      <c r="I3604" s="39">
        <v>1.127520235019E-3</v>
      </c>
      <c r="J3604" s="39">
        <v>1.5635887506045901E-4</v>
      </c>
      <c r="K3604" s="39">
        <v>6.02978760194635E-4</v>
      </c>
      <c r="L3604" s="39">
        <v>9.6146330063552696E-4</v>
      </c>
      <c r="M3604" s="39">
        <v>7.96823457855488E-4</v>
      </c>
      <c r="N3604" s="39">
        <v>0.79031054223904096</v>
      </c>
      <c r="O3604" s="39">
        <v>1.65400386325315E-3</v>
      </c>
      <c r="P3604" s="39">
        <v>1.6717987951104499E-4</v>
      </c>
      <c r="Q3604" s="39">
        <v>1.32292117986683E-4</v>
      </c>
      <c r="R3604" s="39">
        <v>3.0654471421244701E-4</v>
      </c>
      <c r="S3604" s="39">
        <v>0</v>
      </c>
      <c r="T3604" s="39">
        <v>3.0871690630714701E-4</v>
      </c>
      <c r="U3604" s="39">
        <v>0</v>
      </c>
      <c r="V3604" s="39">
        <v>0</v>
      </c>
      <c r="W3604" s="39">
        <v>0</v>
      </c>
      <c r="X3604" s="39">
        <v>3.0871690630714701E-4</v>
      </c>
      <c r="Y3604" s="39">
        <v>0</v>
      </c>
      <c r="Z3604" s="39">
        <v>0</v>
      </c>
      <c r="AA3604" s="39">
        <v>0</v>
      </c>
      <c r="AB3604" s="39">
        <v>0</v>
      </c>
      <c r="AC3604" s="39">
        <v>0</v>
      </c>
      <c r="AD3604" s="39">
        <v>0</v>
      </c>
    </row>
    <row r="3605" spans="1:30">
      <c r="A3605" s="40" t="s">
        <v>862</v>
      </c>
    </row>
    <row r="3606" spans="1:30">
      <c r="A3606" s="43" t="s">
        <v>863</v>
      </c>
    </row>
    <row r="3607" spans="1:30">
      <c r="A3607" s="40" t="s">
        <v>864</v>
      </c>
      <c r="B3607" s="39">
        <v>1</v>
      </c>
      <c r="C3607" s="39">
        <v>1</v>
      </c>
      <c r="D3607" s="39">
        <v>1</v>
      </c>
      <c r="E3607" s="39">
        <v>1</v>
      </c>
      <c r="F3607" s="39">
        <v>1</v>
      </c>
      <c r="G3607" s="39">
        <v>1</v>
      </c>
      <c r="H3607" s="39">
        <v>1</v>
      </c>
      <c r="I3607" s="39">
        <v>1</v>
      </c>
      <c r="J3607" s="39">
        <v>1</v>
      </c>
      <c r="K3607" s="39">
        <v>1</v>
      </c>
      <c r="L3607" s="39">
        <v>1</v>
      </c>
      <c r="M3607" s="39">
        <v>1</v>
      </c>
      <c r="N3607" s="39">
        <v>1</v>
      </c>
      <c r="O3607" s="39">
        <v>1</v>
      </c>
      <c r="P3607" s="39">
        <v>1</v>
      </c>
      <c r="Q3607" s="39">
        <v>1</v>
      </c>
      <c r="R3607" s="39">
        <v>1</v>
      </c>
      <c r="S3607" s="39">
        <v>0</v>
      </c>
      <c r="T3607" s="39">
        <v>0</v>
      </c>
      <c r="U3607" s="39">
        <v>0</v>
      </c>
      <c r="V3607" s="39">
        <v>0</v>
      </c>
      <c r="W3607" s="39">
        <v>0</v>
      </c>
      <c r="X3607" s="39">
        <v>0</v>
      </c>
      <c r="Y3607" s="39">
        <v>0</v>
      </c>
      <c r="Z3607" s="39">
        <v>0</v>
      </c>
      <c r="AA3607" s="39">
        <v>0</v>
      </c>
      <c r="AB3607" s="39">
        <v>0</v>
      </c>
      <c r="AC3607" s="39">
        <v>0</v>
      </c>
      <c r="AD3607" s="39">
        <v>0</v>
      </c>
    </row>
    <row r="3608" spans="1:30">
      <c r="A3608" s="40" t="s">
        <v>865</v>
      </c>
    </row>
    <row r="3609" spans="1:30">
      <c r="A3609" s="40" t="s">
        <v>866</v>
      </c>
      <c r="B3609" s="39">
        <v>278</v>
      </c>
      <c r="C3609" s="39">
        <v>62</v>
      </c>
      <c r="D3609" s="39">
        <v>17</v>
      </c>
      <c r="E3609" s="39">
        <v>436075.16666666599</v>
      </c>
      <c r="F3609" s="39">
        <v>11010.25</v>
      </c>
      <c r="G3609" s="39">
        <v>108066.666666666</v>
      </c>
      <c r="H3609" s="39">
        <v>3130.4166666666601</v>
      </c>
      <c r="I3609" s="39">
        <v>158.166666666666</v>
      </c>
      <c r="J3609" s="39">
        <v>7</v>
      </c>
      <c r="K3609" s="39">
        <v>27</v>
      </c>
      <c r="L3609" s="39">
        <v>5371.5</v>
      </c>
      <c r="M3609" s="39">
        <v>180.916666666666</v>
      </c>
      <c r="N3609" s="39">
        <v>4415304.3333333302</v>
      </c>
      <c r="O3609" s="39">
        <v>9240.5833333333303</v>
      </c>
      <c r="P3609" s="39">
        <v>934</v>
      </c>
      <c r="Q3609" s="39">
        <v>6</v>
      </c>
      <c r="R3609" s="39">
        <v>14</v>
      </c>
      <c r="S3609" s="39">
        <v>0</v>
      </c>
      <c r="T3609" s="39">
        <v>1</v>
      </c>
      <c r="U3609" s="39">
        <v>0</v>
      </c>
      <c r="V3609" s="39">
        <v>0</v>
      </c>
      <c r="W3609" s="39">
        <v>1</v>
      </c>
      <c r="X3609" s="39">
        <v>1</v>
      </c>
      <c r="Y3609" s="39">
        <v>0</v>
      </c>
      <c r="Z3609" s="39">
        <v>1</v>
      </c>
      <c r="AA3609" s="39">
        <v>0</v>
      </c>
      <c r="AB3609" s="39">
        <v>1</v>
      </c>
      <c r="AC3609" s="39">
        <v>1</v>
      </c>
      <c r="AD3609" s="39">
        <v>0</v>
      </c>
    </row>
    <row r="3610" spans="1:30">
      <c r="A3610" s="43" t="s">
        <v>867</v>
      </c>
      <c r="B3610" s="46">
        <v>278</v>
      </c>
      <c r="C3610" s="46">
        <v>62</v>
      </c>
      <c r="D3610" s="46">
        <v>17</v>
      </c>
      <c r="E3610" s="46">
        <v>436075.16666666599</v>
      </c>
      <c r="F3610" s="46">
        <v>11010.25</v>
      </c>
      <c r="G3610" s="46">
        <v>108066.666666666</v>
      </c>
      <c r="H3610" s="46">
        <v>3130.4166666666601</v>
      </c>
      <c r="I3610" s="46">
        <v>158.166666666666</v>
      </c>
      <c r="J3610" s="46">
        <v>7</v>
      </c>
      <c r="K3610" s="46">
        <v>27</v>
      </c>
      <c r="L3610" s="46">
        <v>5371.5</v>
      </c>
      <c r="M3610" s="46">
        <v>180.916666666666</v>
      </c>
      <c r="N3610" s="46">
        <v>4415304.3333333302</v>
      </c>
      <c r="O3610" s="46">
        <v>9240.5833333333303</v>
      </c>
      <c r="P3610" s="46">
        <v>934</v>
      </c>
      <c r="Q3610" s="46">
        <v>6</v>
      </c>
      <c r="R3610" s="46">
        <v>14</v>
      </c>
      <c r="S3610" s="46">
        <v>0</v>
      </c>
      <c r="T3610" s="46">
        <v>0</v>
      </c>
      <c r="U3610" s="46">
        <v>0</v>
      </c>
      <c r="V3610" s="46">
        <v>0</v>
      </c>
      <c r="W3610" s="46">
        <v>0</v>
      </c>
      <c r="X3610" s="46">
        <v>0</v>
      </c>
      <c r="Y3610" s="46">
        <v>0</v>
      </c>
      <c r="Z3610" s="46">
        <v>0</v>
      </c>
      <c r="AA3610" s="46">
        <v>0</v>
      </c>
      <c r="AB3610" s="46">
        <v>0</v>
      </c>
      <c r="AC3610" s="46">
        <v>0</v>
      </c>
      <c r="AD3610" s="46">
        <v>0</v>
      </c>
    </row>
    <row r="3611" spans="1:30" hidden="1" outlineLevel="1">
      <c r="A3611" s="40" t="s">
        <v>213</v>
      </c>
      <c r="B3611" s="39">
        <v>278</v>
      </c>
      <c r="C3611" s="39">
        <v>278</v>
      </c>
      <c r="D3611" s="39">
        <v>278</v>
      </c>
      <c r="E3611" s="39">
        <v>278</v>
      </c>
      <c r="F3611" s="39">
        <v>278</v>
      </c>
      <c r="G3611" s="39">
        <v>278</v>
      </c>
      <c r="H3611" s="39">
        <v>278</v>
      </c>
      <c r="I3611" s="39">
        <v>278</v>
      </c>
      <c r="J3611" s="39">
        <v>278</v>
      </c>
      <c r="K3611" s="39">
        <v>278</v>
      </c>
      <c r="L3611" s="39">
        <v>278</v>
      </c>
      <c r="M3611" s="39">
        <v>278</v>
      </c>
      <c r="N3611" s="39">
        <v>278</v>
      </c>
      <c r="O3611" s="39">
        <v>278</v>
      </c>
      <c r="P3611" s="39">
        <v>278</v>
      </c>
      <c r="Q3611" s="39">
        <v>278</v>
      </c>
      <c r="R3611" s="39">
        <v>278</v>
      </c>
    </row>
    <row r="3612" spans="1:30" hidden="1" outlineLevel="1">
      <c r="A3612" s="40" t="s">
        <v>214</v>
      </c>
      <c r="B3612" s="39">
        <v>62</v>
      </c>
      <c r="C3612" s="39">
        <v>62</v>
      </c>
      <c r="D3612" s="39">
        <v>62</v>
      </c>
      <c r="E3612" s="39">
        <v>62</v>
      </c>
      <c r="F3612" s="39">
        <v>62</v>
      </c>
      <c r="G3612" s="39">
        <v>62</v>
      </c>
      <c r="H3612" s="39">
        <v>62</v>
      </c>
      <c r="I3612" s="39">
        <v>62</v>
      </c>
      <c r="J3612" s="39">
        <v>62</v>
      </c>
      <c r="K3612" s="39">
        <v>62</v>
      </c>
      <c r="L3612" s="39">
        <v>62</v>
      </c>
      <c r="M3612" s="39">
        <v>62</v>
      </c>
      <c r="N3612" s="39">
        <v>62</v>
      </c>
      <c r="O3612" s="39">
        <v>62</v>
      </c>
      <c r="P3612" s="39">
        <v>62</v>
      </c>
      <c r="Q3612" s="39">
        <v>62</v>
      </c>
      <c r="R3612" s="39">
        <v>62</v>
      </c>
    </row>
    <row r="3613" spans="1:30" hidden="1" outlineLevel="1">
      <c r="A3613" s="40" t="s">
        <v>215</v>
      </c>
      <c r="B3613" s="39">
        <v>17</v>
      </c>
      <c r="C3613" s="39">
        <v>17</v>
      </c>
      <c r="D3613" s="39">
        <v>17</v>
      </c>
      <c r="E3613" s="39">
        <v>17</v>
      </c>
      <c r="F3613" s="39">
        <v>17</v>
      </c>
      <c r="G3613" s="39">
        <v>17</v>
      </c>
      <c r="H3613" s="39">
        <v>17</v>
      </c>
      <c r="I3613" s="39">
        <v>17</v>
      </c>
      <c r="J3613" s="39">
        <v>17</v>
      </c>
      <c r="K3613" s="39">
        <v>17</v>
      </c>
      <c r="L3613" s="39">
        <v>17</v>
      </c>
      <c r="M3613" s="39">
        <v>17</v>
      </c>
      <c r="N3613" s="39">
        <v>17</v>
      </c>
      <c r="O3613" s="39">
        <v>17</v>
      </c>
      <c r="P3613" s="39">
        <v>17</v>
      </c>
      <c r="Q3613" s="39">
        <v>17</v>
      </c>
      <c r="R3613" s="39">
        <v>17</v>
      </c>
    </row>
    <row r="3614" spans="1:30" hidden="1" outlineLevel="1">
      <c r="A3614" s="40" t="s">
        <v>216</v>
      </c>
      <c r="B3614" s="39">
        <v>436075.16666666599</v>
      </c>
      <c r="C3614" s="39">
        <v>436075.16666666599</v>
      </c>
      <c r="D3614" s="39">
        <v>436075.16666666599</v>
      </c>
      <c r="E3614" s="39">
        <v>436075.16666666599</v>
      </c>
      <c r="F3614" s="39">
        <v>436075.16666666599</v>
      </c>
      <c r="G3614" s="39">
        <v>436075.16666666599</v>
      </c>
      <c r="H3614" s="39">
        <v>436075.16666666599</v>
      </c>
      <c r="I3614" s="39">
        <v>436075.16666666599</v>
      </c>
      <c r="J3614" s="39">
        <v>436075.16666666599</v>
      </c>
      <c r="K3614" s="39">
        <v>436075.16666666599</v>
      </c>
      <c r="L3614" s="39">
        <v>436075.16666666599</v>
      </c>
      <c r="M3614" s="39">
        <v>436075.16666666599</v>
      </c>
      <c r="N3614" s="39">
        <v>436075.16666666599</v>
      </c>
      <c r="O3614" s="39">
        <v>436075.16666666599</v>
      </c>
      <c r="P3614" s="39">
        <v>436075.16666666599</v>
      </c>
      <c r="Q3614" s="39">
        <v>436075.16666666599</v>
      </c>
      <c r="R3614" s="39">
        <v>436075.16666666599</v>
      </c>
    </row>
    <row r="3615" spans="1:30" hidden="1" outlineLevel="1">
      <c r="A3615" s="40" t="s">
        <v>217</v>
      </c>
      <c r="B3615" s="39">
        <v>11010.25</v>
      </c>
      <c r="C3615" s="39">
        <v>11010.25</v>
      </c>
      <c r="D3615" s="39">
        <v>11010.25</v>
      </c>
      <c r="E3615" s="39">
        <v>11010.25</v>
      </c>
      <c r="F3615" s="39">
        <v>11010.25</v>
      </c>
      <c r="G3615" s="39">
        <v>11010.25</v>
      </c>
      <c r="H3615" s="39">
        <v>11010.25</v>
      </c>
      <c r="I3615" s="39">
        <v>11010.25</v>
      </c>
      <c r="J3615" s="39">
        <v>11010.25</v>
      </c>
      <c r="K3615" s="39">
        <v>11010.25</v>
      </c>
      <c r="L3615" s="39">
        <v>11010.25</v>
      </c>
      <c r="M3615" s="39">
        <v>11010.25</v>
      </c>
      <c r="N3615" s="39">
        <v>11010.25</v>
      </c>
      <c r="O3615" s="39">
        <v>11010.25</v>
      </c>
      <c r="P3615" s="39">
        <v>11010.25</v>
      </c>
      <c r="Q3615" s="39">
        <v>11010.25</v>
      </c>
      <c r="R3615" s="39">
        <v>11010.25</v>
      </c>
    </row>
    <row r="3616" spans="1:30" hidden="1" outlineLevel="1">
      <c r="A3616" s="40" t="s">
        <v>218</v>
      </c>
      <c r="B3616" s="39">
        <v>108066.666666666</v>
      </c>
      <c r="C3616" s="39">
        <v>108066.666666666</v>
      </c>
      <c r="D3616" s="39">
        <v>108066.666666666</v>
      </c>
      <c r="E3616" s="39">
        <v>108066.666666666</v>
      </c>
      <c r="F3616" s="39">
        <v>108066.666666666</v>
      </c>
      <c r="G3616" s="39">
        <v>108066.666666666</v>
      </c>
      <c r="H3616" s="39">
        <v>108066.666666666</v>
      </c>
      <c r="I3616" s="39">
        <v>108066.666666666</v>
      </c>
      <c r="J3616" s="39">
        <v>108066.666666666</v>
      </c>
      <c r="K3616" s="39">
        <v>108066.666666666</v>
      </c>
      <c r="L3616" s="39">
        <v>108066.666666666</v>
      </c>
      <c r="M3616" s="39">
        <v>108066.666666666</v>
      </c>
      <c r="N3616" s="39">
        <v>108066.666666666</v>
      </c>
      <c r="O3616" s="39">
        <v>108066.666666666</v>
      </c>
      <c r="P3616" s="39">
        <v>108066.666666666</v>
      </c>
      <c r="Q3616" s="39">
        <v>108066.666666666</v>
      </c>
      <c r="R3616" s="39">
        <v>108066.666666666</v>
      </c>
    </row>
    <row r="3617" spans="1:30" hidden="1" outlineLevel="1">
      <c r="A3617" s="40" t="s">
        <v>219</v>
      </c>
      <c r="B3617" s="39">
        <v>3130.4166666666601</v>
      </c>
      <c r="C3617" s="39">
        <v>3130.4166666666601</v>
      </c>
      <c r="D3617" s="39">
        <v>3130.4166666666601</v>
      </c>
      <c r="E3617" s="39">
        <v>3130.4166666666601</v>
      </c>
      <c r="F3617" s="39">
        <v>3130.4166666666601</v>
      </c>
      <c r="G3617" s="39">
        <v>3130.4166666666601</v>
      </c>
      <c r="H3617" s="39">
        <v>3130.4166666666601</v>
      </c>
      <c r="I3617" s="39">
        <v>3130.4166666666601</v>
      </c>
      <c r="J3617" s="39">
        <v>3130.4166666666601</v>
      </c>
      <c r="K3617" s="39">
        <v>3130.4166666666601</v>
      </c>
      <c r="L3617" s="39">
        <v>3130.4166666666601</v>
      </c>
      <c r="M3617" s="39">
        <v>3130.4166666666601</v>
      </c>
      <c r="N3617" s="39">
        <v>3130.4166666666601</v>
      </c>
      <c r="O3617" s="39">
        <v>3130.4166666666601</v>
      </c>
      <c r="P3617" s="39">
        <v>3130.4166666666601</v>
      </c>
      <c r="Q3617" s="39">
        <v>3130.4166666666601</v>
      </c>
      <c r="R3617" s="39">
        <v>3130.4166666666601</v>
      </c>
    </row>
    <row r="3618" spans="1:30" hidden="1" outlineLevel="1">
      <c r="A3618" s="40" t="s">
        <v>220</v>
      </c>
      <c r="B3618" s="39">
        <v>158.166666666666</v>
      </c>
      <c r="C3618" s="39">
        <v>158.166666666666</v>
      </c>
      <c r="D3618" s="39">
        <v>158.166666666666</v>
      </c>
      <c r="E3618" s="39">
        <v>158.166666666666</v>
      </c>
      <c r="F3618" s="39">
        <v>158.166666666666</v>
      </c>
      <c r="G3618" s="39">
        <v>158.166666666666</v>
      </c>
      <c r="H3618" s="39">
        <v>158.166666666666</v>
      </c>
      <c r="I3618" s="39">
        <v>158.166666666666</v>
      </c>
      <c r="J3618" s="39">
        <v>158.166666666666</v>
      </c>
      <c r="K3618" s="39">
        <v>158.166666666666</v>
      </c>
      <c r="L3618" s="39">
        <v>158.166666666666</v>
      </c>
      <c r="M3618" s="39">
        <v>158.166666666666</v>
      </c>
      <c r="N3618" s="39">
        <v>158.166666666666</v>
      </c>
      <c r="O3618" s="39">
        <v>158.166666666666</v>
      </c>
      <c r="P3618" s="39">
        <v>158.166666666666</v>
      </c>
      <c r="Q3618" s="39">
        <v>158.166666666666</v>
      </c>
      <c r="R3618" s="39">
        <v>158.166666666666</v>
      </c>
    </row>
    <row r="3619" spans="1:30" hidden="1" outlineLevel="1">
      <c r="A3619" s="40" t="s">
        <v>221</v>
      </c>
      <c r="B3619" s="39">
        <v>7</v>
      </c>
      <c r="C3619" s="39">
        <v>7</v>
      </c>
      <c r="D3619" s="39">
        <v>7</v>
      </c>
      <c r="E3619" s="39">
        <v>7</v>
      </c>
      <c r="F3619" s="39">
        <v>7</v>
      </c>
      <c r="G3619" s="39">
        <v>7</v>
      </c>
      <c r="H3619" s="39">
        <v>7</v>
      </c>
      <c r="I3619" s="39">
        <v>7</v>
      </c>
      <c r="J3619" s="39">
        <v>7</v>
      </c>
      <c r="K3619" s="39">
        <v>7</v>
      </c>
      <c r="L3619" s="39">
        <v>7</v>
      </c>
      <c r="M3619" s="39">
        <v>7</v>
      </c>
      <c r="N3619" s="39">
        <v>7</v>
      </c>
      <c r="O3619" s="39">
        <v>7</v>
      </c>
      <c r="P3619" s="39">
        <v>7</v>
      </c>
      <c r="Q3619" s="39">
        <v>7</v>
      </c>
      <c r="R3619" s="39">
        <v>7</v>
      </c>
    </row>
    <row r="3620" spans="1:30" hidden="1" outlineLevel="1">
      <c r="A3620" s="40" t="s">
        <v>222</v>
      </c>
      <c r="B3620" s="39">
        <v>27</v>
      </c>
      <c r="C3620" s="39">
        <v>27</v>
      </c>
      <c r="D3620" s="39">
        <v>27</v>
      </c>
      <c r="E3620" s="39">
        <v>27</v>
      </c>
      <c r="F3620" s="39">
        <v>27</v>
      </c>
      <c r="G3620" s="39">
        <v>27</v>
      </c>
      <c r="H3620" s="39">
        <v>27</v>
      </c>
      <c r="I3620" s="39">
        <v>27</v>
      </c>
      <c r="J3620" s="39">
        <v>27</v>
      </c>
      <c r="K3620" s="39">
        <v>27</v>
      </c>
      <c r="L3620" s="39">
        <v>27</v>
      </c>
      <c r="M3620" s="39">
        <v>27</v>
      </c>
      <c r="N3620" s="39">
        <v>27</v>
      </c>
      <c r="O3620" s="39">
        <v>27</v>
      </c>
      <c r="P3620" s="39">
        <v>27</v>
      </c>
      <c r="Q3620" s="39">
        <v>27</v>
      </c>
      <c r="R3620" s="39">
        <v>27</v>
      </c>
    </row>
    <row r="3621" spans="1:30" hidden="1" outlineLevel="1">
      <c r="A3621" s="40" t="s">
        <v>223</v>
      </c>
      <c r="B3621" s="39">
        <v>5371.5</v>
      </c>
      <c r="C3621" s="39">
        <v>5371.5</v>
      </c>
      <c r="D3621" s="39">
        <v>5371.5</v>
      </c>
      <c r="E3621" s="39">
        <v>5371.5</v>
      </c>
      <c r="F3621" s="39">
        <v>5371.5</v>
      </c>
      <c r="G3621" s="39">
        <v>5371.5</v>
      </c>
      <c r="H3621" s="39">
        <v>5371.5</v>
      </c>
      <c r="I3621" s="39">
        <v>5371.5</v>
      </c>
      <c r="J3621" s="39">
        <v>5371.5</v>
      </c>
      <c r="K3621" s="39">
        <v>5371.5</v>
      </c>
      <c r="L3621" s="39">
        <v>5371.5</v>
      </c>
      <c r="M3621" s="39">
        <v>5371.5</v>
      </c>
      <c r="N3621" s="39">
        <v>5371.5</v>
      </c>
      <c r="O3621" s="39">
        <v>5371.5</v>
      </c>
      <c r="P3621" s="39">
        <v>5371.5</v>
      </c>
      <c r="Q3621" s="39">
        <v>5371.5</v>
      </c>
      <c r="R3621" s="39">
        <v>5371.5</v>
      </c>
    </row>
    <row r="3622" spans="1:30" hidden="1" outlineLevel="1">
      <c r="A3622" s="40" t="s">
        <v>224</v>
      </c>
      <c r="B3622" s="39">
        <v>180.916666666666</v>
      </c>
      <c r="C3622" s="39">
        <v>180.916666666666</v>
      </c>
      <c r="D3622" s="39">
        <v>180.916666666666</v>
      </c>
      <c r="E3622" s="39">
        <v>180.916666666666</v>
      </c>
      <c r="F3622" s="39">
        <v>180.916666666666</v>
      </c>
      <c r="G3622" s="39">
        <v>180.916666666666</v>
      </c>
      <c r="H3622" s="39">
        <v>180.916666666666</v>
      </c>
      <c r="I3622" s="39">
        <v>180.916666666666</v>
      </c>
      <c r="J3622" s="39">
        <v>180.916666666666</v>
      </c>
      <c r="K3622" s="39">
        <v>180.916666666666</v>
      </c>
      <c r="L3622" s="39">
        <v>180.916666666666</v>
      </c>
      <c r="M3622" s="39">
        <v>180.916666666666</v>
      </c>
      <c r="N3622" s="39">
        <v>180.916666666666</v>
      </c>
      <c r="O3622" s="39">
        <v>180.916666666666</v>
      </c>
      <c r="P3622" s="39">
        <v>180.916666666666</v>
      </c>
      <c r="Q3622" s="39">
        <v>180.916666666666</v>
      </c>
      <c r="R3622" s="39">
        <v>180.916666666666</v>
      </c>
    </row>
    <row r="3623" spans="1:30" hidden="1" outlineLevel="1">
      <c r="A3623" s="40" t="s">
        <v>225</v>
      </c>
      <c r="B3623" s="39">
        <v>4415304.3333333302</v>
      </c>
      <c r="C3623" s="39">
        <v>4415304.3333333302</v>
      </c>
      <c r="D3623" s="39">
        <v>4415304.3333333302</v>
      </c>
      <c r="E3623" s="39">
        <v>4415304.3333333302</v>
      </c>
      <c r="F3623" s="39">
        <v>4415304.3333333302</v>
      </c>
      <c r="G3623" s="39">
        <v>4415304.3333333302</v>
      </c>
      <c r="H3623" s="39">
        <v>4415304.3333333302</v>
      </c>
      <c r="I3623" s="39">
        <v>4415304.3333333302</v>
      </c>
      <c r="J3623" s="39">
        <v>4415304.3333333302</v>
      </c>
      <c r="K3623" s="39">
        <v>4415304.3333333302</v>
      </c>
      <c r="L3623" s="39">
        <v>4415304.3333333302</v>
      </c>
      <c r="M3623" s="39">
        <v>4415304.3333333302</v>
      </c>
      <c r="N3623" s="39">
        <v>4415304.3333333302</v>
      </c>
      <c r="O3623" s="39">
        <v>4415304.3333333302</v>
      </c>
      <c r="P3623" s="39">
        <v>4415304.3333333302</v>
      </c>
      <c r="Q3623" s="39">
        <v>4415304.3333333302</v>
      </c>
      <c r="R3623" s="39">
        <v>4415304.3333333302</v>
      </c>
    </row>
    <row r="3624" spans="1:30" hidden="1" outlineLevel="1">
      <c r="A3624" s="40" t="s">
        <v>226</v>
      </c>
      <c r="B3624" s="39">
        <v>9240.5833333333303</v>
      </c>
      <c r="C3624" s="39">
        <v>9240.5833333333303</v>
      </c>
      <c r="D3624" s="39">
        <v>9240.5833333333303</v>
      </c>
      <c r="E3624" s="39">
        <v>9240.5833333333303</v>
      </c>
      <c r="F3624" s="39">
        <v>9240.5833333333303</v>
      </c>
      <c r="G3624" s="39">
        <v>9240.5833333333303</v>
      </c>
      <c r="H3624" s="39">
        <v>9240.5833333333303</v>
      </c>
      <c r="I3624" s="39">
        <v>9240.5833333333303</v>
      </c>
      <c r="J3624" s="39">
        <v>9240.5833333333303</v>
      </c>
      <c r="K3624" s="39">
        <v>9240.5833333333303</v>
      </c>
      <c r="L3624" s="39">
        <v>9240.5833333333303</v>
      </c>
      <c r="M3624" s="39">
        <v>9240.5833333333303</v>
      </c>
      <c r="N3624" s="39">
        <v>9240.5833333333303</v>
      </c>
      <c r="O3624" s="39">
        <v>9240.5833333333303</v>
      </c>
      <c r="P3624" s="39">
        <v>9240.5833333333303</v>
      </c>
      <c r="Q3624" s="39">
        <v>9240.5833333333303</v>
      </c>
      <c r="R3624" s="39">
        <v>9240.5833333333303</v>
      </c>
    </row>
    <row r="3625" spans="1:30" hidden="1" outlineLevel="1">
      <c r="A3625" s="40" t="s">
        <v>227</v>
      </c>
      <c r="B3625" s="39">
        <v>934</v>
      </c>
      <c r="C3625" s="39">
        <v>934</v>
      </c>
      <c r="D3625" s="39">
        <v>934</v>
      </c>
      <c r="E3625" s="39">
        <v>934</v>
      </c>
      <c r="F3625" s="39">
        <v>934</v>
      </c>
      <c r="G3625" s="39">
        <v>934</v>
      </c>
      <c r="H3625" s="39">
        <v>934</v>
      </c>
      <c r="I3625" s="39">
        <v>934</v>
      </c>
      <c r="J3625" s="39">
        <v>934</v>
      </c>
      <c r="K3625" s="39">
        <v>934</v>
      </c>
      <c r="L3625" s="39">
        <v>934</v>
      </c>
      <c r="M3625" s="39">
        <v>934</v>
      </c>
      <c r="N3625" s="39">
        <v>934</v>
      </c>
      <c r="O3625" s="39">
        <v>934</v>
      </c>
      <c r="P3625" s="39">
        <v>934</v>
      </c>
      <c r="Q3625" s="39">
        <v>934</v>
      </c>
      <c r="R3625" s="39">
        <v>934</v>
      </c>
    </row>
    <row r="3626" spans="1:30" hidden="1" outlineLevel="1">
      <c r="A3626" s="40" t="s">
        <v>228</v>
      </c>
      <c r="B3626" s="39">
        <v>6</v>
      </c>
      <c r="C3626" s="39">
        <v>6</v>
      </c>
      <c r="D3626" s="39">
        <v>6</v>
      </c>
      <c r="E3626" s="39">
        <v>6</v>
      </c>
      <c r="F3626" s="39">
        <v>6</v>
      </c>
      <c r="G3626" s="39">
        <v>6</v>
      </c>
      <c r="H3626" s="39">
        <v>6</v>
      </c>
      <c r="I3626" s="39">
        <v>6</v>
      </c>
      <c r="J3626" s="39">
        <v>6</v>
      </c>
      <c r="K3626" s="39">
        <v>6</v>
      </c>
      <c r="L3626" s="39">
        <v>6</v>
      </c>
      <c r="M3626" s="39">
        <v>6</v>
      </c>
      <c r="N3626" s="39">
        <v>6</v>
      </c>
      <c r="O3626" s="39">
        <v>6</v>
      </c>
      <c r="P3626" s="39">
        <v>6</v>
      </c>
      <c r="Q3626" s="39">
        <v>6</v>
      </c>
      <c r="R3626" s="39">
        <v>6</v>
      </c>
    </row>
    <row r="3627" spans="1:30" hidden="1" outlineLevel="1">
      <c r="A3627" s="40" t="s">
        <v>229</v>
      </c>
      <c r="B3627" s="39">
        <v>14</v>
      </c>
      <c r="C3627" s="39">
        <v>14</v>
      </c>
      <c r="D3627" s="39">
        <v>14</v>
      </c>
      <c r="E3627" s="39">
        <v>14</v>
      </c>
      <c r="F3627" s="39">
        <v>14</v>
      </c>
      <c r="G3627" s="39">
        <v>14</v>
      </c>
      <c r="H3627" s="39">
        <v>14</v>
      </c>
      <c r="I3627" s="39">
        <v>14</v>
      </c>
      <c r="J3627" s="39">
        <v>14</v>
      </c>
      <c r="K3627" s="39">
        <v>14</v>
      </c>
      <c r="L3627" s="39">
        <v>14</v>
      </c>
      <c r="M3627" s="39">
        <v>14</v>
      </c>
      <c r="N3627" s="39">
        <v>14</v>
      </c>
      <c r="O3627" s="39">
        <v>14</v>
      </c>
      <c r="P3627" s="39">
        <v>14</v>
      </c>
      <c r="Q3627" s="39">
        <v>14</v>
      </c>
      <c r="R3627" s="39">
        <v>14</v>
      </c>
    </row>
    <row r="3628" spans="1:30" collapsed="1">
      <c r="A3628" s="40" t="s">
        <v>868</v>
      </c>
      <c r="B3628" s="39">
        <v>4989882.9999999898</v>
      </c>
      <c r="C3628" s="39">
        <v>4989882.9999999898</v>
      </c>
      <c r="D3628" s="39">
        <v>4989882.9999999898</v>
      </c>
      <c r="E3628" s="39">
        <v>4989882.9999999898</v>
      </c>
      <c r="F3628" s="39">
        <v>4989882.9999999898</v>
      </c>
      <c r="G3628" s="39">
        <v>4989882.9999999898</v>
      </c>
      <c r="H3628" s="39">
        <v>4989882.9999999898</v>
      </c>
      <c r="I3628" s="39">
        <v>4989882.9999999898</v>
      </c>
      <c r="J3628" s="39">
        <v>4989882.9999999898</v>
      </c>
      <c r="K3628" s="39">
        <v>4989882.9999999898</v>
      </c>
      <c r="L3628" s="39">
        <v>4989882.9999999898</v>
      </c>
      <c r="M3628" s="39">
        <v>4989882.9999999898</v>
      </c>
      <c r="N3628" s="39">
        <v>4989882.9999999898</v>
      </c>
      <c r="O3628" s="39">
        <v>4989882.9999999898</v>
      </c>
      <c r="P3628" s="39">
        <v>4989882.9999999898</v>
      </c>
      <c r="Q3628" s="39">
        <v>4989882.9999999898</v>
      </c>
      <c r="R3628" s="39">
        <v>4989882.9999999898</v>
      </c>
      <c r="S3628" s="39">
        <v>0</v>
      </c>
      <c r="T3628" s="39">
        <v>0</v>
      </c>
      <c r="U3628" s="39">
        <v>0</v>
      </c>
      <c r="V3628" s="39">
        <v>0</v>
      </c>
      <c r="W3628" s="39">
        <v>0</v>
      </c>
      <c r="X3628" s="39">
        <v>0</v>
      </c>
      <c r="Y3628" s="39">
        <v>0</v>
      </c>
      <c r="Z3628" s="39">
        <v>0</v>
      </c>
      <c r="AA3628" s="39">
        <v>0</v>
      </c>
      <c r="AB3628" s="39">
        <v>0</v>
      </c>
      <c r="AC3628" s="39">
        <v>0</v>
      </c>
      <c r="AD3628" s="39">
        <v>0</v>
      </c>
    </row>
    <row r="3629" spans="1:30">
      <c r="A3629" s="40" t="s">
        <v>869</v>
      </c>
    </row>
    <row r="3630" spans="1:30" s="45" customFormat="1">
      <c r="A3630" s="49" t="s">
        <v>870</v>
      </c>
      <c r="B3630" s="50">
        <v>5.5712729136134002E-5</v>
      </c>
      <c r="C3630" s="50">
        <v>1.2425141030360799E-5</v>
      </c>
      <c r="D3630" s="50">
        <v>3.4068935083247398E-6</v>
      </c>
      <c r="E3630" s="50">
        <v>8.73918620269587E-2</v>
      </c>
      <c r="F3630" s="50">
        <v>2.20651466176661E-3</v>
      </c>
      <c r="G3630" s="50">
        <v>2.1657154419585899E-2</v>
      </c>
      <c r="H3630" s="50">
        <v>6.27352718824603E-4</v>
      </c>
      <c r="I3630" s="50">
        <v>3.16974699941194E-5</v>
      </c>
      <c r="J3630" s="50">
        <v>1.4028385034278299E-6</v>
      </c>
      <c r="K3630" s="50">
        <v>5.4109485132216502E-6</v>
      </c>
      <c r="L3630" s="50">
        <v>1.0764781458803699E-3</v>
      </c>
      <c r="M3630" s="50">
        <v>3.6256695130259899E-5</v>
      </c>
      <c r="N3630" s="50">
        <v>0.88485127473596703</v>
      </c>
      <c r="O3630" s="50">
        <v>1.8518637277333599E-3</v>
      </c>
      <c r="P3630" s="50">
        <v>1.87178737457371E-4</v>
      </c>
      <c r="Q3630" s="50">
        <v>1.20243300293814E-6</v>
      </c>
      <c r="R3630" s="50">
        <v>2.80567700685567E-6</v>
      </c>
      <c r="S3630" s="50">
        <v>0</v>
      </c>
      <c r="T3630" s="50">
        <v>0</v>
      </c>
      <c r="U3630" s="50">
        <v>0</v>
      </c>
      <c r="V3630" s="50">
        <v>0</v>
      </c>
      <c r="W3630" s="50">
        <v>0</v>
      </c>
      <c r="X3630" s="50">
        <v>0</v>
      </c>
      <c r="Y3630" s="50">
        <v>0</v>
      </c>
      <c r="Z3630" s="50">
        <v>0</v>
      </c>
      <c r="AA3630" s="50">
        <v>0</v>
      </c>
      <c r="AB3630" s="50">
        <v>0</v>
      </c>
      <c r="AC3630" s="50">
        <v>0</v>
      </c>
      <c r="AD3630" s="50">
        <v>0</v>
      </c>
    </row>
    <row r="3631" spans="1:30">
      <c r="A3631" s="40" t="s">
        <v>871</v>
      </c>
      <c r="B3631" s="39">
        <v>5.5712729136134002E-5</v>
      </c>
      <c r="C3631" s="39">
        <v>1.2425141030360799E-5</v>
      </c>
      <c r="D3631" s="39">
        <v>3.4068935083247398E-6</v>
      </c>
      <c r="E3631" s="39">
        <v>8.73918620269587E-2</v>
      </c>
      <c r="F3631" s="39">
        <v>2.20651466176661E-3</v>
      </c>
      <c r="G3631" s="39">
        <v>2.1657154419585899E-2</v>
      </c>
      <c r="H3631" s="39">
        <v>6.27352718824603E-4</v>
      </c>
      <c r="I3631" s="39">
        <v>3.16974699941194E-5</v>
      </c>
      <c r="J3631" s="39">
        <v>1.4028385034278299E-6</v>
      </c>
      <c r="K3631" s="39">
        <v>5.4109485132216502E-6</v>
      </c>
      <c r="L3631" s="39">
        <v>1.0764781458803699E-3</v>
      </c>
      <c r="M3631" s="39">
        <v>3.6256695130259899E-5</v>
      </c>
      <c r="N3631" s="39">
        <v>0.88485127473596703</v>
      </c>
      <c r="O3631" s="39">
        <v>1.8518637277333599E-3</v>
      </c>
      <c r="P3631" s="39">
        <v>1.87178737457371E-4</v>
      </c>
      <c r="Q3631" s="39">
        <v>1.20243300293814E-6</v>
      </c>
      <c r="R3631" s="39">
        <v>2.80567700685567E-6</v>
      </c>
      <c r="S3631" s="39">
        <v>0</v>
      </c>
      <c r="T3631" s="39">
        <v>0</v>
      </c>
      <c r="U3631" s="39">
        <v>0</v>
      </c>
      <c r="V3631" s="39">
        <v>0</v>
      </c>
      <c r="W3631" s="39">
        <v>0</v>
      </c>
      <c r="X3631" s="39">
        <v>0</v>
      </c>
      <c r="Y3631" s="39">
        <v>0</v>
      </c>
      <c r="Z3631" s="39">
        <v>0</v>
      </c>
      <c r="AA3631" s="39">
        <v>0</v>
      </c>
      <c r="AB3631" s="39">
        <v>0</v>
      </c>
      <c r="AC3631" s="39">
        <v>0</v>
      </c>
      <c r="AD3631" s="39">
        <v>0</v>
      </c>
    </row>
    <row r="3632" spans="1:30">
      <c r="A3632" s="40" t="s">
        <v>872</v>
      </c>
    </row>
    <row r="3633" spans="1:30">
      <c r="A3633" s="43" t="s">
        <v>873</v>
      </c>
    </row>
    <row r="3634" spans="1:30">
      <c r="A3634" s="43" t="s">
        <v>874</v>
      </c>
      <c r="B3634" s="46">
        <v>4</v>
      </c>
      <c r="C3634" s="46">
        <v>1.3333333333333299</v>
      </c>
      <c r="D3634" s="46">
        <v>0</v>
      </c>
      <c r="E3634" s="46">
        <v>5575.3333333333303</v>
      </c>
      <c r="F3634" s="46">
        <v>68.6666666666667</v>
      </c>
      <c r="G3634" s="46">
        <v>1336.3333333333301</v>
      </c>
      <c r="H3634" s="46">
        <v>31.6666666666667</v>
      </c>
      <c r="I3634" s="46">
        <v>2</v>
      </c>
      <c r="J3634" s="46">
        <v>0</v>
      </c>
      <c r="K3634" s="46">
        <v>0</v>
      </c>
      <c r="L3634" s="46">
        <v>78.6666666666667</v>
      </c>
      <c r="M3634" s="46">
        <v>2.6666666666666701</v>
      </c>
      <c r="N3634" s="46">
        <v>31011.333333333299</v>
      </c>
      <c r="O3634" s="46">
        <v>115</v>
      </c>
      <c r="P3634" s="46">
        <v>11.6666666666667</v>
      </c>
      <c r="Q3634" s="46">
        <v>0</v>
      </c>
      <c r="R3634" s="46">
        <v>0</v>
      </c>
      <c r="S3634" s="46">
        <v>0</v>
      </c>
      <c r="T3634" s="46">
        <v>0</v>
      </c>
      <c r="U3634" s="46">
        <v>0</v>
      </c>
      <c r="V3634" s="46">
        <v>0</v>
      </c>
      <c r="W3634" s="46">
        <v>0</v>
      </c>
      <c r="X3634" s="46">
        <v>0</v>
      </c>
      <c r="Y3634" s="46">
        <v>0</v>
      </c>
      <c r="Z3634" s="46">
        <v>0</v>
      </c>
      <c r="AA3634" s="46">
        <v>0</v>
      </c>
      <c r="AB3634" s="46">
        <v>0</v>
      </c>
      <c r="AC3634" s="46">
        <v>0</v>
      </c>
      <c r="AD3634" s="46">
        <v>0</v>
      </c>
    </row>
    <row r="3635" spans="1:30" hidden="1" outlineLevel="1">
      <c r="A3635" s="40" t="s">
        <v>213</v>
      </c>
      <c r="B3635" s="39">
        <v>4</v>
      </c>
      <c r="C3635" s="39">
        <v>4</v>
      </c>
      <c r="D3635" s="39">
        <v>4</v>
      </c>
      <c r="E3635" s="39">
        <v>4</v>
      </c>
      <c r="F3635" s="39">
        <v>4</v>
      </c>
      <c r="G3635" s="39">
        <v>4</v>
      </c>
      <c r="H3635" s="39">
        <v>4</v>
      </c>
      <c r="I3635" s="39">
        <v>4</v>
      </c>
      <c r="J3635" s="39">
        <v>4</v>
      </c>
      <c r="K3635" s="39">
        <v>4</v>
      </c>
      <c r="L3635" s="39">
        <v>4</v>
      </c>
      <c r="M3635" s="39">
        <v>4</v>
      </c>
      <c r="N3635" s="39">
        <v>4</v>
      </c>
      <c r="O3635" s="39">
        <v>4</v>
      </c>
      <c r="P3635" s="39">
        <v>4</v>
      </c>
      <c r="Q3635" s="39">
        <v>4</v>
      </c>
      <c r="R3635" s="39">
        <v>4</v>
      </c>
    </row>
    <row r="3636" spans="1:30" hidden="1" outlineLevel="1">
      <c r="A3636" s="40" t="s">
        <v>214</v>
      </c>
      <c r="B3636" s="39">
        <v>1.3333333333333299</v>
      </c>
      <c r="C3636" s="39">
        <v>1.3333333333333299</v>
      </c>
      <c r="D3636" s="39">
        <v>1.3333333333333299</v>
      </c>
      <c r="E3636" s="39">
        <v>1.3333333333333299</v>
      </c>
      <c r="F3636" s="39">
        <v>1.3333333333333299</v>
      </c>
      <c r="G3636" s="39">
        <v>1.3333333333333299</v>
      </c>
      <c r="H3636" s="39">
        <v>1.3333333333333299</v>
      </c>
      <c r="I3636" s="39">
        <v>1.3333333333333299</v>
      </c>
      <c r="J3636" s="39">
        <v>1.3333333333333299</v>
      </c>
      <c r="K3636" s="39">
        <v>1.3333333333333299</v>
      </c>
      <c r="L3636" s="39">
        <v>1.3333333333333299</v>
      </c>
      <c r="M3636" s="39">
        <v>1.3333333333333299</v>
      </c>
      <c r="N3636" s="39">
        <v>1.3333333333333299</v>
      </c>
      <c r="O3636" s="39">
        <v>1.3333333333333299</v>
      </c>
      <c r="P3636" s="39">
        <v>1.3333333333333299</v>
      </c>
      <c r="Q3636" s="39">
        <v>1.3333333333333299</v>
      </c>
      <c r="R3636" s="39">
        <v>1.3333333333333299</v>
      </c>
    </row>
    <row r="3637" spans="1:30" hidden="1" outlineLevel="1">
      <c r="A3637" s="40" t="s">
        <v>216</v>
      </c>
      <c r="B3637" s="39">
        <v>5575.3333333333303</v>
      </c>
      <c r="C3637" s="39">
        <v>5575.3333333333303</v>
      </c>
      <c r="D3637" s="39">
        <v>5575.3333333333303</v>
      </c>
      <c r="E3637" s="39">
        <v>5575.3333333333303</v>
      </c>
      <c r="F3637" s="39">
        <v>5575.3333333333303</v>
      </c>
      <c r="G3637" s="39">
        <v>5575.3333333333303</v>
      </c>
      <c r="H3637" s="39">
        <v>5575.3333333333303</v>
      </c>
      <c r="I3637" s="39">
        <v>5575.3333333333303</v>
      </c>
      <c r="J3637" s="39">
        <v>5575.3333333333303</v>
      </c>
      <c r="K3637" s="39">
        <v>5575.3333333333303</v>
      </c>
      <c r="L3637" s="39">
        <v>5575.3333333333303</v>
      </c>
      <c r="M3637" s="39">
        <v>5575.3333333333303</v>
      </c>
      <c r="N3637" s="39">
        <v>5575.3333333333303</v>
      </c>
      <c r="O3637" s="39">
        <v>5575.3333333333303</v>
      </c>
      <c r="P3637" s="39">
        <v>5575.3333333333303</v>
      </c>
      <c r="Q3637" s="39">
        <v>5575.3333333333303</v>
      </c>
      <c r="R3637" s="39">
        <v>5575.3333333333303</v>
      </c>
    </row>
    <row r="3638" spans="1:30" hidden="1" outlineLevel="1">
      <c r="A3638" s="40" t="s">
        <v>217</v>
      </c>
      <c r="B3638" s="39">
        <v>68.6666666666667</v>
      </c>
      <c r="C3638" s="39">
        <v>68.6666666666667</v>
      </c>
      <c r="D3638" s="39">
        <v>68.6666666666667</v>
      </c>
      <c r="E3638" s="39">
        <v>68.6666666666667</v>
      </c>
      <c r="F3638" s="39">
        <v>68.6666666666667</v>
      </c>
      <c r="G3638" s="39">
        <v>68.6666666666667</v>
      </c>
      <c r="H3638" s="39">
        <v>68.6666666666667</v>
      </c>
      <c r="I3638" s="39">
        <v>68.6666666666667</v>
      </c>
      <c r="J3638" s="39">
        <v>68.6666666666667</v>
      </c>
      <c r="K3638" s="39">
        <v>68.6666666666667</v>
      </c>
      <c r="L3638" s="39">
        <v>68.6666666666667</v>
      </c>
      <c r="M3638" s="39">
        <v>68.6666666666667</v>
      </c>
      <c r="N3638" s="39">
        <v>68.6666666666667</v>
      </c>
      <c r="O3638" s="39">
        <v>68.6666666666667</v>
      </c>
      <c r="P3638" s="39">
        <v>68.6666666666667</v>
      </c>
      <c r="Q3638" s="39">
        <v>68.6666666666667</v>
      </c>
      <c r="R3638" s="39">
        <v>68.6666666666667</v>
      </c>
    </row>
    <row r="3639" spans="1:30" hidden="1" outlineLevel="1">
      <c r="A3639" s="40" t="s">
        <v>218</v>
      </c>
      <c r="B3639" s="39">
        <v>1336.3333333333301</v>
      </c>
      <c r="C3639" s="39">
        <v>1336.3333333333301</v>
      </c>
      <c r="D3639" s="39">
        <v>1336.3333333333301</v>
      </c>
      <c r="E3639" s="39">
        <v>1336.3333333333301</v>
      </c>
      <c r="F3639" s="39">
        <v>1336.3333333333301</v>
      </c>
      <c r="G3639" s="39">
        <v>1336.3333333333301</v>
      </c>
      <c r="H3639" s="39">
        <v>1336.3333333333301</v>
      </c>
      <c r="I3639" s="39">
        <v>1336.3333333333301</v>
      </c>
      <c r="J3639" s="39">
        <v>1336.3333333333301</v>
      </c>
      <c r="K3639" s="39">
        <v>1336.3333333333301</v>
      </c>
      <c r="L3639" s="39">
        <v>1336.3333333333301</v>
      </c>
      <c r="M3639" s="39">
        <v>1336.3333333333301</v>
      </c>
      <c r="N3639" s="39">
        <v>1336.3333333333301</v>
      </c>
      <c r="O3639" s="39">
        <v>1336.3333333333301</v>
      </c>
      <c r="P3639" s="39">
        <v>1336.3333333333301</v>
      </c>
      <c r="Q3639" s="39">
        <v>1336.3333333333301</v>
      </c>
      <c r="R3639" s="39">
        <v>1336.3333333333301</v>
      </c>
    </row>
    <row r="3640" spans="1:30" hidden="1" outlineLevel="1">
      <c r="A3640" s="40" t="s">
        <v>219</v>
      </c>
      <c r="B3640" s="39">
        <v>31.6666666666667</v>
      </c>
      <c r="C3640" s="39">
        <v>31.6666666666667</v>
      </c>
      <c r="D3640" s="39">
        <v>31.6666666666667</v>
      </c>
      <c r="E3640" s="39">
        <v>31.6666666666667</v>
      </c>
      <c r="F3640" s="39">
        <v>31.6666666666667</v>
      </c>
      <c r="G3640" s="39">
        <v>31.6666666666667</v>
      </c>
      <c r="H3640" s="39">
        <v>31.6666666666667</v>
      </c>
      <c r="I3640" s="39">
        <v>31.6666666666667</v>
      </c>
      <c r="J3640" s="39">
        <v>31.6666666666667</v>
      </c>
      <c r="K3640" s="39">
        <v>31.6666666666667</v>
      </c>
      <c r="L3640" s="39">
        <v>31.6666666666667</v>
      </c>
      <c r="M3640" s="39">
        <v>31.6666666666667</v>
      </c>
      <c r="N3640" s="39">
        <v>31.6666666666667</v>
      </c>
      <c r="O3640" s="39">
        <v>31.6666666666667</v>
      </c>
      <c r="P3640" s="39">
        <v>31.6666666666667</v>
      </c>
      <c r="Q3640" s="39">
        <v>31.6666666666667</v>
      </c>
      <c r="R3640" s="39">
        <v>31.6666666666667</v>
      </c>
    </row>
    <row r="3641" spans="1:30" hidden="1" outlineLevel="1">
      <c r="A3641" s="40" t="s">
        <v>220</v>
      </c>
      <c r="B3641" s="39">
        <v>2</v>
      </c>
      <c r="C3641" s="39">
        <v>2</v>
      </c>
      <c r="D3641" s="39">
        <v>2</v>
      </c>
      <c r="E3641" s="39">
        <v>2</v>
      </c>
      <c r="F3641" s="39">
        <v>2</v>
      </c>
      <c r="G3641" s="39">
        <v>2</v>
      </c>
      <c r="H3641" s="39">
        <v>2</v>
      </c>
      <c r="I3641" s="39">
        <v>2</v>
      </c>
      <c r="J3641" s="39">
        <v>2</v>
      </c>
      <c r="K3641" s="39">
        <v>2</v>
      </c>
      <c r="L3641" s="39">
        <v>2</v>
      </c>
      <c r="M3641" s="39">
        <v>2</v>
      </c>
      <c r="N3641" s="39">
        <v>2</v>
      </c>
      <c r="O3641" s="39">
        <v>2</v>
      </c>
      <c r="P3641" s="39">
        <v>2</v>
      </c>
      <c r="Q3641" s="39">
        <v>2</v>
      </c>
      <c r="R3641" s="39">
        <v>2</v>
      </c>
    </row>
    <row r="3642" spans="1:30" hidden="1" outlineLevel="1">
      <c r="A3642" s="40" t="s">
        <v>223</v>
      </c>
      <c r="B3642" s="39">
        <v>78.6666666666667</v>
      </c>
      <c r="C3642" s="39">
        <v>78.6666666666667</v>
      </c>
      <c r="D3642" s="39">
        <v>78.6666666666667</v>
      </c>
      <c r="E3642" s="39">
        <v>78.6666666666667</v>
      </c>
      <c r="F3642" s="39">
        <v>78.6666666666667</v>
      </c>
      <c r="G3642" s="39">
        <v>78.6666666666667</v>
      </c>
      <c r="H3642" s="39">
        <v>78.6666666666667</v>
      </c>
      <c r="I3642" s="39">
        <v>78.6666666666667</v>
      </c>
      <c r="J3642" s="39">
        <v>78.6666666666667</v>
      </c>
      <c r="K3642" s="39">
        <v>78.6666666666667</v>
      </c>
      <c r="L3642" s="39">
        <v>78.6666666666667</v>
      </c>
      <c r="M3642" s="39">
        <v>78.6666666666667</v>
      </c>
      <c r="N3642" s="39">
        <v>78.6666666666667</v>
      </c>
      <c r="O3642" s="39">
        <v>78.6666666666667</v>
      </c>
      <c r="P3642" s="39">
        <v>78.6666666666667</v>
      </c>
      <c r="Q3642" s="39">
        <v>78.6666666666667</v>
      </c>
      <c r="R3642" s="39">
        <v>78.6666666666667</v>
      </c>
    </row>
    <row r="3643" spans="1:30" hidden="1" outlineLevel="1">
      <c r="A3643" s="40" t="s">
        <v>224</v>
      </c>
      <c r="B3643" s="39">
        <v>2.6666666666666701</v>
      </c>
      <c r="C3643" s="39">
        <v>2.6666666666666701</v>
      </c>
      <c r="D3643" s="39">
        <v>2.6666666666666701</v>
      </c>
      <c r="E3643" s="39">
        <v>2.6666666666666701</v>
      </c>
      <c r="F3643" s="39">
        <v>2.6666666666666701</v>
      </c>
      <c r="G3643" s="39">
        <v>2.6666666666666701</v>
      </c>
      <c r="H3643" s="39">
        <v>2.6666666666666701</v>
      </c>
      <c r="I3643" s="39">
        <v>2.6666666666666701</v>
      </c>
      <c r="J3643" s="39">
        <v>2.6666666666666701</v>
      </c>
      <c r="K3643" s="39">
        <v>2.6666666666666701</v>
      </c>
      <c r="L3643" s="39">
        <v>2.6666666666666701</v>
      </c>
      <c r="M3643" s="39">
        <v>2.6666666666666701</v>
      </c>
      <c r="N3643" s="39">
        <v>2.6666666666666701</v>
      </c>
      <c r="O3643" s="39">
        <v>2.6666666666666701</v>
      </c>
      <c r="P3643" s="39">
        <v>2.6666666666666701</v>
      </c>
      <c r="Q3643" s="39">
        <v>2.6666666666666701</v>
      </c>
      <c r="R3643" s="39">
        <v>2.6666666666666701</v>
      </c>
    </row>
    <row r="3644" spans="1:30" hidden="1" outlineLevel="1">
      <c r="A3644" s="40" t="s">
        <v>225</v>
      </c>
      <c r="B3644" s="39">
        <v>31011.333333333299</v>
      </c>
      <c r="C3644" s="39">
        <v>31011.333333333299</v>
      </c>
      <c r="D3644" s="39">
        <v>31011.333333333299</v>
      </c>
      <c r="E3644" s="39">
        <v>31011.333333333299</v>
      </c>
      <c r="F3644" s="39">
        <v>31011.333333333299</v>
      </c>
      <c r="G3644" s="39">
        <v>31011.333333333299</v>
      </c>
      <c r="H3644" s="39">
        <v>31011.333333333299</v>
      </c>
      <c r="I3644" s="39">
        <v>31011.333333333299</v>
      </c>
      <c r="J3644" s="39">
        <v>31011.333333333299</v>
      </c>
      <c r="K3644" s="39">
        <v>31011.333333333299</v>
      </c>
      <c r="L3644" s="39">
        <v>31011.333333333299</v>
      </c>
      <c r="M3644" s="39">
        <v>31011.333333333299</v>
      </c>
      <c r="N3644" s="39">
        <v>31011.333333333299</v>
      </c>
      <c r="O3644" s="39">
        <v>31011.333333333299</v>
      </c>
      <c r="P3644" s="39">
        <v>31011.333333333299</v>
      </c>
      <c r="Q3644" s="39">
        <v>31011.333333333299</v>
      </c>
      <c r="R3644" s="39">
        <v>31011.333333333299</v>
      </c>
    </row>
    <row r="3645" spans="1:30" hidden="1" outlineLevel="1">
      <c r="A3645" s="40" t="s">
        <v>226</v>
      </c>
      <c r="B3645" s="39">
        <v>115</v>
      </c>
      <c r="C3645" s="39">
        <v>115</v>
      </c>
      <c r="D3645" s="39">
        <v>115</v>
      </c>
      <c r="E3645" s="39">
        <v>115</v>
      </c>
      <c r="F3645" s="39">
        <v>115</v>
      </c>
      <c r="G3645" s="39">
        <v>115</v>
      </c>
      <c r="H3645" s="39">
        <v>115</v>
      </c>
      <c r="I3645" s="39">
        <v>115</v>
      </c>
      <c r="J3645" s="39">
        <v>115</v>
      </c>
      <c r="K3645" s="39">
        <v>115</v>
      </c>
      <c r="L3645" s="39">
        <v>115</v>
      </c>
      <c r="M3645" s="39">
        <v>115</v>
      </c>
      <c r="N3645" s="39">
        <v>115</v>
      </c>
      <c r="O3645" s="39">
        <v>115</v>
      </c>
      <c r="P3645" s="39">
        <v>115</v>
      </c>
      <c r="Q3645" s="39">
        <v>115</v>
      </c>
      <c r="R3645" s="39">
        <v>115</v>
      </c>
    </row>
    <row r="3646" spans="1:30" hidden="1" outlineLevel="1">
      <c r="A3646" s="40" t="s">
        <v>227</v>
      </c>
      <c r="B3646" s="39">
        <v>11.6666666666667</v>
      </c>
      <c r="C3646" s="39">
        <v>11.6666666666667</v>
      </c>
      <c r="D3646" s="39">
        <v>11.6666666666667</v>
      </c>
      <c r="E3646" s="39">
        <v>11.6666666666667</v>
      </c>
      <c r="F3646" s="39">
        <v>11.6666666666667</v>
      </c>
      <c r="G3646" s="39">
        <v>11.6666666666667</v>
      </c>
      <c r="H3646" s="39">
        <v>11.6666666666667</v>
      </c>
      <c r="I3646" s="39">
        <v>11.6666666666667</v>
      </c>
      <c r="J3646" s="39">
        <v>11.6666666666667</v>
      </c>
      <c r="K3646" s="39">
        <v>11.6666666666667</v>
      </c>
      <c r="L3646" s="39">
        <v>11.6666666666667</v>
      </c>
      <c r="M3646" s="39">
        <v>11.6666666666667</v>
      </c>
      <c r="N3646" s="39">
        <v>11.6666666666667</v>
      </c>
      <c r="O3646" s="39">
        <v>11.6666666666667</v>
      </c>
      <c r="P3646" s="39">
        <v>11.6666666666667</v>
      </c>
      <c r="Q3646" s="39">
        <v>11.6666666666667</v>
      </c>
      <c r="R3646" s="39">
        <v>11.6666666666667</v>
      </c>
    </row>
    <row r="3647" spans="1:30" collapsed="1">
      <c r="A3647" s="40" t="s">
        <v>875</v>
      </c>
      <c r="B3647" s="39">
        <v>38238.666666666599</v>
      </c>
      <c r="C3647" s="39">
        <v>38238.666666666599</v>
      </c>
      <c r="D3647" s="39">
        <v>38238.666666666599</v>
      </c>
      <c r="E3647" s="39">
        <v>38238.666666666599</v>
      </c>
      <c r="F3647" s="39">
        <v>38238.666666666599</v>
      </c>
      <c r="G3647" s="39">
        <v>38238.666666666599</v>
      </c>
      <c r="H3647" s="39">
        <v>38238.666666666599</v>
      </c>
      <c r="I3647" s="39">
        <v>38238.666666666599</v>
      </c>
      <c r="J3647" s="39">
        <v>38238.666666666599</v>
      </c>
      <c r="K3647" s="39">
        <v>38238.666666666599</v>
      </c>
      <c r="L3647" s="39">
        <v>38238.666666666599</v>
      </c>
      <c r="M3647" s="39">
        <v>38238.666666666599</v>
      </c>
      <c r="N3647" s="39">
        <v>38238.666666666599</v>
      </c>
      <c r="O3647" s="39">
        <v>38238.666666666599</v>
      </c>
      <c r="P3647" s="39">
        <v>38238.666666666599</v>
      </c>
      <c r="Q3647" s="39">
        <v>38238.666666666599</v>
      </c>
      <c r="R3647" s="39">
        <v>38238.666666666599</v>
      </c>
      <c r="S3647" s="39">
        <v>0</v>
      </c>
      <c r="T3647" s="39">
        <v>0</v>
      </c>
      <c r="U3647" s="39">
        <v>0</v>
      </c>
      <c r="V3647" s="39">
        <v>0</v>
      </c>
      <c r="W3647" s="39">
        <v>0</v>
      </c>
      <c r="X3647" s="39">
        <v>0</v>
      </c>
      <c r="Y3647" s="39">
        <v>0</v>
      </c>
      <c r="Z3647" s="39">
        <v>0</v>
      </c>
      <c r="AA3647" s="39">
        <v>0</v>
      </c>
      <c r="AB3647" s="39">
        <v>0</v>
      </c>
      <c r="AC3647" s="39">
        <v>0</v>
      </c>
      <c r="AD3647" s="39">
        <v>0</v>
      </c>
    </row>
    <row r="3648" spans="1:30">
      <c r="A3648" s="40" t="s">
        <v>876</v>
      </c>
    </row>
    <row r="3649" spans="1:30" s="45" customFormat="1">
      <c r="A3649" s="49" t="s">
        <v>877</v>
      </c>
      <c r="B3649" s="50">
        <v>1.04606157815823E-4</v>
      </c>
      <c r="C3649" s="50">
        <v>3.4868719271940997E-5</v>
      </c>
      <c r="D3649" s="50">
        <v>0</v>
      </c>
      <c r="E3649" s="50">
        <v>0.145803549635621</v>
      </c>
      <c r="F3649" s="50">
        <v>1.79573904250497E-3</v>
      </c>
      <c r="G3649" s="50">
        <v>3.4947173890302899E-2</v>
      </c>
      <c r="H3649" s="50">
        <v>8.2813208270860297E-4</v>
      </c>
      <c r="I3649" s="50">
        <v>5.2303078907911703E-5</v>
      </c>
      <c r="J3649" s="50">
        <v>0</v>
      </c>
      <c r="K3649" s="50">
        <v>0</v>
      </c>
      <c r="L3649" s="50">
        <v>2.05725443704453E-3</v>
      </c>
      <c r="M3649" s="50">
        <v>6.9737438543882401E-5</v>
      </c>
      <c r="N3649" s="50">
        <v>0.81099410718644205</v>
      </c>
      <c r="O3649" s="50">
        <v>3.0074270372049202E-3</v>
      </c>
      <c r="P3649" s="50">
        <v>3.0510129362948602E-4</v>
      </c>
      <c r="Q3649" s="50">
        <v>0</v>
      </c>
      <c r="R3649" s="50">
        <v>0</v>
      </c>
      <c r="S3649" s="50">
        <v>0</v>
      </c>
      <c r="T3649" s="50">
        <v>0</v>
      </c>
      <c r="U3649" s="50">
        <v>0</v>
      </c>
      <c r="V3649" s="50">
        <v>0</v>
      </c>
      <c r="W3649" s="50">
        <v>0</v>
      </c>
      <c r="X3649" s="50">
        <v>0</v>
      </c>
      <c r="Y3649" s="50">
        <v>0</v>
      </c>
      <c r="Z3649" s="50">
        <v>0</v>
      </c>
      <c r="AA3649" s="50">
        <v>0</v>
      </c>
      <c r="AB3649" s="50">
        <v>0</v>
      </c>
      <c r="AC3649" s="50">
        <v>0</v>
      </c>
      <c r="AD3649" s="50">
        <v>0</v>
      </c>
    </row>
    <row r="3650" spans="1:30">
      <c r="A3650" s="40" t="s">
        <v>878</v>
      </c>
      <c r="B3650" s="39">
        <v>1.04606157815823E-4</v>
      </c>
      <c r="C3650" s="39">
        <v>3.4868719271940997E-5</v>
      </c>
      <c r="D3650" s="39">
        <v>0</v>
      </c>
      <c r="E3650" s="39">
        <v>0.145803549635621</v>
      </c>
      <c r="F3650" s="39">
        <v>1.79573904250497E-3</v>
      </c>
      <c r="G3650" s="39">
        <v>3.4947173890302899E-2</v>
      </c>
      <c r="H3650" s="39">
        <v>8.2813208270860297E-4</v>
      </c>
      <c r="I3650" s="39">
        <v>5.2303078907911703E-5</v>
      </c>
      <c r="J3650" s="39">
        <v>0</v>
      </c>
      <c r="K3650" s="39">
        <v>0</v>
      </c>
      <c r="L3650" s="39">
        <v>2.05725443704453E-3</v>
      </c>
      <c r="M3650" s="39">
        <v>6.9737438543882401E-5</v>
      </c>
      <c r="N3650" s="39">
        <v>0.81099410718644205</v>
      </c>
      <c r="O3650" s="39">
        <v>3.0074270372049202E-3</v>
      </c>
      <c r="P3650" s="39">
        <v>3.0510129362948602E-4</v>
      </c>
      <c r="Q3650" s="39">
        <v>0</v>
      </c>
      <c r="R3650" s="39">
        <v>0</v>
      </c>
      <c r="S3650" s="39">
        <v>0</v>
      </c>
      <c r="T3650" s="39">
        <v>0</v>
      </c>
      <c r="U3650" s="39">
        <v>0</v>
      </c>
      <c r="V3650" s="39">
        <v>0</v>
      </c>
      <c r="W3650" s="39">
        <v>0</v>
      </c>
      <c r="X3650" s="39">
        <v>0</v>
      </c>
      <c r="Y3650" s="39">
        <v>0</v>
      </c>
      <c r="Z3650" s="39">
        <v>0</v>
      </c>
      <c r="AA3650" s="39">
        <v>0</v>
      </c>
      <c r="AB3650" s="39">
        <v>0</v>
      </c>
      <c r="AC3650" s="39">
        <v>0</v>
      </c>
      <c r="AD3650" s="39">
        <v>0</v>
      </c>
    </row>
    <row r="3651" spans="1:30">
      <c r="A3651" s="40" t="s">
        <v>879</v>
      </c>
    </row>
    <row r="3652" spans="1:30">
      <c r="A3652" s="43" t="s">
        <v>880</v>
      </c>
    </row>
    <row r="3653" spans="1:30" hidden="1" outlineLevel="1">
      <c r="A3653" s="40" t="s">
        <v>213</v>
      </c>
      <c r="B3653" s="46">
        <v>60633006.871160001</v>
      </c>
      <c r="C3653" s="46"/>
      <c r="D3653" s="46"/>
      <c r="E3653" s="46"/>
      <c r="F3653" s="46"/>
      <c r="G3653" s="46"/>
      <c r="H3653" s="46"/>
      <c r="I3653" s="46"/>
      <c r="J3653" s="46"/>
      <c r="K3653" s="46"/>
      <c r="L3653" s="46"/>
      <c r="M3653" s="46"/>
      <c r="N3653" s="46"/>
      <c r="O3653" s="46"/>
      <c r="P3653" s="46"/>
      <c r="Q3653" s="46"/>
      <c r="R3653" s="46"/>
      <c r="S3653" s="46"/>
      <c r="T3653" s="46"/>
      <c r="U3653" s="46"/>
      <c r="V3653" s="46"/>
      <c r="W3653" s="46"/>
      <c r="X3653" s="46"/>
      <c r="Y3653" s="46"/>
      <c r="Z3653" s="46"/>
      <c r="AA3653" s="46"/>
      <c r="AB3653" s="46"/>
      <c r="AC3653" s="46"/>
      <c r="AD3653" s="46"/>
    </row>
    <row r="3654" spans="1:30" hidden="1" outlineLevel="1">
      <c r="A3654" s="40" t="s">
        <v>214</v>
      </c>
      <c r="B3654" s="46"/>
      <c r="C3654" s="46">
        <v>3159855.8212499898</v>
      </c>
      <c r="D3654" s="46"/>
      <c r="E3654" s="46"/>
      <c r="F3654" s="46"/>
      <c r="G3654" s="46"/>
      <c r="H3654" s="46"/>
      <c r="I3654" s="46"/>
      <c r="J3654" s="46"/>
      <c r="K3654" s="46"/>
      <c r="L3654" s="46"/>
      <c r="M3654" s="46"/>
      <c r="N3654" s="46"/>
      <c r="O3654" s="46"/>
      <c r="P3654" s="46"/>
      <c r="Q3654" s="46"/>
      <c r="R3654" s="46"/>
      <c r="S3654" s="46"/>
      <c r="T3654" s="46"/>
      <c r="U3654" s="46"/>
      <c r="V3654" s="46"/>
      <c r="W3654" s="46"/>
      <c r="X3654" s="46"/>
      <c r="Y3654" s="46"/>
      <c r="Z3654" s="46"/>
      <c r="AA3654" s="46"/>
      <c r="AB3654" s="46"/>
      <c r="AC3654" s="46"/>
      <c r="AD3654" s="46"/>
    </row>
    <row r="3655" spans="1:30" hidden="1" outlineLevel="1">
      <c r="A3655" s="40" t="s">
        <v>215</v>
      </c>
      <c r="B3655" s="46"/>
      <c r="C3655" s="46"/>
      <c r="D3655" s="46">
        <v>22465038.952970002</v>
      </c>
      <c r="E3655" s="46"/>
      <c r="F3655" s="46"/>
      <c r="G3655" s="46"/>
      <c r="H3655" s="46"/>
      <c r="I3655" s="46"/>
      <c r="J3655" s="46"/>
      <c r="K3655" s="46"/>
      <c r="L3655" s="46"/>
      <c r="M3655" s="46"/>
      <c r="N3655" s="46"/>
      <c r="O3655" s="46"/>
      <c r="P3655" s="46"/>
      <c r="Q3655" s="46"/>
      <c r="R3655" s="46"/>
      <c r="S3655" s="46"/>
      <c r="T3655" s="46"/>
      <c r="U3655" s="46"/>
      <c r="V3655" s="46"/>
      <c r="W3655" s="46"/>
      <c r="X3655" s="46"/>
      <c r="Y3655" s="46"/>
      <c r="Z3655" s="46"/>
      <c r="AA3655" s="46"/>
      <c r="AB3655" s="46"/>
      <c r="AC3655" s="46"/>
      <c r="AD3655" s="46"/>
    </row>
    <row r="3656" spans="1:30" hidden="1" outlineLevel="1">
      <c r="A3656" s="40" t="s">
        <v>216</v>
      </c>
      <c r="B3656" s="46"/>
      <c r="C3656" s="46"/>
      <c r="D3656" s="46"/>
      <c r="E3656" s="46">
        <v>372038241.09132999</v>
      </c>
      <c r="F3656" s="46"/>
      <c r="G3656" s="46"/>
      <c r="H3656" s="46"/>
      <c r="I3656" s="46"/>
      <c r="J3656" s="46"/>
      <c r="K3656" s="46"/>
      <c r="L3656" s="46"/>
      <c r="M3656" s="46"/>
      <c r="N3656" s="46"/>
      <c r="O3656" s="46"/>
      <c r="P3656" s="46"/>
      <c r="Q3656" s="46"/>
      <c r="R3656" s="46"/>
      <c r="S3656" s="46"/>
      <c r="T3656" s="46"/>
      <c r="U3656" s="46"/>
      <c r="V3656" s="46"/>
      <c r="W3656" s="46"/>
      <c r="X3656" s="46"/>
      <c r="Y3656" s="46"/>
      <c r="Z3656" s="46"/>
      <c r="AA3656" s="46"/>
      <c r="AB3656" s="46"/>
      <c r="AC3656" s="46"/>
      <c r="AD3656" s="46"/>
    </row>
    <row r="3657" spans="1:30" hidden="1" outlineLevel="1">
      <c r="A3657" s="40" t="s">
        <v>217</v>
      </c>
      <c r="B3657" s="46"/>
      <c r="C3657" s="46"/>
      <c r="D3657" s="46"/>
      <c r="E3657" s="46"/>
      <c r="F3657" s="46">
        <v>4230308.9290799899</v>
      </c>
      <c r="G3657" s="46"/>
      <c r="H3657" s="46"/>
      <c r="I3657" s="46"/>
      <c r="J3657" s="46"/>
      <c r="K3657" s="46"/>
      <c r="L3657" s="46"/>
      <c r="M3657" s="46"/>
      <c r="N3657" s="46"/>
      <c r="O3657" s="46"/>
      <c r="P3657" s="46"/>
      <c r="Q3657" s="46"/>
      <c r="R3657" s="46"/>
      <c r="S3657" s="46"/>
      <c r="T3657" s="46"/>
      <c r="U3657" s="46"/>
      <c r="V3657" s="46"/>
      <c r="W3657" s="46"/>
      <c r="X3657" s="46"/>
      <c r="Y3657" s="46"/>
      <c r="Z3657" s="46"/>
      <c r="AA3657" s="46"/>
      <c r="AB3657" s="46"/>
      <c r="AC3657" s="46"/>
      <c r="AD3657" s="46"/>
    </row>
    <row r="3658" spans="1:30" hidden="1" outlineLevel="1">
      <c r="A3658" s="40" t="s">
        <v>218</v>
      </c>
      <c r="B3658" s="46"/>
      <c r="C3658" s="46"/>
      <c r="D3658" s="46"/>
      <c r="E3658" s="46"/>
      <c r="F3658" s="46"/>
      <c r="G3658" s="46">
        <v>1138502412.8376801</v>
      </c>
      <c r="H3658" s="46"/>
      <c r="I3658" s="46"/>
      <c r="J3658" s="46"/>
      <c r="K3658" s="46"/>
      <c r="L3658" s="46"/>
      <c r="M3658" s="46"/>
      <c r="N3658" s="46"/>
      <c r="O3658" s="46"/>
      <c r="P3658" s="46"/>
      <c r="Q3658" s="46"/>
      <c r="R3658" s="46"/>
      <c r="S3658" s="46"/>
      <c r="T3658" s="46"/>
      <c r="U3658" s="46"/>
      <c r="V3658" s="46"/>
      <c r="W3658" s="46"/>
      <c r="X3658" s="46"/>
      <c r="Y3658" s="46"/>
      <c r="Z3658" s="46"/>
      <c r="AA3658" s="46"/>
      <c r="AB3658" s="46"/>
      <c r="AC3658" s="46"/>
      <c r="AD3658" s="46"/>
    </row>
    <row r="3659" spans="1:30" hidden="1" outlineLevel="1">
      <c r="A3659" s="40" t="s">
        <v>219</v>
      </c>
      <c r="B3659" s="46"/>
      <c r="C3659" s="46"/>
      <c r="D3659" s="46"/>
      <c r="E3659" s="46"/>
      <c r="F3659" s="46"/>
      <c r="G3659" s="46"/>
      <c r="H3659" s="46">
        <v>371532881.348584</v>
      </c>
      <c r="I3659" s="46"/>
      <c r="J3659" s="46"/>
      <c r="K3659" s="46"/>
      <c r="L3659" s="46"/>
      <c r="M3659" s="46"/>
      <c r="N3659" s="46"/>
      <c r="O3659" s="46"/>
      <c r="P3659" s="46"/>
      <c r="Q3659" s="46"/>
      <c r="R3659" s="46"/>
      <c r="S3659" s="46"/>
      <c r="T3659" s="46"/>
      <c r="U3659" s="46"/>
      <c r="V3659" s="46"/>
      <c r="W3659" s="46"/>
      <c r="X3659" s="46"/>
      <c r="Y3659" s="46"/>
      <c r="Z3659" s="46"/>
      <c r="AA3659" s="46"/>
      <c r="AB3659" s="46"/>
      <c r="AC3659" s="46"/>
      <c r="AD3659" s="46"/>
    </row>
    <row r="3660" spans="1:30" hidden="1" outlineLevel="1">
      <c r="A3660" s="40" t="s">
        <v>220</v>
      </c>
      <c r="B3660" s="46"/>
      <c r="C3660" s="46"/>
      <c r="D3660" s="46"/>
      <c r="E3660" s="46"/>
      <c r="F3660" s="46"/>
      <c r="G3660" s="46"/>
      <c r="H3660" s="46"/>
      <c r="I3660" s="46">
        <v>75207084.213531405</v>
      </c>
      <c r="J3660" s="46"/>
      <c r="K3660" s="46"/>
      <c r="L3660" s="46"/>
      <c r="M3660" s="46"/>
      <c r="N3660" s="46"/>
      <c r="O3660" s="46"/>
      <c r="P3660" s="46"/>
      <c r="Q3660" s="46"/>
      <c r="R3660" s="46"/>
      <c r="S3660" s="46"/>
      <c r="T3660" s="46"/>
      <c r="U3660" s="46"/>
      <c r="V3660" s="46"/>
      <c r="W3660" s="46"/>
      <c r="X3660" s="46"/>
      <c r="Y3660" s="46"/>
      <c r="Z3660" s="46"/>
      <c r="AA3660" s="46"/>
      <c r="AB3660" s="46"/>
      <c r="AC3660" s="46"/>
      <c r="AD3660" s="46"/>
    </row>
    <row r="3661" spans="1:30" hidden="1" outlineLevel="1">
      <c r="A3661" s="40" t="s">
        <v>221</v>
      </c>
      <c r="B3661" s="46"/>
      <c r="C3661" s="46"/>
      <c r="D3661" s="46"/>
      <c r="E3661" s="46"/>
      <c r="F3661" s="46"/>
      <c r="G3661" s="46"/>
      <c r="H3661" s="46"/>
      <c r="I3661" s="46"/>
      <c r="J3661" s="46">
        <v>4626646.9712599898</v>
      </c>
      <c r="K3661" s="46"/>
      <c r="L3661" s="46"/>
      <c r="M3661" s="46"/>
      <c r="N3661" s="46"/>
      <c r="O3661" s="46"/>
      <c r="P3661" s="46"/>
      <c r="Q3661" s="46"/>
      <c r="R3661" s="46"/>
      <c r="S3661" s="46"/>
      <c r="T3661" s="46"/>
      <c r="U3661" s="46"/>
      <c r="V3661" s="46"/>
      <c r="W3661" s="46"/>
      <c r="X3661" s="46"/>
      <c r="Y3661" s="46"/>
      <c r="Z3661" s="46"/>
      <c r="AA3661" s="46"/>
      <c r="AB3661" s="46"/>
      <c r="AC3661" s="46"/>
      <c r="AD3661" s="46"/>
    </row>
    <row r="3662" spans="1:30" hidden="1" outlineLevel="1">
      <c r="A3662" s="40" t="s">
        <v>222</v>
      </c>
      <c r="B3662" s="46"/>
      <c r="C3662" s="46"/>
      <c r="D3662" s="46"/>
      <c r="E3662" s="46"/>
      <c r="F3662" s="46"/>
      <c r="G3662" s="46"/>
      <c r="H3662" s="46"/>
      <c r="I3662" s="46"/>
      <c r="J3662" s="46"/>
      <c r="K3662" s="46">
        <v>4089198.8418399999</v>
      </c>
      <c r="L3662" s="46"/>
      <c r="M3662" s="46"/>
      <c r="N3662" s="46"/>
      <c r="O3662" s="46"/>
      <c r="P3662" s="46"/>
      <c r="Q3662" s="46"/>
      <c r="R3662" s="46"/>
      <c r="S3662" s="46"/>
      <c r="T3662" s="46"/>
      <c r="U3662" s="46"/>
      <c r="V3662" s="46"/>
      <c r="W3662" s="46"/>
      <c r="X3662" s="46"/>
      <c r="Y3662" s="46"/>
      <c r="Z3662" s="46"/>
      <c r="AA3662" s="46"/>
      <c r="AB3662" s="46"/>
      <c r="AC3662" s="46"/>
      <c r="AD3662" s="46"/>
    </row>
    <row r="3663" spans="1:30" hidden="1" outlineLevel="1">
      <c r="A3663" s="40" t="s">
        <v>223</v>
      </c>
      <c r="B3663" s="46"/>
      <c r="C3663" s="46"/>
      <c r="D3663" s="46"/>
      <c r="E3663" s="46"/>
      <c r="F3663" s="46"/>
      <c r="G3663" s="46"/>
      <c r="H3663" s="46"/>
      <c r="I3663" s="46"/>
      <c r="J3663" s="46"/>
      <c r="K3663" s="46"/>
      <c r="L3663" s="46">
        <v>17807420.618077099</v>
      </c>
      <c r="M3663" s="46"/>
      <c r="N3663" s="46"/>
      <c r="O3663" s="46"/>
      <c r="P3663" s="46"/>
      <c r="Q3663" s="46"/>
      <c r="R3663" s="46"/>
      <c r="S3663" s="46"/>
      <c r="T3663" s="46"/>
      <c r="U3663" s="46"/>
      <c r="V3663" s="46"/>
      <c r="W3663" s="46"/>
      <c r="X3663" s="46"/>
      <c r="Y3663" s="46"/>
      <c r="Z3663" s="46"/>
      <c r="AA3663" s="46"/>
      <c r="AB3663" s="46"/>
      <c r="AC3663" s="46"/>
      <c r="AD3663" s="46"/>
    </row>
    <row r="3664" spans="1:30" hidden="1" outlineLevel="1">
      <c r="A3664" s="40" t="s">
        <v>224</v>
      </c>
      <c r="B3664" s="46"/>
      <c r="C3664" s="46"/>
      <c r="D3664" s="46"/>
      <c r="E3664" s="46"/>
      <c r="F3664" s="46"/>
      <c r="G3664" s="46"/>
      <c r="H3664" s="46"/>
      <c r="I3664" s="46"/>
      <c r="J3664" s="46"/>
      <c r="K3664" s="46"/>
      <c r="L3664" s="46"/>
      <c r="M3664" s="46">
        <v>991994.24769999995</v>
      </c>
      <c r="N3664" s="46"/>
      <c r="O3664" s="46"/>
      <c r="P3664" s="46"/>
      <c r="Q3664" s="46"/>
      <c r="R3664" s="46"/>
      <c r="S3664" s="46"/>
      <c r="T3664" s="46"/>
      <c r="U3664" s="46"/>
      <c r="V3664" s="46"/>
      <c r="W3664" s="46"/>
      <c r="X3664" s="46"/>
      <c r="Y3664" s="46"/>
      <c r="Z3664" s="46"/>
      <c r="AA3664" s="46"/>
      <c r="AB3664" s="46"/>
      <c r="AC3664" s="46"/>
      <c r="AD3664" s="46"/>
    </row>
    <row r="3665" spans="1:30" hidden="1" outlineLevel="1">
      <c r="A3665" s="40" t="s">
        <v>225</v>
      </c>
      <c r="B3665" s="46"/>
      <c r="C3665" s="46"/>
      <c r="D3665" s="46"/>
      <c r="E3665" s="46"/>
      <c r="F3665" s="46"/>
      <c r="G3665" s="46"/>
      <c r="H3665" s="46"/>
      <c r="I3665" s="46"/>
      <c r="J3665" s="46"/>
      <c r="K3665" s="46"/>
      <c r="L3665" s="46"/>
      <c r="M3665" s="46"/>
      <c r="N3665" s="46">
        <v>3535227186.54986</v>
      </c>
      <c r="O3665" s="46"/>
      <c r="P3665" s="46"/>
      <c r="Q3665" s="46"/>
      <c r="R3665" s="46"/>
      <c r="S3665" s="46"/>
      <c r="T3665" s="46"/>
      <c r="U3665" s="46"/>
      <c r="V3665" s="46"/>
      <c r="W3665" s="46"/>
      <c r="X3665" s="46"/>
      <c r="Y3665" s="46"/>
      <c r="Z3665" s="46"/>
      <c r="AA3665" s="46"/>
      <c r="AB3665" s="46"/>
      <c r="AC3665" s="46"/>
      <c r="AD3665" s="46"/>
    </row>
    <row r="3666" spans="1:30" hidden="1" outlineLevel="1">
      <c r="A3666" s="40" t="s">
        <v>226</v>
      </c>
      <c r="B3666" s="46"/>
      <c r="C3666" s="46"/>
      <c r="D3666" s="46"/>
      <c r="E3666" s="46"/>
      <c r="F3666" s="46"/>
      <c r="G3666" s="46"/>
      <c r="H3666" s="46"/>
      <c r="I3666" s="46"/>
      <c r="J3666" s="46"/>
      <c r="K3666" s="46"/>
      <c r="L3666" s="46"/>
      <c r="M3666" s="46"/>
      <c r="N3666" s="46"/>
      <c r="O3666" s="46">
        <v>96244808.352520198</v>
      </c>
      <c r="P3666" s="46"/>
      <c r="Q3666" s="46"/>
      <c r="R3666" s="46"/>
      <c r="S3666" s="46"/>
      <c r="T3666" s="46"/>
      <c r="U3666" s="46"/>
      <c r="V3666" s="46"/>
      <c r="W3666" s="46"/>
      <c r="X3666" s="46"/>
      <c r="Y3666" s="46"/>
      <c r="Z3666" s="46"/>
      <c r="AA3666" s="46"/>
      <c r="AB3666" s="46"/>
      <c r="AC3666" s="46"/>
      <c r="AD3666" s="46"/>
    </row>
    <row r="3667" spans="1:30" hidden="1" outlineLevel="1">
      <c r="A3667" s="40" t="s">
        <v>227</v>
      </c>
      <c r="B3667" s="46"/>
      <c r="C3667" s="46"/>
      <c r="D3667" s="46"/>
      <c r="E3667" s="46"/>
      <c r="F3667" s="46"/>
      <c r="G3667" s="46"/>
      <c r="H3667" s="46"/>
      <c r="I3667" s="46"/>
      <c r="J3667" s="46"/>
      <c r="K3667" s="46"/>
      <c r="L3667" s="46"/>
      <c r="M3667" s="46"/>
      <c r="N3667" s="46"/>
      <c r="O3667" s="46"/>
      <c r="P3667" s="46">
        <v>1598724.65264</v>
      </c>
      <c r="Q3667" s="46"/>
      <c r="R3667" s="46"/>
      <c r="S3667" s="46"/>
      <c r="T3667" s="46"/>
      <c r="U3667" s="46"/>
      <c r="V3667" s="46"/>
      <c r="W3667" s="46"/>
      <c r="X3667" s="46"/>
      <c r="Y3667" s="46"/>
      <c r="Z3667" s="46"/>
      <c r="AA3667" s="46"/>
      <c r="AB3667" s="46"/>
      <c r="AC3667" s="46"/>
      <c r="AD3667" s="46"/>
    </row>
    <row r="3668" spans="1:30" hidden="1" outlineLevel="1">
      <c r="A3668" s="40" t="s">
        <v>228</v>
      </c>
      <c r="B3668" s="46"/>
      <c r="C3668" s="46"/>
      <c r="D3668" s="46"/>
      <c r="E3668" s="46"/>
      <c r="F3668" s="46"/>
      <c r="G3668" s="46"/>
      <c r="H3668" s="46"/>
      <c r="I3668" s="46"/>
      <c r="J3668" s="46"/>
      <c r="K3668" s="46"/>
      <c r="L3668" s="46"/>
      <c r="M3668" s="46"/>
      <c r="N3668" s="46"/>
      <c r="O3668" s="46"/>
      <c r="P3668" s="46"/>
      <c r="Q3668" s="46">
        <v>801030.14184000005</v>
      </c>
      <c r="R3668" s="46"/>
      <c r="S3668" s="46"/>
      <c r="T3668" s="46"/>
      <c r="U3668" s="46"/>
      <c r="V3668" s="46"/>
      <c r="W3668" s="46"/>
      <c r="X3668" s="46"/>
      <c r="Y3668" s="46"/>
      <c r="Z3668" s="46"/>
      <c r="AA3668" s="46"/>
      <c r="AB3668" s="46"/>
      <c r="AC3668" s="46"/>
      <c r="AD3668" s="46"/>
    </row>
    <row r="3669" spans="1:30" hidden="1" outlineLevel="1">
      <c r="A3669" s="40" t="s">
        <v>229</v>
      </c>
      <c r="B3669" s="46"/>
      <c r="C3669" s="46"/>
      <c r="D3669" s="46"/>
      <c r="E3669" s="46"/>
      <c r="F3669" s="46"/>
      <c r="G3669" s="46"/>
      <c r="H3669" s="46"/>
      <c r="I3669" s="46"/>
      <c r="J3669" s="46"/>
      <c r="K3669" s="46"/>
      <c r="L3669" s="46"/>
      <c r="M3669" s="46"/>
      <c r="N3669" s="46"/>
      <c r="O3669" s="46"/>
      <c r="P3669" s="46"/>
      <c r="Q3669" s="46"/>
      <c r="R3669" s="46">
        <v>4398930.3957799999</v>
      </c>
      <c r="S3669" s="46"/>
      <c r="T3669" s="46"/>
      <c r="U3669" s="46"/>
      <c r="V3669" s="46"/>
      <c r="W3669" s="46"/>
      <c r="X3669" s="46"/>
      <c r="Y3669" s="46"/>
      <c r="Z3669" s="46"/>
      <c r="AA3669" s="46"/>
      <c r="AB3669" s="46"/>
      <c r="AC3669" s="46"/>
      <c r="AD3669" s="46"/>
    </row>
    <row r="3670" spans="1:30" collapsed="1">
      <c r="A3670" s="43" t="s">
        <v>881</v>
      </c>
      <c r="B3670" s="46">
        <v>60633006.871160001</v>
      </c>
      <c r="C3670" s="46">
        <v>3159855.8212499898</v>
      </c>
      <c r="D3670" s="46">
        <v>22465038.952970002</v>
      </c>
      <c r="E3670" s="46">
        <v>372038241.09132999</v>
      </c>
      <c r="F3670" s="46">
        <v>4230308.9290799899</v>
      </c>
      <c r="G3670" s="46">
        <v>1138502412.8376801</v>
      </c>
      <c r="H3670" s="46">
        <v>371532881.348584</v>
      </c>
      <c r="I3670" s="46">
        <v>75207084.213531405</v>
      </c>
      <c r="J3670" s="46">
        <v>4626646.9712599898</v>
      </c>
      <c r="K3670" s="46">
        <v>4089198.8418399999</v>
      </c>
      <c r="L3670" s="46">
        <v>17807420.618077099</v>
      </c>
      <c r="M3670" s="46">
        <v>991994.24769999995</v>
      </c>
      <c r="N3670" s="46">
        <v>3535227186.54986</v>
      </c>
      <c r="O3670" s="46">
        <v>96244808.352520198</v>
      </c>
      <c r="P3670" s="46">
        <v>1598724.65264</v>
      </c>
      <c r="Q3670" s="46">
        <v>801030.14184000005</v>
      </c>
      <c r="R3670" s="46">
        <v>4398930.3957799999</v>
      </c>
      <c r="S3670" s="46">
        <v>0</v>
      </c>
      <c r="T3670" s="46">
        <v>0</v>
      </c>
      <c r="U3670" s="46">
        <v>0</v>
      </c>
      <c r="V3670" s="46">
        <v>0</v>
      </c>
      <c r="W3670" s="46">
        <v>0</v>
      </c>
      <c r="X3670" s="46">
        <v>0</v>
      </c>
      <c r="Y3670" s="46">
        <v>0</v>
      </c>
      <c r="Z3670" s="46">
        <v>0</v>
      </c>
      <c r="AA3670" s="46">
        <v>0</v>
      </c>
      <c r="AB3670" s="46">
        <v>0</v>
      </c>
      <c r="AC3670" s="46">
        <v>0</v>
      </c>
      <c r="AD3670" s="46">
        <v>0</v>
      </c>
    </row>
    <row r="3671" spans="1:30" hidden="1" outlineLevel="1">
      <c r="A3671" s="40" t="s">
        <v>213</v>
      </c>
      <c r="B3671" s="39">
        <v>60633006.871160001</v>
      </c>
      <c r="C3671" s="39">
        <v>60633006.871160001</v>
      </c>
      <c r="D3671" s="39">
        <v>60633006.871160001</v>
      </c>
      <c r="E3671" s="39">
        <v>60633006.871160001</v>
      </c>
      <c r="F3671" s="39">
        <v>60633006.871160001</v>
      </c>
      <c r="G3671" s="39">
        <v>60633006.871160001</v>
      </c>
      <c r="H3671" s="39">
        <v>60633006.871160001</v>
      </c>
      <c r="I3671" s="39">
        <v>60633006.871160001</v>
      </c>
      <c r="J3671" s="39">
        <v>60633006.871160001</v>
      </c>
      <c r="K3671" s="39">
        <v>60633006.871160001</v>
      </c>
      <c r="L3671" s="39">
        <v>60633006.871160001</v>
      </c>
      <c r="M3671" s="39">
        <v>60633006.871160001</v>
      </c>
      <c r="N3671" s="39">
        <v>60633006.871160001</v>
      </c>
      <c r="O3671" s="39">
        <v>60633006.871160001</v>
      </c>
      <c r="P3671" s="39">
        <v>60633006.871160001</v>
      </c>
      <c r="Q3671" s="39">
        <v>60633006.871160001</v>
      </c>
      <c r="R3671" s="39">
        <v>60633006.871160001</v>
      </c>
    </row>
    <row r="3672" spans="1:30" hidden="1" outlineLevel="1">
      <c r="A3672" s="40" t="s">
        <v>214</v>
      </c>
      <c r="B3672" s="39">
        <v>3159855.8212499898</v>
      </c>
      <c r="C3672" s="39">
        <v>3159855.8212499898</v>
      </c>
      <c r="D3672" s="39">
        <v>3159855.8212499898</v>
      </c>
      <c r="E3672" s="39">
        <v>3159855.8212499898</v>
      </c>
      <c r="F3672" s="39">
        <v>3159855.8212499898</v>
      </c>
      <c r="G3672" s="39">
        <v>3159855.8212499898</v>
      </c>
      <c r="H3672" s="39">
        <v>3159855.8212499898</v>
      </c>
      <c r="I3672" s="39">
        <v>3159855.8212499898</v>
      </c>
      <c r="J3672" s="39">
        <v>3159855.8212499898</v>
      </c>
      <c r="K3672" s="39">
        <v>3159855.8212499898</v>
      </c>
      <c r="L3672" s="39">
        <v>3159855.8212499898</v>
      </c>
      <c r="M3672" s="39">
        <v>3159855.8212499898</v>
      </c>
      <c r="N3672" s="39">
        <v>3159855.8212499898</v>
      </c>
      <c r="O3672" s="39">
        <v>3159855.8212499898</v>
      </c>
      <c r="P3672" s="39">
        <v>3159855.8212499898</v>
      </c>
      <c r="Q3672" s="39">
        <v>3159855.8212499898</v>
      </c>
      <c r="R3672" s="39">
        <v>3159855.8212499898</v>
      </c>
    </row>
    <row r="3673" spans="1:30" hidden="1" outlineLevel="1">
      <c r="A3673" s="40" t="s">
        <v>215</v>
      </c>
      <c r="B3673" s="39">
        <v>22465038.952970002</v>
      </c>
      <c r="C3673" s="39">
        <v>22465038.952970002</v>
      </c>
      <c r="D3673" s="39">
        <v>22465038.952970002</v>
      </c>
      <c r="E3673" s="39">
        <v>22465038.952970002</v>
      </c>
      <c r="F3673" s="39">
        <v>22465038.952970002</v>
      </c>
      <c r="G3673" s="39">
        <v>22465038.952970002</v>
      </c>
      <c r="H3673" s="39">
        <v>22465038.952970002</v>
      </c>
      <c r="I3673" s="39">
        <v>22465038.952970002</v>
      </c>
      <c r="J3673" s="39">
        <v>22465038.952970002</v>
      </c>
      <c r="K3673" s="39">
        <v>22465038.952970002</v>
      </c>
      <c r="L3673" s="39">
        <v>22465038.952970002</v>
      </c>
      <c r="M3673" s="39">
        <v>22465038.952970002</v>
      </c>
      <c r="N3673" s="39">
        <v>22465038.952970002</v>
      </c>
      <c r="O3673" s="39">
        <v>22465038.952970002</v>
      </c>
      <c r="P3673" s="39">
        <v>22465038.952970002</v>
      </c>
      <c r="Q3673" s="39">
        <v>22465038.952970002</v>
      </c>
      <c r="R3673" s="39">
        <v>22465038.952970002</v>
      </c>
    </row>
    <row r="3674" spans="1:30" hidden="1" outlineLevel="1">
      <c r="A3674" s="40" t="s">
        <v>216</v>
      </c>
      <c r="B3674" s="39">
        <v>372038241.09132999</v>
      </c>
      <c r="C3674" s="39">
        <v>372038241.09132999</v>
      </c>
      <c r="D3674" s="39">
        <v>372038241.09132999</v>
      </c>
      <c r="E3674" s="39">
        <v>372038241.09132999</v>
      </c>
      <c r="F3674" s="39">
        <v>372038241.09132999</v>
      </c>
      <c r="G3674" s="39">
        <v>372038241.09132999</v>
      </c>
      <c r="H3674" s="39">
        <v>372038241.09132999</v>
      </c>
      <c r="I3674" s="39">
        <v>372038241.09132999</v>
      </c>
      <c r="J3674" s="39">
        <v>372038241.09132999</v>
      </c>
      <c r="K3674" s="39">
        <v>372038241.09132999</v>
      </c>
      <c r="L3674" s="39">
        <v>372038241.09132999</v>
      </c>
      <c r="M3674" s="39">
        <v>372038241.09132999</v>
      </c>
      <c r="N3674" s="39">
        <v>372038241.09132999</v>
      </c>
      <c r="O3674" s="39">
        <v>372038241.09132999</v>
      </c>
      <c r="P3674" s="39">
        <v>372038241.09132999</v>
      </c>
      <c r="Q3674" s="39">
        <v>372038241.09132999</v>
      </c>
      <c r="R3674" s="39">
        <v>372038241.09132999</v>
      </c>
    </row>
    <row r="3675" spans="1:30" hidden="1" outlineLevel="1">
      <c r="A3675" s="40" t="s">
        <v>217</v>
      </c>
      <c r="B3675" s="39">
        <v>4230308.9290799899</v>
      </c>
      <c r="C3675" s="39">
        <v>4230308.9290799899</v>
      </c>
      <c r="D3675" s="39">
        <v>4230308.9290799899</v>
      </c>
      <c r="E3675" s="39">
        <v>4230308.9290799899</v>
      </c>
      <c r="F3675" s="39">
        <v>4230308.9290799899</v>
      </c>
      <c r="G3675" s="39">
        <v>4230308.9290799899</v>
      </c>
      <c r="H3675" s="39">
        <v>4230308.9290799899</v>
      </c>
      <c r="I3675" s="39">
        <v>4230308.9290799899</v>
      </c>
      <c r="J3675" s="39">
        <v>4230308.9290799899</v>
      </c>
      <c r="K3675" s="39">
        <v>4230308.9290799899</v>
      </c>
      <c r="L3675" s="39">
        <v>4230308.9290799899</v>
      </c>
      <c r="M3675" s="39">
        <v>4230308.9290799899</v>
      </c>
      <c r="N3675" s="39">
        <v>4230308.9290799899</v>
      </c>
      <c r="O3675" s="39">
        <v>4230308.9290799899</v>
      </c>
      <c r="P3675" s="39">
        <v>4230308.9290799899</v>
      </c>
      <c r="Q3675" s="39">
        <v>4230308.9290799899</v>
      </c>
      <c r="R3675" s="39">
        <v>4230308.9290799899</v>
      </c>
    </row>
    <row r="3676" spans="1:30" hidden="1" outlineLevel="1">
      <c r="A3676" s="40" t="s">
        <v>218</v>
      </c>
      <c r="B3676" s="39">
        <v>1138502412.8376801</v>
      </c>
      <c r="C3676" s="39">
        <v>1138502412.8376801</v>
      </c>
      <c r="D3676" s="39">
        <v>1138502412.8376801</v>
      </c>
      <c r="E3676" s="39">
        <v>1138502412.8376801</v>
      </c>
      <c r="F3676" s="39">
        <v>1138502412.8376801</v>
      </c>
      <c r="G3676" s="39">
        <v>1138502412.8376801</v>
      </c>
      <c r="H3676" s="39">
        <v>1138502412.8376801</v>
      </c>
      <c r="I3676" s="39">
        <v>1138502412.8376801</v>
      </c>
      <c r="J3676" s="39">
        <v>1138502412.8376801</v>
      </c>
      <c r="K3676" s="39">
        <v>1138502412.8376801</v>
      </c>
      <c r="L3676" s="39">
        <v>1138502412.8376801</v>
      </c>
      <c r="M3676" s="39">
        <v>1138502412.8376801</v>
      </c>
      <c r="N3676" s="39">
        <v>1138502412.8376801</v>
      </c>
      <c r="O3676" s="39">
        <v>1138502412.8376801</v>
      </c>
      <c r="P3676" s="39">
        <v>1138502412.8376801</v>
      </c>
      <c r="Q3676" s="39">
        <v>1138502412.8376801</v>
      </c>
      <c r="R3676" s="39">
        <v>1138502412.8376801</v>
      </c>
    </row>
    <row r="3677" spans="1:30" hidden="1" outlineLevel="1">
      <c r="A3677" s="40" t="s">
        <v>219</v>
      </c>
      <c r="B3677" s="39">
        <v>371532881.348584</v>
      </c>
      <c r="C3677" s="39">
        <v>371532881.348584</v>
      </c>
      <c r="D3677" s="39">
        <v>371532881.348584</v>
      </c>
      <c r="E3677" s="39">
        <v>371532881.348584</v>
      </c>
      <c r="F3677" s="39">
        <v>371532881.348584</v>
      </c>
      <c r="G3677" s="39">
        <v>371532881.348584</v>
      </c>
      <c r="H3677" s="39">
        <v>371532881.348584</v>
      </c>
      <c r="I3677" s="39">
        <v>371532881.348584</v>
      </c>
      <c r="J3677" s="39">
        <v>371532881.348584</v>
      </c>
      <c r="K3677" s="39">
        <v>371532881.348584</v>
      </c>
      <c r="L3677" s="39">
        <v>371532881.348584</v>
      </c>
      <c r="M3677" s="39">
        <v>371532881.348584</v>
      </c>
      <c r="N3677" s="39">
        <v>371532881.348584</v>
      </c>
      <c r="O3677" s="39">
        <v>371532881.348584</v>
      </c>
      <c r="P3677" s="39">
        <v>371532881.348584</v>
      </c>
      <c r="Q3677" s="39">
        <v>371532881.348584</v>
      </c>
      <c r="R3677" s="39">
        <v>371532881.348584</v>
      </c>
    </row>
    <row r="3678" spans="1:30" hidden="1" outlineLevel="1">
      <c r="A3678" s="40" t="s">
        <v>220</v>
      </c>
      <c r="B3678" s="39">
        <v>75207084.213531405</v>
      </c>
      <c r="C3678" s="39">
        <v>75207084.213531405</v>
      </c>
      <c r="D3678" s="39">
        <v>75207084.213531405</v>
      </c>
      <c r="E3678" s="39">
        <v>75207084.213531405</v>
      </c>
      <c r="F3678" s="39">
        <v>75207084.213531405</v>
      </c>
      <c r="G3678" s="39">
        <v>75207084.213531405</v>
      </c>
      <c r="H3678" s="39">
        <v>75207084.213531405</v>
      </c>
      <c r="I3678" s="39">
        <v>75207084.213531405</v>
      </c>
      <c r="J3678" s="39">
        <v>75207084.213531405</v>
      </c>
      <c r="K3678" s="39">
        <v>75207084.213531405</v>
      </c>
      <c r="L3678" s="39">
        <v>75207084.213531405</v>
      </c>
      <c r="M3678" s="39">
        <v>75207084.213531405</v>
      </c>
      <c r="N3678" s="39">
        <v>75207084.213531405</v>
      </c>
      <c r="O3678" s="39">
        <v>75207084.213531405</v>
      </c>
      <c r="P3678" s="39">
        <v>75207084.213531405</v>
      </c>
      <c r="Q3678" s="39">
        <v>75207084.213531405</v>
      </c>
      <c r="R3678" s="39">
        <v>75207084.213531405</v>
      </c>
    </row>
    <row r="3679" spans="1:30" hidden="1" outlineLevel="1">
      <c r="A3679" s="40" t="s">
        <v>221</v>
      </c>
      <c r="B3679" s="39">
        <v>4626646.9712599898</v>
      </c>
      <c r="C3679" s="39">
        <v>4626646.9712599898</v>
      </c>
      <c r="D3679" s="39">
        <v>4626646.9712599898</v>
      </c>
      <c r="E3679" s="39">
        <v>4626646.9712599898</v>
      </c>
      <c r="F3679" s="39">
        <v>4626646.9712599898</v>
      </c>
      <c r="G3679" s="39">
        <v>4626646.9712599898</v>
      </c>
      <c r="H3679" s="39">
        <v>4626646.9712599898</v>
      </c>
      <c r="I3679" s="39">
        <v>4626646.9712599898</v>
      </c>
      <c r="J3679" s="39">
        <v>4626646.9712599898</v>
      </c>
      <c r="K3679" s="39">
        <v>4626646.9712599898</v>
      </c>
      <c r="L3679" s="39">
        <v>4626646.9712599898</v>
      </c>
      <c r="M3679" s="39">
        <v>4626646.9712599898</v>
      </c>
      <c r="N3679" s="39">
        <v>4626646.9712599898</v>
      </c>
      <c r="O3679" s="39">
        <v>4626646.9712599898</v>
      </c>
      <c r="P3679" s="39">
        <v>4626646.9712599898</v>
      </c>
      <c r="Q3679" s="39">
        <v>4626646.9712599898</v>
      </c>
      <c r="R3679" s="39">
        <v>4626646.9712599898</v>
      </c>
    </row>
    <row r="3680" spans="1:30" hidden="1" outlineLevel="1">
      <c r="A3680" s="40" t="s">
        <v>222</v>
      </c>
      <c r="B3680" s="39">
        <v>4089198.8418399999</v>
      </c>
      <c r="C3680" s="39">
        <v>4089198.8418399999</v>
      </c>
      <c r="D3680" s="39">
        <v>4089198.8418399999</v>
      </c>
      <c r="E3680" s="39">
        <v>4089198.8418399999</v>
      </c>
      <c r="F3680" s="39">
        <v>4089198.8418399999</v>
      </c>
      <c r="G3680" s="39">
        <v>4089198.8418399999</v>
      </c>
      <c r="H3680" s="39">
        <v>4089198.8418399999</v>
      </c>
      <c r="I3680" s="39">
        <v>4089198.8418399999</v>
      </c>
      <c r="J3680" s="39">
        <v>4089198.8418399999</v>
      </c>
      <c r="K3680" s="39">
        <v>4089198.8418399999</v>
      </c>
      <c r="L3680" s="39">
        <v>4089198.8418399999</v>
      </c>
      <c r="M3680" s="39">
        <v>4089198.8418399999</v>
      </c>
      <c r="N3680" s="39">
        <v>4089198.8418399999</v>
      </c>
      <c r="O3680" s="39">
        <v>4089198.8418399999</v>
      </c>
      <c r="P3680" s="39">
        <v>4089198.8418399999</v>
      </c>
      <c r="Q3680" s="39">
        <v>4089198.8418399999</v>
      </c>
      <c r="R3680" s="39">
        <v>4089198.8418399999</v>
      </c>
    </row>
    <row r="3681" spans="1:30" hidden="1" outlineLevel="1">
      <c r="A3681" s="40" t="s">
        <v>223</v>
      </c>
      <c r="B3681" s="39">
        <v>17807420.618077099</v>
      </c>
      <c r="C3681" s="39">
        <v>17807420.618077099</v>
      </c>
      <c r="D3681" s="39">
        <v>17807420.618077099</v>
      </c>
      <c r="E3681" s="39">
        <v>17807420.618077099</v>
      </c>
      <c r="F3681" s="39">
        <v>17807420.618077099</v>
      </c>
      <c r="G3681" s="39">
        <v>17807420.618077099</v>
      </c>
      <c r="H3681" s="39">
        <v>17807420.618077099</v>
      </c>
      <c r="I3681" s="39">
        <v>17807420.618077099</v>
      </c>
      <c r="J3681" s="39">
        <v>17807420.618077099</v>
      </c>
      <c r="K3681" s="39">
        <v>17807420.618077099</v>
      </c>
      <c r="L3681" s="39">
        <v>17807420.618077099</v>
      </c>
      <c r="M3681" s="39">
        <v>17807420.618077099</v>
      </c>
      <c r="N3681" s="39">
        <v>17807420.618077099</v>
      </c>
      <c r="O3681" s="39">
        <v>17807420.618077099</v>
      </c>
      <c r="P3681" s="39">
        <v>17807420.618077099</v>
      </c>
      <c r="Q3681" s="39">
        <v>17807420.618077099</v>
      </c>
      <c r="R3681" s="39">
        <v>17807420.618077099</v>
      </c>
    </row>
    <row r="3682" spans="1:30" hidden="1" outlineLevel="1">
      <c r="A3682" s="40" t="s">
        <v>224</v>
      </c>
      <c r="B3682" s="39">
        <v>991994.24769999995</v>
      </c>
      <c r="C3682" s="39">
        <v>991994.24769999995</v>
      </c>
      <c r="D3682" s="39">
        <v>991994.24769999995</v>
      </c>
      <c r="E3682" s="39">
        <v>991994.24769999995</v>
      </c>
      <c r="F3682" s="39">
        <v>991994.24769999995</v>
      </c>
      <c r="G3682" s="39">
        <v>991994.24769999995</v>
      </c>
      <c r="H3682" s="39">
        <v>991994.24769999995</v>
      </c>
      <c r="I3682" s="39">
        <v>991994.24769999995</v>
      </c>
      <c r="J3682" s="39">
        <v>991994.24769999995</v>
      </c>
      <c r="K3682" s="39">
        <v>991994.24769999995</v>
      </c>
      <c r="L3682" s="39">
        <v>991994.24769999995</v>
      </c>
      <c r="M3682" s="39">
        <v>991994.24769999995</v>
      </c>
      <c r="N3682" s="39">
        <v>991994.24769999995</v>
      </c>
      <c r="O3682" s="39">
        <v>991994.24769999995</v>
      </c>
      <c r="P3682" s="39">
        <v>991994.24769999995</v>
      </c>
      <c r="Q3682" s="39">
        <v>991994.24769999995</v>
      </c>
      <c r="R3682" s="39">
        <v>991994.24769999995</v>
      </c>
    </row>
    <row r="3683" spans="1:30" hidden="1" outlineLevel="1">
      <c r="A3683" s="40" t="s">
        <v>225</v>
      </c>
      <c r="B3683" s="39">
        <v>3535227186.54986</v>
      </c>
      <c r="C3683" s="39">
        <v>3535227186.54986</v>
      </c>
      <c r="D3683" s="39">
        <v>3535227186.54986</v>
      </c>
      <c r="E3683" s="39">
        <v>3535227186.54986</v>
      </c>
      <c r="F3683" s="39">
        <v>3535227186.54986</v>
      </c>
      <c r="G3683" s="39">
        <v>3535227186.54986</v>
      </c>
      <c r="H3683" s="39">
        <v>3535227186.54986</v>
      </c>
      <c r="I3683" s="39">
        <v>3535227186.54986</v>
      </c>
      <c r="J3683" s="39">
        <v>3535227186.54986</v>
      </c>
      <c r="K3683" s="39">
        <v>3535227186.54986</v>
      </c>
      <c r="L3683" s="39">
        <v>3535227186.54986</v>
      </c>
      <c r="M3683" s="39">
        <v>3535227186.54986</v>
      </c>
      <c r="N3683" s="39">
        <v>3535227186.54986</v>
      </c>
      <c r="O3683" s="39">
        <v>3535227186.54986</v>
      </c>
      <c r="P3683" s="39">
        <v>3535227186.54986</v>
      </c>
      <c r="Q3683" s="39">
        <v>3535227186.54986</v>
      </c>
      <c r="R3683" s="39">
        <v>3535227186.54986</v>
      </c>
    </row>
    <row r="3684" spans="1:30" hidden="1" outlineLevel="1">
      <c r="A3684" s="40" t="s">
        <v>226</v>
      </c>
      <c r="B3684" s="39">
        <v>96244808.352520198</v>
      </c>
      <c r="C3684" s="39">
        <v>96244808.352520198</v>
      </c>
      <c r="D3684" s="39">
        <v>96244808.352520198</v>
      </c>
      <c r="E3684" s="39">
        <v>96244808.352520198</v>
      </c>
      <c r="F3684" s="39">
        <v>96244808.352520198</v>
      </c>
      <c r="G3684" s="39">
        <v>96244808.352520198</v>
      </c>
      <c r="H3684" s="39">
        <v>96244808.352520198</v>
      </c>
      <c r="I3684" s="39">
        <v>96244808.352520198</v>
      </c>
      <c r="J3684" s="39">
        <v>96244808.352520198</v>
      </c>
      <c r="K3684" s="39">
        <v>96244808.352520198</v>
      </c>
      <c r="L3684" s="39">
        <v>96244808.352520198</v>
      </c>
      <c r="M3684" s="39">
        <v>96244808.352520198</v>
      </c>
      <c r="N3684" s="39">
        <v>96244808.352520198</v>
      </c>
      <c r="O3684" s="39">
        <v>96244808.352520198</v>
      </c>
      <c r="P3684" s="39">
        <v>96244808.352520198</v>
      </c>
      <c r="Q3684" s="39">
        <v>96244808.352520198</v>
      </c>
      <c r="R3684" s="39">
        <v>96244808.352520198</v>
      </c>
    </row>
    <row r="3685" spans="1:30" hidden="1" outlineLevel="1">
      <c r="A3685" s="40" t="s">
        <v>227</v>
      </c>
      <c r="B3685" s="39">
        <v>1598724.65264</v>
      </c>
      <c r="C3685" s="39">
        <v>1598724.65264</v>
      </c>
      <c r="D3685" s="39">
        <v>1598724.65264</v>
      </c>
      <c r="E3685" s="39">
        <v>1598724.65264</v>
      </c>
      <c r="F3685" s="39">
        <v>1598724.65264</v>
      </c>
      <c r="G3685" s="39">
        <v>1598724.65264</v>
      </c>
      <c r="H3685" s="39">
        <v>1598724.65264</v>
      </c>
      <c r="I3685" s="39">
        <v>1598724.65264</v>
      </c>
      <c r="J3685" s="39">
        <v>1598724.65264</v>
      </c>
      <c r="K3685" s="39">
        <v>1598724.65264</v>
      </c>
      <c r="L3685" s="39">
        <v>1598724.65264</v>
      </c>
      <c r="M3685" s="39">
        <v>1598724.65264</v>
      </c>
      <c r="N3685" s="39">
        <v>1598724.65264</v>
      </c>
      <c r="O3685" s="39">
        <v>1598724.65264</v>
      </c>
      <c r="P3685" s="39">
        <v>1598724.65264</v>
      </c>
      <c r="Q3685" s="39">
        <v>1598724.65264</v>
      </c>
      <c r="R3685" s="39">
        <v>1598724.65264</v>
      </c>
    </row>
    <row r="3686" spans="1:30" hidden="1" outlineLevel="1">
      <c r="A3686" s="40" t="s">
        <v>228</v>
      </c>
      <c r="B3686" s="39">
        <v>801030.14184000005</v>
      </c>
      <c r="C3686" s="39">
        <v>801030.14184000005</v>
      </c>
      <c r="D3686" s="39">
        <v>801030.14184000005</v>
      </c>
      <c r="E3686" s="39">
        <v>801030.14184000005</v>
      </c>
      <c r="F3686" s="39">
        <v>801030.14184000005</v>
      </c>
      <c r="G3686" s="39">
        <v>801030.14184000005</v>
      </c>
      <c r="H3686" s="39">
        <v>801030.14184000005</v>
      </c>
      <c r="I3686" s="39">
        <v>801030.14184000005</v>
      </c>
      <c r="J3686" s="39">
        <v>801030.14184000005</v>
      </c>
      <c r="K3686" s="39">
        <v>801030.14184000005</v>
      </c>
      <c r="L3686" s="39">
        <v>801030.14184000005</v>
      </c>
      <c r="M3686" s="39">
        <v>801030.14184000005</v>
      </c>
      <c r="N3686" s="39">
        <v>801030.14184000005</v>
      </c>
      <c r="O3686" s="39">
        <v>801030.14184000005</v>
      </c>
      <c r="P3686" s="39">
        <v>801030.14184000005</v>
      </c>
      <c r="Q3686" s="39">
        <v>801030.14184000005</v>
      </c>
      <c r="R3686" s="39">
        <v>801030.14184000005</v>
      </c>
    </row>
    <row r="3687" spans="1:30" hidden="1" outlineLevel="1">
      <c r="A3687" s="40" t="s">
        <v>229</v>
      </c>
      <c r="B3687" s="39">
        <v>4398930.3957799999</v>
      </c>
      <c r="C3687" s="39">
        <v>4398930.3957799999</v>
      </c>
      <c r="D3687" s="39">
        <v>4398930.3957799999</v>
      </c>
      <c r="E3687" s="39">
        <v>4398930.3957799999</v>
      </c>
      <c r="F3687" s="39">
        <v>4398930.3957799999</v>
      </c>
      <c r="G3687" s="39">
        <v>4398930.3957799999</v>
      </c>
      <c r="H3687" s="39">
        <v>4398930.3957799999</v>
      </c>
      <c r="I3687" s="39">
        <v>4398930.3957799999</v>
      </c>
      <c r="J3687" s="39">
        <v>4398930.3957799999</v>
      </c>
      <c r="K3687" s="39">
        <v>4398930.3957799999</v>
      </c>
      <c r="L3687" s="39">
        <v>4398930.3957799999</v>
      </c>
      <c r="M3687" s="39">
        <v>4398930.3957799999</v>
      </c>
      <c r="N3687" s="39">
        <v>4398930.3957799999</v>
      </c>
      <c r="O3687" s="39">
        <v>4398930.3957799999</v>
      </c>
      <c r="P3687" s="39">
        <v>4398930.3957799999</v>
      </c>
      <c r="Q3687" s="39">
        <v>4398930.3957799999</v>
      </c>
      <c r="R3687" s="39">
        <v>4398930.3957799999</v>
      </c>
    </row>
    <row r="3688" spans="1:30" collapsed="1">
      <c r="A3688" s="40" t="s">
        <v>882</v>
      </c>
      <c r="B3688" s="39">
        <v>5713554770.8371096</v>
      </c>
      <c r="C3688" s="39">
        <v>5713554770.8371096</v>
      </c>
      <c r="D3688" s="39">
        <v>5713554770.8371096</v>
      </c>
      <c r="E3688" s="39">
        <v>5713554770.8371096</v>
      </c>
      <c r="F3688" s="39">
        <v>5713554770.8371096</v>
      </c>
      <c r="G3688" s="39">
        <v>5713554770.8371096</v>
      </c>
      <c r="H3688" s="39">
        <v>5713554770.8371096</v>
      </c>
      <c r="I3688" s="39">
        <v>5713554770.8371096</v>
      </c>
      <c r="J3688" s="39">
        <v>5713554770.8371096</v>
      </c>
      <c r="K3688" s="39">
        <v>5713554770.8371096</v>
      </c>
      <c r="L3688" s="39">
        <v>5713554770.8371096</v>
      </c>
      <c r="M3688" s="39">
        <v>5713554770.8371096</v>
      </c>
      <c r="N3688" s="39">
        <v>5713554770.8371096</v>
      </c>
      <c r="O3688" s="39">
        <v>5713554770.8371096</v>
      </c>
      <c r="P3688" s="39">
        <v>5713554770.8371096</v>
      </c>
      <c r="Q3688" s="39">
        <v>5713554770.8371096</v>
      </c>
      <c r="R3688" s="39">
        <v>5713554770.8371096</v>
      </c>
      <c r="S3688" s="39">
        <v>0</v>
      </c>
      <c r="T3688" s="39">
        <v>0</v>
      </c>
      <c r="U3688" s="39">
        <v>0</v>
      </c>
      <c r="V3688" s="39">
        <v>0</v>
      </c>
      <c r="W3688" s="39">
        <v>0</v>
      </c>
      <c r="X3688" s="39">
        <v>0</v>
      </c>
      <c r="Y3688" s="39">
        <v>0</v>
      </c>
      <c r="Z3688" s="39">
        <v>0</v>
      </c>
      <c r="AA3688" s="39">
        <v>0</v>
      </c>
      <c r="AB3688" s="39">
        <v>0</v>
      </c>
      <c r="AC3688" s="39">
        <v>0</v>
      </c>
      <c r="AD3688" s="39">
        <v>0</v>
      </c>
    </row>
    <row r="3689" spans="1:30">
      <c r="A3689" s="40" t="s">
        <v>883</v>
      </c>
    </row>
    <row r="3690" spans="1:30" s="45" customFormat="1">
      <c r="A3690" s="49" t="s">
        <v>884</v>
      </c>
      <c r="B3690" s="50">
        <v>1.0612133654627799E-2</v>
      </c>
      <c r="C3690" s="50">
        <v>5.5304551159260796E-4</v>
      </c>
      <c r="D3690" s="50">
        <v>3.93188476421633E-3</v>
      </c>
      <c r="E3690" s="50">
        <v>6.5115021385682995E-2</v>
      </c>
      <c r="F3690" s="50">
        <v>7.4039877077439805E-4</v>
      </c>
      <c r="G3690" s="50">
        <v>0.19926341104644399</v>
      </c>
      <c r="H3690" s="50">
        <v>6.5026572116705206E-2</v>
      </c>
      <c r="I3690" s="50">
        <v>1.31629234740866E-2</v>
      </c>
      <c r="J3690" s="50">
        <v>8.0976680137471199E-4</v>
      </c>
      <c r="K3690" s="50">
        <v>7.1570134633379499E-4</v>
      </c>
      <c r="L3690" s="50">
        <v>3.11669728081876E-3</v>
      </c>
      <c r="M3690" s="50">
        <v>1.7362120212153999E-4</v>
      </c>
      <c r="N3690" s="50">
        <v>0.61874390433679205</v>
      </c>
      <c r="O3690" s="50">
        <v>1.68449961911223E-2</v>
      </c>
      <c r="P3690" s="50">
        <v>2.7981260647051898E-4</v>
      </c>
      <c r="Q3690" s="50">
        <v>1.40198208290324E-4</v>
      </c>
      <c r="R3690" s="50">
        <v>7.6991130254545404E-4</v>
      </c>
      <c r="S3690" s="50">
        <v>0</v>
      </c>
      <c r="T3690" s="50">
        <v>0</v>
      </c>
      <c r="U3690" s="50">
        <v>0</v>
      </c>
      <c r="V3690" s="50">
        <v>0</v>
      </c>
      <c r="W3690" s="50">
        <v>0</v>
      </c>
      <c r="X3690" s="50">
        <v>0</v>
      </c>
      <c r="Y3690" s="50">
        <v>0</v>
      </c>
      <c r="Z3690" s="50">
        <v>0</v>
      </c>
      <c r="AA3690" s="50">
        <v>0</v>
      </c>
      <c r="AB3690" s="50">
        <v>0</v>
      </c>
      <c r="AC3690" s="50">
        <v>0</v>
      </c>
      <c r="AD3690" s="50">
        <v>0</v>
      </c>
    </row>
    <row r="3691" spans="1:30">
      <c r="A3691" s="40" t="s">
        <v>885</v>
      </c>
      <c r="B3691" s="39">
        <v>1.0612133654627799E-2</v>
      </c>
      <c r="C3691" s="39">
        <v>5.5304551159260796E-4</v>
      </c>
      <c r="D3691" s="39">
        <v>3.93188476421633E-3</v>
      </c>
      <c r="E3691" s="39">
        <v>6.5115021385682995E-2</v>
      </c>
      <c r="F3691" s="39">
        <v>7.4039877077439805E-4</v>
      </c>
      <c r="G3691" s="39">
        <v>0.19926341104644399</v>
      </c>
      <c r="H3691" s="39">
        <v>6.5026572116705206E-2</v>
      </c>
      <c r="I3691" s="39">
        <v>1.31629234740866E-2</v>
      </c>
      <c r="J3691" s="39">
        <v>8.0976680137471199E-4</v>
      </c>
      <c r="K3691" s="39">
        <v>7.1570134633379499E-4</v>
      </c>
      <c r="L3691" s="39">
        <v>3.11669728081876E-3</v>
      </c>
      <c r="M3691" s="39">
        <v>1.7362120212153999E-4</v>
      </c>
      <c r="N3691" s="39">
        <v>0.61874390433679205</v>
      </c>
      <c r="O3691" s="39">
        <v>1.68449961911223E-2</v>
      </c>
      <c r="P3691" s="39">
        <v>2.7981260647051898E-4</v>
      </c>
      <c r="Q3691" s="39">
        <v>1.40198208290324E-4</v>
      </c>
      <c r="R3691" s="39">
        <v>7.6991130254545404E-4</v>
      </c>
      <c r="S3691" s="39">
        <v>0</v>
      </c>
      <c r="T3691" s="39">
        <v>0</v>
      </c>
      <c r="U3691" s="39">
        <v>0</v>
      </c>
      <c r="V3691" s="39">
        <v>0</v>
      </c>
      <c r="W3691" s="39">
        <v>0</v>
      </c>
      <c r="X3691" s="39">
        <v>0</v>
      </c>
      <c r="Y3691" s="39">
        <v>0</v>
      </c>
      <c r="Z3691" s="39">
        <v>0</v>
      </c>
      <c r="AA3691" s="39">
        <v>0</v>
      </c>
      <c r="AB3691" s="39">
        <v>0</v>
      </c>
      <c r="AC3691" s="39">
        <v>0</v>
      </c>
      <c r="AD3691" s="39">
        <v>0</v>
      </c>
    </row>
    <row r="3692" spans="1:30">
      <c r="A3692" s="40" t="s">
        <v>886</v>
      </c>
    </row>
    <row r="3693" spans="1:30">
      <c r="A3693" s="43" t="s">
        <v>887</v>
      </c>
    </row>
    <row r="3694" spans="1:30">
      <c r="A3694" s="43" t="s">
        <v>888</v>
      </c>
      <c r="B3694" s="46">
        <v>27086125.4006458</v>
      </c>
      <c r="C3694" s="46">
        <v>945493.21269306901</v>
      </c>
      <c r="D3694" s="46">
        <v>13682397.3887254</v>
      </c>
      <c r="E3694" s="46">
        <v>0</v>
      </c>
      <c r="F3694" s="46">
        <v>0</v>
      </c>
      <c r="G3694" s="46">
        <v>6342024.1594706196</v>
      </c>
      <c r="H3694" s="46">
        <v>11962507.897065399</v>
      </c>
      <c r="I3694" s="46">
        <v>3080257.86803855</v>
      </c>
      <c r="J3694" s="46">
        <v>0</v>
      </c>
      <c r="K3694" s="46">
        <v>0</v>
      </c>
      <c r="L3694" s="46">
        <v>0</v>
      </c>
      <c r="M3694" s="46">
        <v>0</v>
      </c>
      <c r="N3694" s="46">
        <v>0</v>
      </c>
      <c r="O3694" s="46">
        <v>0</v>
      </c>
      <c r="P3694" s="46">
        <v>0</v>
      </c>
      <c r="Q3694" s="46">
        <v>0</v>
      </c>
      <c r="R3694" s="46">
        <v>0</v>
      </c>
      <c r="S3694" s="46">
        <v>0</v>
      </c>
      <c r="T3694" s="46">
        <v>0</v>
      </c>
      <c r="U3694" s="46">
        <v>0</v>
      </c>
      <c r="V3694" s="46">
        <v>0</v>
      </c>
      <c r="W3694" s="46">
        <v>0</v>
      </c>
      <c r="X3694" s="46">
        <v>0</v>
      </c>
      <c r="Y3694" s="46">
        <v>0</v>
      </c>
      <c r="Z3694" s="46">
        <v>0</v>
      </c>
      <c r="AA3694" s="46">
        <v>0</v>
      </c>
      <c r="AB3694" s="46">
        <v>0</v>
      </c>
      <c r="AC3694" s="46">
        <v>0</v>
      </c>
      <c r="AD3694" s="46">
        <v>0</v>
      </c>
    </row>
    <row r="3695" spans="1:30" hidden="1" outlineLevel="1">
      <c r="A3695" s="40" t="s">
        <v>213</v>
      </c>
      <c r="B3695" s="39">
        <v>27086125.4006458</v>
      </c>
      <c r="C3695" s="39">
        <v>27086125.4006458</v>
      </c>
      <c r="D3695" s="39">
        <v>27086125.4006458</v>
      </c>
      <c r="E3695" s="39">
        <v>27086125.4006458</v>
      </c>
      <c r="F3695" s="39">
        <v>27086125.4006458</v>
      </c>
      <c r="G3695" s="39">
        <v>27086125.4006458</v>
      </c>
      <c r="H3695" s="39">
        <v>27086125.4006458</v>
      </c>
      <c r="I3695" s="39">
        <v>27086125.4006458</v>
      </c>
      <c r="J3695" s="39">
        <v>27086125.4006458</v>
      </c>
      <c r="K3695" s="39">
        <v>27086125.4006458</v>
      </c>
      <c r="L3695" s="39">
        <v>27086125.4006458</v>
      </c>
      <c r="M3695" s="39">
        <v>27086125.4006458</v>
      </c>
      <c r="N3695" s="39">
        <v>27086125.4006458</v>
      </c>
      <c r="O3695" s="39">
        <v>27086125.4006458</v>
      </c>
      <c r="P3695" s="39">
        <v>27086125.4006458</v>
      </c>
      <c r="Q3695" s="39">
        <v>27086125.4006458</v>
      </c>
      <c r="R3695" s="39">
        <v>27086125.4006458</v>
      </c>
    </row>
    <row r="3696" spans="1:30" hidden="1" outlineLevel="1">
      <c r="A3696" s="40" t="s">
        <v>214</v>
      </c>
      <c r="B3696" s="39">
        <v>945493.21269306901</v>
      </c>
      <c r="C3696" s="39">
        <v>945493.21269306901</v>
      </c>
      <c r="D3696" s="39">
        <v>945493.21269306901</v>
      </c>
      <c r="E3696" s="39">
        <v>945493.21269306901</v>
      </c>
      <c r="F3696" s="39">
        <v>945493.21269306901</v>
      </c>
      <c r="G3696" s="39">
        <v>945493.21269306901</v>
      </c>
      <c r="H3696" s="39">
        <v>945493.21269306901</v>
      </c>
      <c r="I3696" s="39">
        <v>945493.21269306901</v>
      </c>
      <c r="J3696" s="39">
        <v>945493.21269306901</v>
      </c>
      <c r="K3696" s="39">
        <v>945493.21269306901</v>
      </c>
      <c r="L3696" s="39">
        <v>945493.21269306901</v>
      </c>
      <c r="M3696" s="39">
        <v>945493.21269306901</v>
      </c>
      <c r="N3696" s="39">
        <v>945493.21269306901</v>
      </c>
      <c r="O3696" s="39">
        <v>945493.21269306901</v>
      </c>
      <c r="P3696" s="39">
        <v>945493.21269306901</v>
      </c>
      <c r="Q3696" s="39">
        <v>945493.21269306901</v>
      </c>
      <c r="R3696" s="39">
        <v>945493.21269306901</v>
      </c>
    </row>
    <row r="3697" spans="1:30" hidden="1" outlineLevel="1">
      <c r="A3697" s="40" t="s">
        <v>215</v>
      </c>
      <c r="B3697" s="39">
        <v>13682397.3887254</v>
      </c>
      <c r="C3697" s="39">
        <v>13682397.3887254</v>
      </c>
      <c r="D3697" s="39">
        <v>13682397.3887254</v>
      </c>
      <c r="E3697" s="39">
        <v>13682397.3887254</v>
      </c>
      <c r="F3697" s="39">
        <v>13682397.3887254</v>
      </c>
      <c r="G3697" s="39">
        <v>13682397.3887254</v>
      </c>
      <c r="H3697" s="39">
        <v>13682397.3887254</v>
      </c>
      <c r="I3697" s="39">
        <v>13682397.3887254</v>
      </c>
      <c r="J3697" s="39">
        <v>13682397.3887254</v>
      </c>
      <c r="K3697" s="39">
        <v>13682397.3887254</v>
      </c>
      <c r="L3697" s="39">
        <v>13682397.3887254</v>
      </c>
      <c r="M3697" s="39">
        <v>13682397.3887254</v>
      </c>
      <c r="N3697" s="39">
        <v>13682397.3887254</v>
      </c>
      <c r="O3697" s="39">
        <v>13682397.3887254</v>
      </c>
      <c r="P3697" s="39">
        <v>13682397.3887254</v>
      </c>
      <c r="Q3697" s="39">
        <v>13682397.3887254</v>
      </c>
      <c r="R3697" s="39">
        <v>13682397.3887254</v>
      </c>
    </row>
    <row r="3698" spans="1:30" hidden="1" outlineLevel="1">
      <c r="A3698" s="40" t="s">
        <v>218</v>
      </c>
      <c r="B3698" s="39">
        <v>6342024.1594706196</v>
      </c>
      <c r="C3698" s="39">
        <v>6342024.1594706196</v>
      </c>
      <c r="D3698" s="39">
        <v>6342024.1594706196</v>
      </c>
      <c r="E3698" s="39">
        <v>6342024.1594706196</v>
      </c>
      <c r="F3698" s="39">
        <v>6342024.1594706196</v>
      </c>
      <c r="G3698" s="39">
        <v>6342024.1594706196</v>
      </c>
      <c r="H3698" s="39">
        <v>6342024.1594706196</v>
      </c>
      <c r="I3698" s="39">
        <v>6342024.1594706196</v>
      </c>
      <c r="J3698" s="39">
        <v>6342024.1594706196</v>
      </c>
      <c r="K3698" s="39">
        <v>6342024.1594706196</v>
      </c>
      <c r="L3698" s="39">
        <v>6342024.1594706196</v>
      </c>
      <c r="M3698" s="39">
        <v>6342024.1594706196</v>
      </c>
      <c r="N3698" s="39">
        <v>6342024.1594706196</v>
      </c>
      <c r="O3698" s="39">
        <v>6342024.1594706196</v>
      </c>
      <c r="P3698" s="39">
        <v>6342024.1594706196</v>
      </c>
      <c r="Q3698" s="39">
        <v>6342024.1594706196</v>
      </c>
      <c r="R3698" s="39">
        <v>6342024.1594706196</v>
      </c>
    </row>
    <row r="3699" spans="1:30" hidden="1" outlineLevel="1">
      <c r="A3699" s="40" t="s">
        <v>219</v>
      </c>
      <c r="B3699" s="39">
        <v>11962507.897065399</v>
      </c>
      <c r="C3699" s="39">
        <v>11962507.897065399</v>
      </c>
      <c r="D3699" s="39">
        <v>11962507.897065399</v>
      </c>
      <c r="E3699" s="39">
        <v>11962507.897065399</v>
      </c>
      <c r="F3699" s="39">
        <v>11962507.897065399</v>
      </c>
      <c r="G3699" s="39">
        <v>11962507.897065399</v>
      </c>
      <c r="H3699" s="39">
        <v>11962507.897065399</v>
      </c>
      <c r="I3699" s="39">
        <v>11962507.897065399</v>
      </c>
      <c r="J3699" s="39">
        <v>11962507.897065399</v>
      </c>
      <c r="K3699" s="39">
        <v>11962507.897065399</v>
      </c>
      <c r="L3699" s="39">
        <v>11962507.897065399</v>
      </c>
      <c r="M3699" s="39">
        <v>11962507.897065399</v>
      </c>
      <c r="N3699" s="39">
        <v>11962507.897065399</v>
      </c>
      <c r="O3699" s="39">
        <v>11962507.897065399</v>
      </c>
      <c r="P3699" s="39">
        <v>11962507.897065399</v>
      </c>
      <c r="Q3699" s="39">
        <v>11962507.897065399</v>
      </c>
      <c r="R3699" s="39">
        <v>11962507.897065399</v>
      </c>
    </row>
    <row r="3700" spans="1:30" hidden="1" outlineLevel="1">
      <c r="A3700" s="40" t="s">
        <v>220</v>
      </c>
      <c r="B3700" s="39">
        <v>3080257.86803855</v>
      </c>
      <c r="C3700" s="39">
        <v>3080257.86803855</v>
      </c>
      <c r="D3700" s="39">
        <v>3080257.86803855</v>
      </c>
      <c r="E3700" s="39">
        <v>3080257.86803855</v>
      </c>
      <c r="F3700" s="39">
        <v>3080257.86803855</v>
      </c>
      <c r="G3700" s="39">
        <v>3080257.86803855</v>
      </c>
      <c r="H3700" s="39">
        <v>3080257.86803855</v>
      </c>
      <c r="I3700" s="39">
        <v>3080257.86803855</v>
      </c>
      <c r="J3700" s="39">
        <v>3080257.86803855</v>
      </c>
      <c r="K3700" s="39">
        <v>3080257.86803855</v>
      </c>
      <c r="L3700" s="39">
        <v>3080257.86803855</v>
      </c>
      <c r="M3700" s="39">
        <v>3080257.86803855</v>
      </c>
      <c r="N3700" s="39">
        <v>3080257.86803855</v>
      </c>
      <c r="O3700" s="39">
        <v>3080257.86803855</v>
      </c>
      <c r="P3700" s="39">
        <v>3080257.86803855</v>
      </c>
      <c r="Q3700" s="39">
        <v>3080257.86803855</v>
      </c>
      <c r="R3700" s="39">
        <v>3080257.86803855</v>
      </c>
    </row>
    <row r="3701" spans="1:30" collapsed="1">
      <c r="A3701" s="40" t="s">
        <v>889</v>
      </c>
      <c r="B3701" s="39">
        <v>63098805.926638797</v>
      </c>
      <c r="C3701" s="39">
        <v>63098805.926638797</v>
      </c>
      <c r="D3701" s="39">
        <v>63098805.926638797</v>
      </c>
      <c r="E3701" s="39">
        <v>63098805.926638797</v>
      </c>
      <c r="F3701" s="39">
        <v>63098805.926638797</v>
      </c>
      <c r="G3701" s="39">
        <v>63098805.926638797</v>
      </c>
      <c r="H3701" s="39">
        <v>63098805.926638797</v>
      </c>
      <c r="I3701" s="39">
        <v>63098805.926638797</v>
      </c>
      <c r="J3701" s="39">
        <v>63098805.926638797</v>
      </c>
      <c r="K3701" s="39">
        <v>63098805.926638797</v>
      </c>
      <c r="L3701" s="39">
        <v>63098805.926638797</v>
      </c>
      <c r="M3701" s="39">
        <v>63098805.926638797</v>
      </c>
      <c r="N3701" s="39">
        <v>63098805.926638797</v>
      </c>
      <c r="O3701" s="39">
        <v>63098805.926638797</v>
      </c>
      <c r="P3701" s="39">
        <v>63098805.926638797</v>
      </c>
      <c r="Q3701" s="39">
        <v>63098805.926638797</v>
      </c>
      <c r="R3701" s="39">
        <v>63098805.926638797</v>
      </c>
      <c r="S3701" s="39">
        <v>0</v>
      </c>
      <c r="T3701" s="39">
        <v>0</v>
      </c>
      <c r="U3701" s="39">
        <v>0</v>
      </c>
      <c r="V3701" s="39">
        <v>0</v>
      </c>
      <c r="W3701" s="39">
        <v>0</v>
      </c>
      <c r="X3701" s="39">
        <v>0</v>
      </c>
      <c r="Y3701" s="39">
        <v>0</v>
      </c>
      <c r="Z3701" s="39">
        <v>0</v>
      </c>
      <c r="AA3701" s="39">
        <v>0</v>
      </c>
      <c r="AB3701" s="39">
        <v>0</v>
      </c>
      <c r="AC3701" s="39">
        <v>0</v>
      </c>
      <c r="AD3701" s="39">
        <v>0</v>
      </c>
    </row>
    <row r="3702" spans="1:30">
      <c r="A3702" s="40" t="s">
        <v>890</v>
      </c>
    </row>
    <row r="3703" spans="1:30" s="45" customFormat="1">
      <c r="A3703" s="49" t="s">
        <v>891</v>
      </c>
      <c r="B3703" s="50">
        <v>0.429265261091266</v>
      </c>
      <c r="C3703" s="50">
        <v>1.49843281312222E-2</v>
      </c>
      <c r="D3703" s="50">
        <v>0.216840829042519</v>
      </c>
      <c r="E3703" s="50">
        <v>0</v>
      </c>
      <c r="F3703" s="50">
        <v>0</v>
      </c>
      <c r="G3703" s="50">
        <v>0.100509416403919</v>
      </c>
      <c r="H3703" s="50">
        <v>0.18958374443683501</v>
      </c>
      <c r="I3703" s="50">
        <v>4.8816420894236497E-2</v>
      </c>
      <c r="J3703" s="50">
        <v>0</v>
      </c>
      <c r="K3703" s="50">
        <v>0</v>
      </c>
      <c r="L3703" s="50">
        <v>0</v>
      </c>
      <c r="M3703" s="50">
        <v>0</v>
      </c>
      <c r="N3703" s="50">
        <v>0</v>
      </c>
      <c r="O3703" s="50">
        <v>0</v>
      </c>
      <c r="P3703" s="50">
        <v>0</v>
      </c>
      <c r="Q3703" s="50">
        <v>0</v>
      </c>
      <c r="R3703" s="50">
        <v>0</v>
      </c>
      <c r="S3703" s="50">
        <v>0</v>
      </c>
      <c r="T3703" s="50">
        <v>0</v>
      </c>
      <c r="U3703" s="50">
        <v>0</v>
      </c>
      <c r="V3703" s="50">
        <v>0</v>
      </c>
      <c r="W3703" s="50">
        <v>0</v>
      </c>
      <c r="X3703" s="50">
        <v>0</v>
      </c>
      <c r="Y3703" s="50">
        <v>0</v>
      </c>
      <c r="Z3703" s="50">
        <v>0</v>
      </c>
      <c r="AA3703" s="50">
        <v>0</v>
      </c>
      <c r="AB3703" s="50">
        <v>0</v>
      </c>
      <c r="AC3703" s="50">
        <v>0</v>
      </c>
      <c r="AD3703" s="50">
        <v>0</v>
      </c>
    </row>
    <row r="3704" spans="1:30">
      <c r="A3704" s="40" t="s">
        <v>892</v>
      </c>
      <c r="B3704" s="39">
        <v>0.429265261091266</v>
      </c>
      <c r="C3704" s="39">
        <v>1.49843281312222E-2</v>
      </c>
      <c r="D3704" s="39">
        <v>0.216840829042519</v>
      </c>
      <c r="E3704" s="39">
        <v>0</v>
      </c>
      <c r="F3704" s="39">
        <v>0</v>
      </c>
      <c r="G3704" s="39">
        <v>0.100509416403919</v>
      </c>
      <c r="H3704" s="39">
        <v>0.18958374443683501</v>
      </c>
      <c r="I3704" s="39">
        <v>4.8816420894236497E-2</v>
      </c>
      <c r="J3704" s="39">
        <v>0</v>
      </c>
      <c r="K3704" s="39">
        <v>0</v>
      </c>
      <c r="L3704" s="39">
        <v>0</v>
      </c>
      <c r="M3704" s="39">
        <v>0</v>
      </c>
      <c r="N3704" s="39">
        <v>0</v>
      </c>
      <c r="O3704" s="39">
        <v>0</v>
      </c>
      <c r="P3704" s="39">
        <v>0</v>
      </c>
      <c r="Q3704" s="39">
        <v>0</v>
      </c>
      <c r="R3704" s="39">
        <v>0</v>
      </c>
      <c r="S3704" s="39">
        <v>0</v>
      </c>
      <c r="T3704" s="39">
        <v>0</v>
      </c>
      <c r="U3704" s="39">
        <v>0</v>
      </c>
      <c r="V3704" s="39">
        <v>0</v>
      </c>
      <c r="W3704" s="39">
        <v>0</v>
      </c>
      <c r="X3704" s="39">
        <v>0</v>
      </c>
      <c r="Y3704" s="39">
        <v>0</v>
      </c>
      <c r="Z3704" s="39">
        <v>0</v>
      </c>
      <c r="AA3704" s="39">
        <v>0</v>
      </c>
      <c r="AB3704" s="39">
        <v>0</v>
      </c>
      <c r="AC3704" s="39">
        <v>0</v>
      </c>
      <c r="AD3704" s="39">
        <v>0</v>
      </c>
    </row>
    <row r="3705" spans="1:30">
      <c r="A3705" s="40" t="s">
        <v>893</v>
      </c>
    </row>
    <row r="3706" spans="1:30">
      <c r="A3706" s="43" t="s">
        <v>894</v>
      </c>
    </row>
    <row r="3707" spans="1:30">
      <c r="A3707" s="43" t="s">
        <v>895</v>
      </c>
      <c r="B3707" s="46">
        <v>0</v>
      </c>
      <c r="C3707" s="46">
        <v>0</v>
      </c>
      <c r="D3707" s="46">
        <v>0</v>
      </c>
      <c r="E3707" s="46">
        <v>0</v>
      </c>
      <c r="F3707" s="46">
        <v>0</v>
      </c>
      <c r="G3707" s="46">
        <v>0</v>
      </c>
      <c r="H3707" s="46">
        <v>0</v>
      </c>
      <c r="I3707" s="46">
        <v>0</v>
      </c>
      <c r="J3707" s="46">
        <v>0</v>
      </c>
      <c r="K3707" s="46">
        <v>0</v>
      </c>
      <c r="L3707" s="46">
        <v>0</v>
      </c>
      <c r="M3707" s="46">
        <v>0</v>
      </c>
      <c r="N3707" s="46">
        <v>0</v>
      </c>
      <c r="O3707" s="46">
        <v>0</v>
      </c>
      <c r="P3707" s="46">
        <v>0</v>
      </c>
      <c r="Q3707" s="46">
        <v>0</v>
      </c>
      <c r="R3707" s="46">
        <v>0</v>
      </c>
      <c r="S3707" s="46">
        <v>1</v>
      </c>
      <c r="T3707" s="46">
        <v>1</v>
      </c>
      <c r="U3707" s="46">
        <v>1</v>
      </c>
      <c r="V3707" s="46">
        <v>1</v>
      </c>
      <c r="W3707" s="46">
        <v>1</v>
      </c>
      <c r="X3707" s="46">
        <v>1</v>
      </c>
      <c r="Y3707" s="46">
        <v>1</v>
      </c>
      <c r="Z3707" s="46">
        <v>1</v>
      </c>
      <c r="AA3707" s="46">
        <v>1</v>
      </c>
      <c r="AB3707" s="46">
        <v>1</v>
      </c>
      <c r="AC3707" s="46">
        <v>1</v>
      </c>
      <c r="AD3707" s="46">
        <v>1</v>
      </c>
    </row>
    <row r="3708" spans="1:30">
      <c r="A3708" s="40" t="s">
        <v>896</v>
      </c>
      <c r="B3708" s="39">
        <v>0</v>
      </c>
      <c r="C3708" s="39">
        <v>0</v>
      </c>
      <c r="D3708" s="39">
        <v>0</v>
      </c>
      <c r="E3708" s="39">
        <v>0</v>
      </c>
      <c r="F3708" s="39">
        <v>0</v>
      </c>
      <c r="G3708" s="39">
        <v>0</v>
      </c>
      <c r="H3708" s="39">
        <v>0</v>
      </c>
      <c r="I3708" s="39">
        <v>0</v>
      </c>
      <c r="J3708" s="39">
        <v>0</v>
      </c>
      <c r="K3708" s="39">
        <v>0</v>
      </c>
      <c r="L3708" s="39">
        <v>0</v>
      </c>
      <c r="M3708" s="39">
        <v>0</v>
      </c>
      <c r="N3708" s="39">
        <v>0</v>
      </c>
      <c r="O3708" s="39">
        <v>0</v>
      </c>
      <c r="P3708" s="39">
        <v>0</v>
      </c>
      <c r="Q3708" s="39">
        <v>0</v>
      </c>
      <c r="R3708" s="39">
        <v>0</v>
      </c>
      <c r="S3708" s="39">
        <v>0</v>
      </c>
      <c r="T3708" s="39">
        <v>0</v>
      </c>
      <c r="U3708" s="39">
        <v>0</v>
      </c>
      <c r="V3708" s="39">
        <v>0</v>
      </c>
      <c r="W3708" s="39">
        <v>0</v>
      </c>
      <c r="X3708" s="39">
        <v>0</v>
      </c>
      <c r="Y3708" s="39">
        <v>0</v>
      </c>
      <c r="Z3708" s="39">
        <v>0</v>
      </c>
      <c r="AA3708" s="39">
        <v>0</v>
      </c>
      <c r="AB3708" s="39">
        <v>0</v>
      </c>
      <c r="AC3708" s="39">
        <v>0</v>
      </c>
      <c r="AD3708" s="39">
        <v>-1</v>
      </c>
    </row>
    <row r="3709" spans="1:30">
      <c r="A3709" s="40" t="s">
        <v>897</v>
      </c>
      <c r="B3709" s="39">
        <v>0</v>
      </c>
      <c r="C3709" s="39">
        <v>0</v>
      </c>
      <c r="D3709" s="39">
        <v>0</v>
      </c>
      <c r="E3709" s="39">
        <v>0</v>
      </c>
      <c r="F3709" s="39">
        <v>0</v>
      </c>
      <c r="G3709" s="39">
        <v>0</v>
      </c>
      <c r="H3709" s="39">
        <v>0</v>
      </c>
      <c r="I3709" s="39">
        <v>0</v>
      </c>
      <c r="J3709" s="39">
        <v>0</v>
      </c>
      <c r="K3709" s="39">
        <v>0</v>
      </c>
      <c r="L3709" s="39">
        <v>0</v>
      </c>
      <c r="M3709" s="39">
        <v>0</v>
      </c>
      <c r="N3709" s="39">
        <v>0</v>
      </c>
      <c r="O3709" s="39">
        <v>0</v>
      </c>
      <c r="P3709" s="39">
        <v>0</v>
      </c>
      <c r="Q3709" s="39">
        <v>0</v>
      </c>
      <c r="R3709" s="39">
        <v>0</v>
      </c>
      <c r="S3709" s="39">
        <v>1</v>
      </c>
      <c r="T3709" s="39">
        <v>1</v>
      </c>
      <c r="U3709" s="39">
        <v>1</v>
      </c>
      <c r="V3709" s="39">
        <v>1</v>
      </c>
      <c r="W3709" s="39">
        <v>1</v>
      </c>
      <c r="X3709" s="39">
        <v>1</v>
      </c>
      <c r="Y3709" s="39">
        <v>1</v>
      </c>
      <c r="Z3709" s="39">
        <v>1</v>
      </c>
      <c r="AA3709" s="39">
        <v>1</v>
      </c>
      <c r="AB3709" s="39">
        <v>1</v>
      </c>
      <c r="AC3709" s="39">
        <v>1</v>
      </c>
      <c r="AD3709" s="39">
        <v>0</v>
      </c>
    </row>
    <row r="3710" spans="1:30" hidden="1" outlineLevel="1">
      <c r="A3710" s="40" t="s">
        <v>509</v>
      </c>
      <c r="B3710" s="39">
        <v>1</v>
      </c>
      <c r="C3710" s="39">
        <v>1</v>
      </c>
      <c r="D3710" s="39">
        <v>1</v>
      </c>
      <c r="E3710" s="39">
        <v>1</v>
      </c>
      <c r="F3710" s="39">
        <v>1</v>
      </c>
      <c r="G3710" s="39">
        <v>1</v>
      </c>
      <c r="H3710" s="39">
        <v>1</v>
      </c>
      <c r="I3710" s="39">
        <v>1</v>
      </c>
      <c r="J3710" s="39">
        <v>1</v>
      </c>
      <c r="K3710" s="39">
        <v>1</v>
      </c>
      <c r="L3710" s="39">
        <v>1</v>
      </c>
      <c r="M3710" s="39">
        <v>1</v>
      </c>
      <c r="N3710" s="39">
        <v>1</v>
      </c>
      <c r="O3710" s="39">
        <v>1</v>
      </c>
      <c r="P3710" s="39">
        <v>1</v>
      </c>
      <c r="Q3710" s="39">
        <v>1</v>
      </c>
      <c r="R3710" s="39">
        <v>1</v>
      </c>
      <c r="S3710" s="39">
        <v>1</v>
      </c>
      <c r="T3710" s="39">
        <v>1</v>
      </c>
      <c r="U3710" s="39">
        <v>1</v>
      </c>
      <c r="V3710" s="39">
        <v>1</v>
      </c>
      <c r="W3710" s="39">
        <v>1</v>
      </c>
      <c r="X3710" s="39">
        <v>1</v>
      </c>
      <c r="Y3710" s="39">
        <v>1</v>
      </c>
      <c r="Z3710" s="39">
        <v>1</v>
      </c>
      <c r="AA3710" s="39">
        <v>1</v>
      </c>
      <c r="AB3710" s="39">
        <v>1</v>
      </c>
      <c r="AC3710" s="39">
        <v>1</v>
      </c>
      <c r="AD3710" s="39">
        <v>1</v>
      </c>
    </row>
    <row r="3711" spans="1:30" hidden="1" outlineLevel="1">
      <c r="A3711" s="40" t="s">
        <v>230</v>
      </c>
      <c r="B3711" s="39">
        <v>1</v>
      </c>
      <c r="C3711" s="39">
        <v>1</v>
      </c>
      <c r="D3711" s="39">
        <v>1</v>
      </c>
      <c r="E3711" s="39">
        <v>1</v>
      </c>
      <c r="F3711" s="39">
        <v>1</v>
      </c>
      <c r="G3711" s="39">
        <v>1</v>
      </c>
      <c r="H3711" s="39">
        <v>1</v>
      </c>
      <c r="I3711" s="39">
        <v>1</v>
      </c>
      <c r="J3711" s="39">
        <v>1</v>
      </c>
      <c r="K3711" s="39">
        <v>1</v>
      </c>
      <c r="L3711" s="39">
        <v>1</v>
      </c>
      <c r="M3711" s="39">
        <v>1</v>
      </c>
      <c r="N3711" s="39">
        <v>1</v>
      </c>
      <c r="O3711" s="39">
        <v>1</v>
      </c>
      <c r="P3711" s="39">
        <v>1</v>
      </c>
      <c r="Q3711" s="39">
        <v>1</v>
      </c>
      <c r="R3711" s="39">
        <v>1</v>
      </c>
      <c r="S3711" s="39">
        <v>1</v>
      </c>
      <c r="T3711" s="39">
        <v>1</v>
      </c>
      <c r="U3711" s="39">
        <v>1</v>
      </c>
      <c r="V3711" s="39">
        <v>1</v>
      </c>
      <c r="W3711" s="39">
        <v>1</v>
      </c>
      <c r="X3711" s="39">
        <v>1</v>
      </c>
      <c r="Y3711" s="39">
        <v>1</v>
      </c>
      <c r="Z3711" s="39">
        <v>1</v>
      </c>
      <c r="AA3711" s="39">
        <v>1</v>
      </c>
      <c r="AB3711" s="39">
        <v>1</v>
      </c>
      <c r="AC3711" s="39">
        <v>1</v>
      </c>
      <c r="AD3711" s="39">
        <v>1</v>
      </c>
    </row>
    <row r="3712" spans="1:30" hidden="1" outlineLevel="1">
      <c r="A3712" s="40" t="s">
        <v>898</v>
      </c>
      <c r="B3712" s="39">
        <v>1</v>
      </c>
      <c r="C3712" s="39">
        <v>1</v>
      </c>
      <c r="D3712" s="39">
        <v>1</v>
      </c>
      <c r="E3712" s="39">
        <v>1</v>
      </c>
      <c r="F3712" s="39">
        <v>1</v>
      </c>
      <c r="G3712" s="39">
        <v>1</v>
      </c>
      <c r="H3712" s="39">
        <v>1</v>
      </c>
      <c r="I3712" s="39">
        <v>1</v>
      </c>
      <c r="J3712" s="39">
        <v>1</v>
      </c>
      <c r="K3712" s="39">
        <v>1</v>
      </c>
      <c r="L3712" s="39">
        <v>1</v>
      </c>
      <c r="M3712" s="39">
        <v>1</v>
      </c>
      <c r="N3712" s="39">
        <v>1</v>
      </c>
      <c r="O3712" s="39">
        <v>1</v>
      </c>
      <c r="P3712" s="39">
        <v>1</v>
      </c>
      <c r="Q3712" s="39">
        <v>1</v>
      </c>
      <c r="R3712" s="39">
        <v>1</v>
      </c>
      <c r="S3712" s="39">
        <v>1</v>
      </c>
      <c r="T3712" s="39">
        <v>1</v>
      </c>
      <c r="U3712" s="39">
        <v>1</v>
      </c>
      <c r="V3712" s="39">
        <v>1</v>
      </c>
      <c r="W3712" s="39">
        <v>1</v>
      </c>
      <c r="X3712" s="39">
        <v>1</v>
      </c>
      <c r="Y3712" s="39">
        <v>1</v>
      </c>
      <c r="Z3712" s="39">
        <v>1</v>
      </c>
      <c r="AA3712" s="39">
        <v>1</v>
      </c>
      <c r="AB3712" s="39">
        <v>1</v>
      </c>
      <c r="AC3712" s="39">
        <v>1</v>
      </c>
      <c r="AD3712" s="39">
        <v>1</v>
      </c>
    </row>
    <row r="3713" spans="1:30" hidden="1" outlineLevel="1">
      <c r="A3713" s="40" t="s">
        <v>899</v>
      </c>
      <c r="B3713" s="39">
        <v>1</v>
      </c>
      <c r="C3713" s="39">
        <v>1</v>
      </c>
      <c r="D3713" s="39">
        <v>1</v>
      </c>
      <c r="E3713" s="39">
        <v>1</v>
      </c>
      <c r="F3713" s="39">
        <v>1</v>
      </c>
      <c r="G3713" s="39">
        <v>1</v>
      </c>
      <c r="H3713" s="39">
        <v>1</v>
      </c>
      <c r="I3713" s="39">
        <v>1</v>
      </c>
      <c r="J3713" s="39">
        <v>1</v>
      </c>
      <c r="K3713" s="39">
        <v>1</v>
      </c>
      <c r="L3713" s="39">
        <v>1</v>
      </c>
      <c r="M3713" s="39">
        <v>1</v>
      </c>
      <c r="N3713" s="39">
        <v>1</v>
      </c>
      <c r="O3713" s="39">
        <v>1</v>
      </c>
      <c r="P3713" s="39">
        <v>1</v>
      </c>
      <c r="Q3713" s="39">
        <v>1</v>
      </c>
      <c r="R3713" s="39">
        <v>1</v>
      </c>
      <c r="S3713" s="39">
        <v>1</v>
      </c>
      <c r="T3713" s="39">
        <v>1</v>
      </c>
      <c r="U3713" s="39">
        <v>1</v>
      </c>
      <c r="V3713" s="39">
        <v>1</v>
      </c>
      <c r="W3713" s="39">
        <v>1</v>
      </c>
      <c r="X3713" s="39">
        <v>1</v>
      </c>
      <c r="Y3713" s="39">
        <v>1</v>
      </c>
      <c r="Z3713" s="39">
        <v>1</v>
      </c>
      <c r="AA3713" s="39">
        <v>1</v>
      </c>
      <c r="AB3713" s="39">
        <v>1</v>
      </c>
      <c r="AC3713" s="39">
        <v>1</v>
      </c>
      <c r="AD3713" s="39">
        <v>1</v>
      </c>
    </row>
    <row r="3714" spans="1:30" hidden="1" outlineLevel="1">
      <c r="A3714" s="40" t="s">
        <v>231</v>
      </c>
      <c r="B3714" s="39">
        <v>1</v>
      </c>
      <c r="C3714" s="39">
        <v>1</v>
      </c>
      <c r="D3714" s="39">
        <v>1</v>
      </c>
      <c r="E3714" s="39">
        <v>1</v>
      </c>
      <c r="F3714" s="39">
        <v>1</v>
      </c>
      <c r="G3714" s="39">
        <v>1</v>
      </c>
      <c r="H3714" s="39">
        <v>1</v>
      </c>
      <c r="I3714" s="39">
        <v>1</v>
      </c>
      <c r="J3714" s="39">
        <v>1</v>
      </c>
      <c r="K3714" s="39">
        <v>1</v>
      </c>
      <c r="L3714" s="39">
        <v>1</v>
      </c>
      <c r="M3714" s="39">
        <v>1</v>
      </c>
      <c r="N3714" s="39">
        <v>1</v>
      </c>
      <c r="O3714" s="39">
        <v>1</v>
      </c>
      <c r="P3714" s="39">
        <v>1</v>
      </c>
      <c r="Q3714" s="39">
        <v>1</v>
      </c>
      <c r="R3714" s="39">
        <v>1</v>
      </c>
      <c r="S3714" s="39">
        <v>1</v>
      </c>
      <c r="T3714" s="39">
        <v>1</v>
      </c>
      <c r="U3714" s="39">
        <v>1</v>
      </c>
      <c r="V3714" s="39">
        <v>1</v>
      </c>
      <c r="W3714" s="39">
        <v>1</v>
      </c>
      <c r="X3714" s="39">
        <v>1</v>
      </c>
      <c r="Y3714" s="39">
        <v>1</v>
      </c>
      <c r="Z3714" s="39">
        <v>1</v>
      </c>
      <c r="AA3714" s="39">
        <v>1</v>
      </c>
      <c r="AB3714" s="39">
        <v>1</v>
      </c>
      <c r="AC3714" s="39">
        <v>1</v>
      </c>
      <c r="AD3714" s="39">
        <v>1</v>
      </c>
    </row>
    <row r="3715" spans="1:30" hidden="1" outlineLevel="1">
      <c r="A3715" s="40" t="s">
        <v>232</v>
      </c>
      <c r="B3715" s="39">
        <v>1</v>
      </c>
      <c r="C3715" s="39">
        <v>1</v>
      </c>
      <c r="D3715" s="39">
        <v>1</v>
      </c>
      <c r="E3715" s="39">
        <v>1</v>
      </c>
      <c r="F3715" s="39">
        <v>1</v>
      </c>
      <c r="G3715" s="39">
        <v>1</v>
      </c>
      <c r="H3715" s="39">
        <v>1</v>
      </c>
      <c r="I3715" s="39">
        <v>1</v>
      </c>
      <c r="J3715" s="39">
        <v>1</v>
      </c>
      <c r="K3715" s="39">
        <v>1</v>
      </c>
      <c r="L3715" s="39">
        <v>1</v>
      </c>
      <c r="M3715" s="39">
        <v>1</v>
      </c>
      <c r="N3715" s="39">
        <v>1</v>
      </c>
      <c r="O3715" s="39">
        <v>1</v>
      </c>
      <c r="P3715" s="39">
        <v>1</v>
      </c>
      <c r="Q3715" s="39">
        <v>1</v>
      </c>
      <c r="R3715" s="39">
        <v>1</v>
      </c>
      <c r="S3715" s="39">
        <v>1</v>
      </c>
      <c r="T3715" s="39">
        <v>1</v>
      </c>
      <c r="U3715" s="39">
        <v>1</v>
      </c>
      <c r="V3715" s="39">
        <v>1</v>
      </c>
      <c r="W3715" s="39">
        <v>1</v>
      </c>
      <c r="X3715" s="39">
        <v>1</v>
      </c>
      <c r="Y3715" s="39">
        <v>1</v>
      </c>
      <c r="Z3715" s="39">
        <v>1</v>
      </c>
      <c r="AA3715" s="39">
        <v>1</v>
      </c>
      <c r="AB3715" s="39">
        <v>1</v>
      </c>
      <c r="AC3715" s="39">
        <v>1</v>
      </c>
      <c r="AD3715" s="39">
        <v>1</v>
      </c>
    </row>
    <row r="3716" spans="1:30" hidden="1" outlineLevel="1">
      <c r="A3716" s="40" t="s">
        <v>510</v>
      </c>
      <c r="B3716" s="39">
        <v>1</v>
      </c>
      <c r="C3716" s="39">
        <v>1</v>
      </c>
      <c r="D3716" s="39">
        <v>1</v>
      </c>
      <c r="E3716" s="39">
        <v>1</v>
      </c>
      <c r="F3716" s="39">
        <v>1</v>
      </c>
      <c r="G3716" s="39">
        <v>1</v>
      </c>
      <c r="H3716" s="39">
        <v>1</v>
      </c>
      <c r="I3716" s="39">
        <v>1</v>
      </c>
      <c r="J3716" s="39">
        <v>1</v>
      </c>
      <c r="K3716" s="39">
        <v>1</v>
      </c>
      <c r="L3716" s="39">
        <v>1</v>
      </c>
      <c r="M3716" s="39">
        <v>1</v>
      </c>
      <c r="N3716" s="39">
        <v>1</v>
      </c>
      <c r="O3716" s="39">
        <v>1</v>
      </c>
      <c r="P3716" s="39">
        <v>1</v>
      </c>
      <c r="Q3716" s="39">
        <v>1</v>
      </c>
      <c r="R3716" s="39">
        <v>1</v>
      </c>
      <c r="S3716" s="39">
        <v>1</v>
      </c>
      <c r="T3716" s="39">
        <v>1</v>
      </c>
      <c r="U3716" s="39">
        <v>1</v>
      </c>
      <c r="V3716" s="39">
        <v>1</v>
      </c>
      <c r="W3716" s="39">
        <v>1</v>
      </c>
      <c r="X3716" s="39">
        <v>1</v>
      </c>
      <c r="Y3716" s="39">
        <v>1</v>
      </c>
      <c r="Z3716" s="39">
        <v>1</v>
      </c>
      <c r="AA3716" s="39">
        <v>1</v>
      </c>
      <c r="AB3716" s="39">
        <v>1</v>
      </c>
      <c r="AC3716" s="39">
        <v>1</v>
      </c>
      <c r="AD3716" s="39">
        <v>1</v>
      </c>
    </row>
    <row r="3717" spans="1:30" hidden="1" outlineLevel="1">
      <c r="A3717" s="40" t="s">
        <v>233</v>
      </c>
      <c r="B3717" s="39">
        <v>1</v>
      </c>
      <c r="C3717" s="39">
        <v>1</v>
      </c>
      <c r="D3717" s="39">
        <v>1</v>
      </c>
      <c r="E3717" s="39">
        <v>1</v>
      </c>
      <c r="F3717" s="39">
        <v>1</v>
      </c>
      <c r="G3717" s="39">
        <v>1</v>
      </c>
      <c r="H3717" s="39">
        <v>1</v>
      </c>
      <c r="I3717" s="39">
        <v>1</v>
      </c>
      <c r="J3717" s="39">
        <v>1</v>
      </c>
      <c r="K3717" s="39">
        <v>1</v>
      </c>
      <c r="L3717" s="39">
        <v>1</v>
      </c>
      <c r="M3717" s="39">
        <v>1</v>
      </c>
      <c r="N3717" s="39">
        <v>1</v>
      </c>
      <c r="O3717" s="39">
        <v>1</v>
      </c>
      <c r="P3717" s="39">
        <v>1</v>
      </c>
      <c r="Q3717" s="39">
        <v>1</v>
      </c>
      <c r="R3717" s="39">
        <v>1</v>
      </c>
      <c r="S3717" s="39">
        <v>1</v>
      </c>
      <c r="T3717" s="39">
        <v>1</v>
      </c>
      <c r="U3717" s="39">
        <v>1</v>
      </c>
      <c r="V3717" s="39">
        <v>1</v>
      </c>
      <c r="W3717" s="39">
        <v>1</v>
      </c>
      <c r="X3717" s="39">
        <v>1</v>
      </c>
      <c r="Y3717" s="39">
        <v>1</v>
      </c>
      <c r="Z3717" s="39">
        <v>1</v>
      </c>
      <c r="AA3717" s="39">
        <v>1</v>
      </c>
      <c r="AB3717" s="39">
        <v>1</v>
      </c>
      <c r="AC3717" s="39">
        <v>1</v>
      </c>
      <c r="AD3717" s="39">
        <v>1</v>
      </c>
    </row>
    <row r="3718" spans="1:30" hidden="1" outlineLevel="1">
      <c r="A3718" s="40" t="s">
        <v>234</v>
      </c>
      <c r="B3718" s="39">
        <v>1</v>
      </c>
      <c r="C3718" s="39">
        <v>1</v>
      </c>
      <c r="D3718" s="39">
        <v>1</v>
      </c>
      <c r="E3718" s="39">
        <v>1</v>
      </c>
      <c r="F3718" s="39">
        <v>1</v>
      </c>
      <c r="G3718" s="39">
        <v>1</v>
      </c>
      <c r="H3718" s="39">
        <v>1</v>
      </c>
      <c r="I3718" s="39">
        <v>1</v>
      </c>
      <c r="J3718" s="39">
        <v>1</v>
      </c>
      <c r="K3718" s="39">
        <v>1</v>
      </c>
      <c r="L3718" s="39">
        <v>1</v>
      </c>
      <c r="M3718" s="39">
        <v>1</v>
      </c>
      <c r="N3718" s="39">
        <v>1</v>
      </c>
      <c r="O3718" s="39">
        <v>1</v>
      </c>
      <c r="P3718" s="39">
        <v>1</v>
      </c>
      <c r="Q3718" s="39">
        <v>1</v>
      </c>
      <c r="R3718" s="39">
        <v>1</v>
      </c>
      <c r="S3718" s="39">
        <v>1</v>
      </c>
      <c r="T3718" s="39">
        <v>1</v>
      </c>
      <c r="U3718" s="39">
        <v>1</v>
      </c>
      <c r="V3718" s="39">
        <v>1</v>
      </c>
      <c r="W3718" s="39">
        <v>1</v>
      </c>
      <c r="X3718" s="39">
        <v>1</v>
      </c>
      <c r="Y3718" s="39">
        <v>1</v>
      </c>
      <c r="Z3718" s="39">
        <v>1</v>
      </c>
      <c r="AA3718" s="39">
        <v>1</v>
      </c>
      <c r="AB3718" s="39">
        <v>1</v>
      </c>
      <c r="AC3718" s="39">
        <v>1</v>
      </c>
      <c r="AD3718" s="39">
        <v>1</v>
      </c>
    </row>
    <row r="3719" spans="1:30" hidden="1" outlineLevel="1">
      <c r="A3719" s="40" t="s">
        <v>235</v>
      </c>
      <c r="B3719" s="39">
        <v>1</v>
      </c>
      <c r="C3719" s="39">
        <v>1</v>
      </c>
      <c r="D3719" s="39">
        <v>1</v>
      </c>
      <c r="E3719" s="39">
        <v>1</v>
      </c>
      <c r="F3719" s="39">
        <v>1</v>
      </c>
      <c r="G3719" s="39">
        <v>1</v>
      </c>
      <c r="H3719" s="39">
        <v>1</v>
      </c>
      <c r="I3719" s="39">
        <v>1</v>
      </c>
      <c r="J3719" s="39">
        <v>1</v>
      </c>
      <c r="K3719" s="39">
        <v>1</v>
      </c>
      <c r="L3719" s="39">
        <v>1</v>
      </c>
      <c r="M3719" s="39">
        <v>1</v>
      </c>
      <c r="N3719" s="39">
        <v>1</v>
      </c>
      <c r="O3719" s="39">
        <v>1</v>
      </c>
      <c r="P3719" s="39">
        <v>1</v>
      </c>
      <c r="Q3719" s="39">
        <v>1</v>
      </c>
      <c r="R3719" s="39">
        <v>1</v>
      </c>
      <c r="S3719" s="39">
        <v>1</v>
      </c>
      <c r="T3719" s="39">
        <v>1</v>
      </c>
      <c r="U3719" s="39">
        <v>1</v>
      </c>
      <c r="V3719" s="39">
        <v>1</v>
      </c>
      <c r="W3719" s="39">
        <v>1</v>
      </c>
      <c r="X3719" s="39">
        <v>1</v>
      </c>
      <c r="Y3719" s="39">
        <v>1</v>
      </c>
      <c r="Z3719" s="39">
        <v>1</v>
      </c>
      <c r="AA3719" s="39">
        <v>1</v>
      </c>
      <c r="AB3719" s="39">
        <v>1</v>
      </c>
      <c r="AC3719" s="39">
        <v>1</v>
      </c>
      <c r="AD3719" s="39">
        <v>1</v>
      </c>
    </row>
    <row r="3720" spans="1:30" hidden="1" outlineLevel="1">
      <c r="A3720" s="40" t="s">
        <v>236</v>
      </c>
      <c r="B3720" s="39">
        <v>1</v>
      </c>
      <c r="C3720" s="39">
        <v>1</v>
      </c>
      <c r="D3720" s="39">
        <v>1</v>
      </c>
      <c r="E3720" s="39">
        <v>1</v>
      </c>
      <c r="F3720" s="39">
        <v>1</v>
      </c>
      <c r="G3720" s="39">
        <v>1</v>
      </c>
      <c r="H3720" s="39">
        <v>1</v>
      </c>
      <c r="I3720" s="39">
        <v>1</v>
      </c>
      <c r="J3720" s="39">
        <v>1</v>
      </c>
      <c r="K3720" s="39">
        <v>1</v>
      </c>
      <c r="L3720" s="39">
        <v>1</v>
      </c>
      <c r="M3720" s="39">
        <v>1</v>
      </c>
      <c r="N3720" s="39">
        <v>1</v>
      </c>
      <c r="O3720" s="39">
        <v>1</v>
      </c>
      <c r="P3720" s="39">
        <v>1</v>
      </c>
      <c r="Q3720" s="39">
        <v>1</v>
      </c>
      <c r="R3720" s="39">
        <v>1</v>
      </c>
      <c r="S3720" s="39">
        <v>1</v>
      </c>
      <c r="T3720" s="39">
        <v>1</v>
      </c>
      <c r="U3720" s="39">
        <v>1</v>
      </c>
      <c r="V3720" s="39">
        <v>1</v>
      </c>
      <c r="W3720" s="39">
        <v>1</v>
      </c>
      <c r="X3720" s="39">
        <v>1</v>
      </c>
      <c r="Y3720" s="39">
        <v>1</v>
      </c>
      <c r="Z3720" s="39">
        <v>1</v>
      </c>
      <c r="AA3720" s="39">
        <v>1</v>
      </c>
      <c r="AB3720" s="39">
        <v>1</v>
      </c>
      <c r="AC3720" s="39">
        <v>1</v>
      </c>
      <c r="AD3720" s="39">
        <v>1</v>
      </c>
    </row>
    <row r="3721" spans="1:30" collapsed="1">
      <c r="A3721" s="40" t="s">
        <v>900</v>
      </c>
      <c r="B3721" s="39">
        <v>11</v>
      </c>
      <c r="C3721" s="39">
        <v>11</v>
      </c>
      <c r="D3721" s="39">
        <v>11</v>
      </c>
      <c r="E3721" s="39">
        <v>11</v>
      </c>
      <c r="F3721" s="39">
        <v>11</v>
      </c>
      <c r="G3721" s="39">
        <v>11</v>
      </c>
      <c r="H3721" s="39">
        <v>11</v>
      </c>
      <c r="I3721" s="39">
        <v>11</v>
      </c>
      <c r="J3721" s="39">
        <v>11</v>
      </c>
      <c r="K3721" s="39">
        <v>11</v>
      </c>
      <c r="L3721" s="39">
        <v>11</v>
      </c>
      <c r="M3721" s="39">
        <v>11</v>
      </c>
      <c r="N3721" s="39">
        <v>11</v>
      </c>
      <c r="O3721" s="39">
        <v>11</v>
      </c>
      <c r="P3721" s="39">
        <v>11</v>
      </c>
      <c r="Q3721" s="39">
        <v>11</v>
      </c>
      <c r="R3721" s="39">
        <v>11</v>
      </c>
      <c r="S3721" s="39">
        <v>11</v>
      </c>
      <c r="T3721" s="39">
        <v>11</v>
      </c>
      <c r="U3721" s="39">
        <v>11</v>
      </c>
      <c r="V3721" s="39">
        <v>11</v>
      </c>
      <c r="W3721" s="39">
        <v>11</v>
      </c>
      <c r="X3721" s="39">
        <v>11</v>
      </c>
      <c r="Y3721" s="39">
        <v>11</v>
      </c>
      <c r="Z3721" s="39">
        <v>11</v>
      </c>
      <c r="AA3721" s="39">
        <v>11</v>
      </c>
      <c r="AB3721" s="39">
        <v>11</v>
      </c>
      <c r="AC3721" s="39">
        <v>11</v>
      </c>
      <c r="AD3721" s="39">
        <v>11</v>
      </c>
    </row>
    <row r="3722" spans="1:30">
      <c r="A3722" s="40" t="s">
        <v>901</v>
      </c>
    </row>
    <row r="3723" spans="1:30" s="45" customFormat="1">
      <c r="A3723" s="49" t="s">
        <v>902</v>
      </c>
      <c r="B3723" s="50">
        <v>0</v>
      </c>
      <c r="C3723" s="50">
        <v>0</v>
      </c>
      <c r="D3723" s="50">
        <v>0</v>
      </c>
      <c r="E3723" s="50">
        <v>0</v>
      </c>
      <c r="F3723" s="50">
        <v>0</v>
      </c>
      <c r="G3723" s="50">
        <v>0</v>
      </c>
      <c r="H3723" s="50">
        <v>0</v>
      </c>
      <c r="I3723" s="50">
        <v>0</v>
      </c>
      <c r="J3723" s="50">
        <v>0</v>
      </c>
      <c r="K3723" s="50">
        <v>0</v>
      </c>
      <c r="L3723" s="50">
        <v>0</v>
      </c>
      <c r="M3723" s="50">
        <v>0</v>
      </c>
      <c r="N3723" s="50">
        <v>0</v>
      </c>
      <c r="O3723" s="50">
        <v>0</v>
      </c>
      <c r="P3723" s="50">
        <v>0</v>
      </c>
      <c r="Q3723" s="50">
        <v>0</v>
      </c>
      <c r="R3723" s="50">
        <v>0</v>
      </c>
      <c r="S3723" s="50">
        <v>1</v>
      </c>
      <c r="T3723" s="50">
        <v>1</v>
      </c>
      <c r="U3723" s="50">
        <v>1</v>
      </c>
      <c r="V3723" s="50">
        <v>1</v>
      </c>
      <c r="W3723" s="50">
        <v>1</v>
      </c>
      <c r="X3723" s="50">
        <v>1</v>
      </c>
      <c r="Y3723" s="50">
        <v>1</v>
      </c>
      <c r="Z3723" s="50">
        <v>1</v>
      </c>
      <c r="AA3723" s="50">
        <v>1</v>
      </c>
      <c r="AB3723" s="50">
        <v>1</v>
      </c>
      <c r="AC3723" s="50">
        <v>1</v>
      </c>
      <c r="AD3723" s="50">
        <v>1</v>
      </c>
    </row>
    <row r="3724" spans="1:30">
      <c r="A3724" s="40" t="s">
        <v>903</v>
      </c>
      <c r="B3724" s="39">
        <v>0</v>
      </c>
      <c r="C3724" s="39">
        <v>0</v>
      </c>
      <c r="D3724" s="39">
        <v>0</v>
      </c>
      <c r="E3724" s="39">
        <v>0</v>
      </c>
      <c r="F3724" s="39">
        <v>0</v>
      </c>
      <c r="G3724" s="39">
        <v>0</v>
      </c>
      <c r="H3724" s="39">
        <v>0</v>
      </c>
      <c r="I3724" s="39">
        <v>0</v>
      </c>
      <c r="J3724" s="39">
        <v>0</v>
      </c>
      <c r="K3724" s="39">
        <v>0</v>
      </c>
      <c r="L3724" s="39">
        <v>0</v>
      </c>
      <c r="M3724" s="39">
        <v>0</v>
      </c>
      <c r="N3724" s="39">
        <v>0</v>
      </c>
      <c r="O3724" s="39">
        <v>0</v>
      </c>
      <c r="P3724" s="39">
        <v>0</v>
      </c>
      <c r="Q3724" s="39">
        <v>0</v>
      </c>
      <c r="R3724" s="39">
        <v>0</v>
      </c>
      <c r="S3724" s="39">
        <v>9.0909090909090898E-2</v>
      </c>
      <c r="T3724" s="39">
        <v>9.0909090909090898E-2</v>
      </c>
      <c r="U3724" s="39">
        <v>9.0909090909090898E-2</v>
      </c>
      <c r="V3724" s="39">
        <v>9.0909090909090898E-2</v>
      </c>
      <c r="W3724" s="39">
        <v>9.0909090909090898E-2</v>
      </c>
      <c r="X3724" s="39">
        <v>9.0909090909090898E-2</v>
      </c>
      <c r="Y3724" s="39">
        <v>9.0909090909090898E-2</v>
      </c>
      <c r="Z3724" s="39">
        <v>9.0909090909090898E-2</v>
      </c>
      <c r="AA3724" s="39">
        <v>9.0909090909090898E-2</v>
      </c>
      <c r="AB3724" s="39">
        <v>9.0909090909090898E-2</v>
      </c>
      <c r="AC3724" s="39">
        <v>9.0909090909090898E-2</v>
      </c>
      <c r="AD3724" s="39">
        <v>0</v>
      </c>
    </row>
    <row r="3725" spans="1:30">
      <c r="A3725" s="40" t="s">
        <v>904</v>
      </c>
    </row>
    <row r="3726" spans="1:30">
      <c r="A3726" s="43" t="s">
        <v>905</v>
      </c>
    </row>
    <row r="3727" spans="1:30">
      <c r="A3727" s="43" t="s">
        <v>906</v>
      </c>
      <c r="B3727" s="46">
        <v>0</v>
      </c>
      <c r="C3727" s="46">
        <v>0</v>
      </c>
      <c r="D3727" s="46">
        <v>0</v>
      </c>
      <c r="E3727" s="46">
        <v>0</v>
      </c>
      <c r="F3727" s="46">
        <v>0</v>
      </c>
      <c r="G3727" s="46">
        <v>0</v>
      </c>
      <c r="H3727" s="46">
        <v>0</v>
      </c>
      <c r="I3727" s="46">
        <v>0</v>
      </c>
      <c r="J3727" s="46">
        <v>0</v>
      </c>
      <c r="K3727" s="46">
        <v>0</v>
      </c>
      <c r="L3727" s="46">
        <v>0</v>
      </c>
      <c r="M3727" s="46">
        <v>0</v>
      </c>
      <c r="N3727" s="46">
        <v>0</v>
      </c>
      <c r="O3727" s="46">
        <v>7136090</v>
      </c>
      <c r="P3727" s="46">
        <v>3258</v>
      </c>
      <c r="Q3727" s="46">
        <v>0</v>
      </c>
      <c r="R3727" s="46">
        <v>0</v>
      </c>
      <c r="S3727" s="46">
        <v>0</v>
      </c>
      <c r="T3727" s="46">
        <v>0</v>
      </c>
      <c r="U3727" s="46">
        <v>0</v>
      </c>
      <c r="V3727" s="46">
        <v>0</v>
      </c>
      <c r="W3727" s="46">
        <v>0</v>
      </c>
      <c r="X3727" s="46">
        <v>0</v>
      </c>
      <c r="Y3727" s="46">
        <v>0</v>
      </c>
      <c r="Z3727" s="46">
        <v>0</v>
      </c>
      <c r="AA3727" s="46">
        <v>0</v>
      </c>
      <c r="AB3727" s="46">
        <v>0</v>
      </c>
      <c r="AC3727" s="46">
        <v>0</v>
      </c>
      <c r="AD3727" s="46">
        <v>0</v>
      </c>
    </row>
    <row r="3728" spans="1:30" hidden="1" outlineLevel="1">
      <c r="A3728" s="40" t="s">
        <v>226</v>
      </c>
      <c r="B3728" s="39">
        <v>7136090</v>
      </c>
      <c r="C3728" s="39">
        <v>7136090</v>
      </c>
      <c r="D3728" s="39">
        <v>7136090</v>
      </c>
      <c r="E3728" s="39">
        <v>7136090</v>
      </c>
      <c r="F3728" s="39">
        <v>7136090</v>
      </c>
      <c r="G3728" s="39">
        <v>7136090</v>
      </c>
      <c r="H3728" s="39">
        <v>7136090</v>
      </c>
      <c r="I3728" s="39">
        <v>7136090</v>
      </c>
      <c r="J3728" s="39">
        <v>7136090</v>
      </c>
      <c r="K3728" s="39">
        <v>7136090</v>
      </c>
      <c r="L3728" s="39">
        <v>7136090</v>
      </c>
      <c r="M3728" s="39">
        <v>7136090</v>
      </c>
      <c r="N3728" s="39">
        <v>7136090</v>
      </c>
      <c r="O3728" s="39">
        <v>7136090</v>
      </c>
      <c r="P3728" s="39">
        <v>7136090</v>
      </c>
      <c r="Q3728" s="39">
        <v>7136090</v>
      </c>
      <c r="R3728" s="39">
        <v>7136090</v>
      </c>
    </row>
    <row r="3729" spans="1:30" hidden="1" outlineLevel="1">
      <c r="A3729" s="40" t="s">
        <v>227</v>
      </c>
      <c r="B3729" s="39">
        <v>3258</v>
      </c>
      <c r="C3729" s="39">
        <v>3258</v>
      </c>
      <c r="D3729" s="39">
        <v>3258</v>
      </c>
      <c r="E3729" s="39">
        <v>3258</v>
      </c>
      <c r="F3729" s="39">
        <v>3258</v>
      </c>
      <c r="G3729" s="39">
        <v>3258</v>
      </c>
      <c r="H3729" s="39">
        <v>3258</v>
      </c>
      <c r="I3729" s="39">
        <v>3258</v>
      </c>
      <c r="J3729" s="39">
        <v>3258</v>
      </c>
      <c r="K3729" s="39">
        <v>3258</v>
      </c>
      <c r="L3729" s="39">
        <v>3258</v>
      </c>
      <c r="M3729" s="39">
        <v>3258</v>
      </c>
      <c r="N3729" s="39">
        <v>3258</v>
      </c>
      <c r="O3729" s="39">
        <v>3258</v>
      </c>
      <c r="P3729" s="39">
        <v>3258</v>
      </c>
      <c r="Q3729" s="39">
        <v>3258</v>
      </c>
      <c r="R3729" s="39">
        <v>3258</v>
      </c>
    </row>
    <row r="3730" spans="1:30" collapsed="1">
      <c r="A3730" s="40" t="s">
        <v>907</v>
      </c>
      <c r="B3730" s="39">
        <v>7139348</v>
      </c>
      <c r="C3730" s="39">
        <v>7139348</v>
      </c>
      <c r="D3730" s="39">
        <v>7139348</v>
      </c>
      <c r="E3730" s="39">
        <v>7139348</v>
      </c>
      <c r="F3730" s="39">
        <v>7139348</v>
      </c>
      <c r="G3730" s="39">
        <v>7139348</v>
      </c>
      <c r="H3730" s="39">
        <v>7139348</v>
      </c>
      <c r="I3730" s="39">
        <v>7139348</v>
      </c>
      <c r="J3730" s="39">
        <v>7139348</v>
      </c>
      <c r="K3730" s="39">
        <v>7139348</v>
      </c>
      <c r="L3730" s="39">
        <v>7139348</v>
      </c>
      <c r="M3730" s="39">
        <v>7139348</v>
      </c>
      <c r="N3730" s="39">
        <v>7139348</v>
      </c>
      <c r="O3730" s="39">
        <v>7139348</v>
      </c>
      <c r="P3730" s="39">
        <v>7139348</v>
      </c>
      <c r="Q3730" s="39">
        <v>7139348</v>
      </c>
      <c r="R3730" s="39">
        <v>7139348</v>
      </c>
      <c r="S3730" s="39">
        <v>0</v>
      </c>
      <c r="T3730" s="39">
        <v>0</v>
      </c>
      <c r="U3730" s="39">
        <v>0</v>
      </c>
      <c r="V3730" s="39">
        <v>0</v>
      </c>
      <c r="W3730" s="39">
        <v>0</v>
      </c>
      <c r="X3730" s="39">
        <v>0</v>
      </c>
      <c r="Y3730" s="39">
        <v>0</v>
      </c>
      <c r="Z3730" s="39">
        <v>0</v>
      </c>
      <c r="AA3730" s="39">
        <v>0</v>
      </c>
      <c r="AB3730" s="39">
        <v>0</v>
      </c>
      <c r="AC3730" s="39">
        <v>0</v>
      </c>
      <c r="AD3730" s="39">
        <v>0</v>
      </c>
    </row>
    <row r="3731" spans="1:30">
      <c r="A3731" s="40" t="s">
        <v>908</v>
      </c>
    </row>
    <row r="3732" spans="1:30" s="45" customFormat="1">
      <c r="A3732" s="49" t="s">
        <v>909</v>
      </c>
      <c r="B3732" s="50">
        <v>0</v>
      </c>
      <c r="C3732" s="50">
        <v>0</v>
      </c>
      <c r="D3732" s="50">
        <v>0</v>
      </c>
      <c r="E3732" s="50">
        <v>0</v>
      </c>
      <c r="F3732" s="50">
        <v>0</v>
      </c>
      <c r="G3732" s="50">
        <v>0</v>
      </c>
      <c r="H3732" s="50">
        <v>0</v>
      </c>
      <c r="I3732" s="50">
        <v>0</v>
      </c>
      <c r="J3732" s="50">
        <v>0</v>
      </c>
      <c r="K3732" s="50">
        <v>0</v>
      </c>
      <c r="L3732" s="50">
        <v>0</v>
      </c>
      <c r="M3732" s="50">
        <v>0</v>
      </c>
      <c r="N3732" s="50">
        <v>0</v>
      </c>
      <c r="O3732" s="50">
        <v>0.99954365580722404</v>
      </c>
      <c r="P3732" s="50">
        <v>4.56344192775026E-4</v>
      </c>
      <c r="Q3732" s="50">
        <v>0</v>
      </c>
      <c r="R3732" s="50">
        <v>0</v>
      </c>
      <c r="S3732" s="50">
        <v>0</v>
      </c>
      <c r="T3732" s="50">
        <v>0</v>
      </c>
      <c r="U3732" s="50">
        <v>0</v>
      </c>
      <c r="V3732" s="50">
        <v>0</v>
      </c>
      <c r="W3732" s="50">
        <v>0</v>
      </c>
      <c r="X3732" s="50">
        <v>0</v>
      </c>
      <c r="Y3732" s="50">
        <v>0</v>
      </c>
      <c r="Z3732" s="50">
        <v>0</v>
      </c>
      <c r="AA3732" s="50">
        <v>0</v>
      </c>
      <c r="AB3732" s="50">
        <v>0</v>
      </c>
      <c r="AC3732" s="50">
        <v>0</v>
      </c>
      <c r="AD3732" s="50">
        <v>0</v>
      </c>
    </row>
    <row r="3733" spans="1:30">
      <c r="A3733" s="40" t="s">
        <v>910</v>
      </c>
      <c r="B3733" s="39">
        <v>0</v>
      </c>
      <c r="C3733" s="39">
        <v>0</v>
      </c>
      <c r="D3733" s="39">
        <v>0</v>
      </c>
      <c r="E3733" s="39">
        <v>0</v>
      </c>
      <c r="F3733" s="39">
        <v>0</v>
      </c>
      <c r="G3733" s="39">
        <v>0</v>
      </c>
      <c r="H3733" s="39">
        <v>0</v>
      </c>
      <c r="I3733" s="39">
        <v>0</v>
      </c>
      <c r="J3733" s="39">
        <v>0</v>
      </c>
      <c r="K3733" s="39">
        <v>0</v>
      </c>
      <c r="L3733" s="39">
        <v>0</v>
      </c>
      <c r="M3733" s="39">
        <v>0</v>
      </c>
      <c r="N3733" s="39">
        <v>0</v>
      </c>
      <c r="O3733" s="39">
        <v>0.99954365580722404</v>
      </c>
      <c r="P3733" s="39">
        <v>4.56344192775026E-4</v>
      </c>
      <c r="Q3733" s="39">
        <v>0</v>
      </c>
      <c r="R3733" s="39">
        <v>0</v>
      </c>
      <c r="S3733" s="39">
        <v>0</v>
      </c>
      <c r="T3733" s="39">
        <v>0</v>
      </c>
      <c r="U3733" s="39">
        <v>0</v>
      </c>
      <c r="V3733" s="39">
        <v>0</v>
      </c>
      <c r="W3733" s="39">
        <v>0</v>
      </c>
      <c r="X3733" s="39">
        <v>0</v>
      </c>
      <c r="Y3733" s="39">
        <v>0</v>
      </c>
      <c r="Z3733" s="39">
        <v>0</v>
      </c>
      <c r="AA3733" s="39">
        <v>0</v>
      </c>
      <c r="AB3733" s="39">
        <v>0</v>
      </c>
      <c r="AC3733" s="39">
        <v>0</v>
      </c>
      <c r="AD3733" s="39">
        <v>0</v>
      </c>
    </row>
    <row r="3734" spans="1:30">
      <c r="A3734" s="40" t="s">
        <v>911</v>
      </c>
    </row>
    <row r="3735" spans="1:30">
      <c r="A3735" s="43" t="s">
        <v>912</v>
      </c>
    </row>
    <row r="3736" spans="1:30">
      <c r="A3736" s="43" t="s">
        <v>913</v>
      </c>
      <c r="B3736" s="46">
        <v>0</v>
      </c>
      <c r="C3736" s="46">
        <v>0</v>
      </c>
      <c r="D3736" s="46">
        <v>0</v>
      </c>
      <c r="E3736" s="46">
        <v>0</v>
      </c>
      <c r="F3736" s="46">
        <v>0</v>
      </c>
      <c r="G3736" s="46">
        <v>0</v>
      </c>
      <c r="H3736" s="46">
        <v>0</v>
      </c>
      <c r="I3736" s="46">
        <v>0</v>
      </c>
      <c r="J3736" s="46">
        <v>0</v>
      </c>
      <c r="K3736" s="46">
        <v>0</v>
      </c>
      <c r="L3736" s="46">
        <v>2395776</v>
      </c>
      <c r="M3736" s="46">
        <v>0</v>
      </c>
      <c r="N3736" s="46">
        <v>0</v>
      </c>
      <c r="O3736" s="46">
        <v>0</v>
      </c>
      <c r="P3736" s="46">
        <v>0</v>
      </c>
      <c r="Q3736" s="46">
        <v>0</v>
      </c>
      <c r="R3736" s="46">
        <v>0</v>
      </c>
      <c r="S3736" s="46">
        <v>0</v>
      </c>
      <c r="T3736" s="46">
        <v>0</v>
      </c>
      <c r="U3736" s="46">
        <v>0</v>
      </c>
      <c r="V3736" s="46">
        <v>0</v>
      </c>
      <c r="W3736" s="46">
        <v>0</v>
      </c>
      <c r="X3736" s="46">
        <v>0</v>
      </c>
      <c r="Y3736" s="46">
        <v>0</v>
      </c>
      <c r="Z3736" s="46">
        <v>0</v>
      </c>
      <c r="AA3736" s="46">
        <v>0</v>
      </c>
      <c r="AB3736" s="46">
        <v>0</v>
      </c>
      <c r="AC3736" s="46">
        <v>0</v>
      </c>
      <c r="AD3736" s="46">
        <v>0</v>
      </c>
    </row>
    <row r="3737" spans="1:30" hidden="1" outlineLevel="1">
      <c r="A3737" s="40" t="s">
        <v>223</v>
      </c>
      <c r="B3737" s="39">
        <v>2395776</v>
      </c>
      <c r="C3737" s="39">
        <v>2395776</v>
      </c>
      <c r="D3737" s="39">
        <v>2395776</v>
      </c>
      <c r="E3737" s="39">
        <v>2395776</v>
      </c>
      <c r="F3737" s="39">
        <v>2395776</v>
      </c>
      <c r="G3737" s="39">
        <v>2395776</v>
      </c>
      <c r="H3737" s="39">
        <v>2395776</v>
      </c>
      <c r="I3737" s="39">
        <v>2395776</v>
      </c>
      <c r="J3737" s="39">
        <v>2395776</v>
      </c>
      <c r="K3737" s="39">
        <v>2395776</v>
      </c>
      <c r="L3737" s="39">
        <v>2395776</v>
      </c>
      <c r="M3737" s="39">
        <v>2395776</v>
      </c>
      <c r="N3737" s="39">
        <v>2395776</v>
      </c>
      <c r="O3737" s="39">
        <v>2395776</v>
      </c>
      <c r="P3737" s="39">
        <v>2395776</v>
      </c>
      <c r="Q3737" s="39">
        <v>2395776</v>
      </c>
      <c r="R3737" s="39">
        <v>2395776</v>
      </c>
    </row>
    <row r="3738" spans="1:30" collapsed="1">
      <c r="A3738" s="40" t="s">
        <v>914</v>
      </c>
      <c r="B3738" s="39">
        <v>2395776</v>
      </c>
      <c r="C3738" s="39">
        <v>2395776</v>
      </c>
      <c r="D3738" s="39">
        <v>2395776</v>
      </c>
      <c r="E3738" s="39">
        <v>2395776</v>
      </c>
      <c r="F3738" s="39">
        <v>2395776</v>
      </c>
      <c r="G3738" s="39">
        <v>2395776</v>
      </c>
      <c r="H3738" s="39">
        <v>2395776</v>
      </c>
      <c r="I3738" s="39">
        <v>2395776</v>
      </c>
      <c r="J3738" s="39">
        <v>2395776</v>
      </c>
      <c r="K3738" s="39">
        <v>2395776</v>
      </c>
      <c r="L3738" s="39">
        <v>2395776</v>
      </c>
      <c r="M3738" s="39">
        <v>2395776</v>
      </c>
      <c r="N3738" s="39">
        <v>2395776</v>
      </c>
      <c r="O3738" s="39">
        <v>2395776</v>
      </c>
      <c r="P3738" s="39">
        <v>2395776</v>
      </c>
      <c r="Q3738" s="39">
        <v>2395776</v>
      </c>
      <c r="R3738" s="39">
        <v>2395776</v>
      </c>
      <c r="S3738" s="39">
        <v>0</v>
      </c>
      <c r="T3738" s="39">
        <v>0</v>
      </c>
      <c r="U3738" s="39">
        <v>0</v>
      </c>
      <c r="V3738" s="39">
        <v>0</v>
      </c>
      <c r="W3738" s="39">
        <v>0</v>
      </c>
      <c r="X3738" s="39">
        <v>0</v>
      </c>
      <c r="Y3738" s="39">
        <v>0</v>
      </c>
      <c r="Z3738" s="39">
        <v>0</v>
      </c>
      <c r="AA3738" s="39">
        <v>0</v>
      </c>
      <c r="AB3738" s="39">
        <v>0</v>
      </c>
      <c r="AC3738" s="39">
        <v>0</v>
      </c>
      <c r="AD3738" s="39">
        <v>0</v>
      </c>
    </row>
    <row r="3739" spans="1:30">
      <c r="A3739" s="40" t="s">
        <v>915</v>
      </c>
    </row>
    <row r="3740" spans="1:30" s="45" customFormat="1">
      <c r="A3740" s="49" t="s">
        <v>916</v>
      </c>
      <c r="B3740" s="50">
        <v>0</v>
      </c>
      <c r="C3740" s="50">
        <v>0</v>
      </c>
      <c r="D3740" s="50">
        <v>0</v>
      </c>
      <c r="E3740" s="50">
        <v>0</v>
      </c>
      <c r="F3740" s="50">
        <v>0</v>
      </c>
      <c r="G3740" s="50">
        <v>0</v>
      </c>
      <c r="H3740" s="50">
        <v>0</v>
      </c>
      <c r="I3740" s="50">
        <v>0</v>
      </c>
      <c r="J3740" s="50">
        <v>0</v>
      </c>
      <c r="K3740" s="50">
        <v>0</v>
      </c>
      <c r="L3740" s="50">
        <v>1</v>
      </c>
      <c r="M3740" s="50">
        <v>0</v>
      </c>
      <c r="N3740" s="50">
        <v>0</v>
      </c>
      <c r="O3740" s="50">
        <v>0</v>
      </c>
      <c r="P3740" s="50">
        <v>0</v>
      </c>
      <c r="Q3740" s="50">
        <v>0</v>
      </c>
      <c r="R3740" s="50">
        <v>0</v>
      </c>
      <c r="S3740" s="50">
        <v>0</v>
      </c>
      <c r="T3740" s="50">
        <v>0</v>
      </c>
      <c r="U3740" s="50">
        <v>0</v>
      </c>
      <c r="V3740" s="50">
        <v>0</v>
      </c>
      <c r="W3740" s="50">
        <v>0</v>
      </c>
      <c r="X3740" s="50">
        <v>0</v>
      </c>
      <c r="Y3740" s="50">
        <v>0</v>
      </c>
      <c r="Z3740" s="50">
        <v>0</v>
      </c>
      <c r="AA3740" s="50">
        <v>0</v>
      </c>
      <c r="AB3740" s="50">
        <v>0</v>
      </c>
      <c r="AC3740" s="50">
        <v>0</v>
      </c>
      <c r="AD3740" s="50">
        <v>0</v>
      </c>
    </row>
    <row r="3741" spans="1:30">
      <c r="A3741" s="40" t="s">
        <v>917</v>
      </c>
      <c r="B3741" s="39">
        <v>0</v>
      </c>
      <c r="C3741" s="39">
        <v>0</v>
      </c>
      <c r="D3741" s="39">
        <v>0</v>
      </c>
      <c r="E3741" s="39">
        <v>0</v>
      </c>
      <c r="F3741" s="39">
        <v>0</v>
      </c>
      <c r="G3741" s="39">
        <v>0</v>
      </c>
      <c r="H3741" s="39">
        <v>0</v>
      </c>
      <c r="I3741" s="39">
        <v>0</v>
      </c>
      <c r="J3741" s="39">
        <v>0</v>
      </c>
      <c r="K3741" s="39">
        <v>0</v>
      </c>
      <c r="L3741" s="39">
        <v>1</v>
      </c>
      <c r="M3741" s="39">
        <v>0</v>
      </c>
      <c r="N3741" s="39">
        <v>0</v>
      </c>
      <c r="O3741" s="39">
        <v>0</v>
      </c>
      <c r="P3741" s="39">
        <v>0</v>
      </c>
      <c r="Q3741" s="39">
        <v>0</v>
      </c>
      <c r="R3741" s="39">
        <v>0</v>
      </c>
      <c r="S3741" s="39">
        <v>0</v>
      </c>
      <c r="T3741" s="39">
        <v>0</v>
      </c>
      <c r="U3741" s="39">
        <v>0</v>
      </c>
      <c r="V3741" s="39">
        <v>0</v>
      </c>
      <c r="W3741" s="39">
        <v>0</v>
      </c>
      <c r="X3741" s="39">
        <v>0</v>
      </c>
      <c r="Y3741" s="39">
        <v>0</v>
      </c>
      <c r="Z3741" s="39">
        <v>0</v>
      </c>
      <c r="AA3741" s="39">
        <v>0</v>
      </c>
      <c r="AB3741" s="39">
        <v>0</v>
      </c>
      <c r="AC3741" s="39">
        <v>0</v>
      </c>
      <c r="AD3741" s="39">
        <v>0</v>
      </c>
    </row>
    <row r="3742" spans="1:30">
      <c r="A3742" s="40" t="s">
        <v>918</v>
      </c>
    </row>
    <row r="3743" spans="1:30" ht="409.6">
      <c r="A3743" s="43" t="s">
        <v>919</v>
      </c>
    </row>
    <row r="3744" spans="1:30" s="45" customFormat="1" ht="409.6">
      <c r="A3744" s="49" t="s">
        <v>920</v>
      </c>
      <c r="B3744" s="45">
        <v>0</v>
      </c>
      <c r="C3744" s="45">
        <v>0</v>
      </c>
      <c r="D3744" s="45">
        <v>0</v>
      </c>
      <c r="E3744" s="45">
        <v>0</v>
      </c>
      <c r="F3744" s="45">
        <v>0</v>
      </c>
      <c r="G3744" s="45">
        <v>0</v>
      </c>
      <c r="H3744" s="45">
        <v>0</v>
      </c>
      <c r="I3744" s="45">
        <v>0</v>
      </c>
      <c r="J3744" s="45">
        <v>0</v>
      </c>
      <c r="K3744" s="45">
        <v>0</v>
      </c>
      <c r="L3744" s="45">
        <v>0</v>
      </c>
      <c r="M3744" s="45">
        <v>0</v>
      </c>
      <c r="N3744" s="45">
        <v>0</v>
      </c>
      <c r="O3744" s="45">
        <v>0</v>
      </c>
      <c r="P3744" s="45">
        <v>0</v>
      </c>
      <c r="Q3744" s="45">
        <v>0</v>
      </c>
      <c r="R3744" s="45">
        <v>0</v>
      </c>
      <c r="S3744" s="45">
        <v>0</v>
      </c>
      <c r="T3744" s="45">
        <v>0</v>
      </c>
      <c r="U3744" s="45">
        <v>0</v>
      </c>
      <c r="V3744" s="45">
        <v>0</v>
      </c>
      <c r="W3744" s="45">
        <v>0</v>
      </c>
      <c r="X3744" s="45">
        <v>0</v>
      </c>
      <c r="Y3744" s="45">
        <v>0</v>
      </c>
      <c r="Z3744" s="45">
        <v>0</v>
      </c>
      <c r="AA3744" s="45">
        <v>0</v>
      </c>
      <c r="AB3744" s="45">
        <v>0</v>
      </c>
      <c r="AC3744" s="45">
        <v>0</v>
      </c>
      <c r="AD3744" s="45">
        <v>0</v>
      </c>
    </row>
    <row r="3745" spans="1:1">
      <c r="A3745" s="40" t="s">
        <v>921</v>
      </c>
    </row>
  </sheetData>
  <pageMargins left="0.75" right="0.75" top="1" bottom="1" header="0.5" footer="0.5"/>
  <pageSetup orientation="portrait" r:id="rId1"/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8"/>
  <sheetViews>
    <sheetView showGridLines="0" workbookViewId="0">
      <pane xSplit="1" ySplit="4" topLeftCell="B5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4.4"/>
  <cols>
    <col min="1" max="1" width="11.44140625" customWidth="1"/>
    <col min="2" max="2" width="30.88671875" customWidth="1"/>
    <col min="3" max="5" width="12.109375" customWidth="1"/>
    <col min="7" max="7" width="13.88671875" customWidth="1"/>
  </cols>
  <sheetData>
    <row r="1" spans="1:8">
      <c r="A1" s="231" t="s">
        <v>1125</v>
      </c>
    </row>
    <row r="2" spans="1:8">
      <c r="A2" s="231" t="s">
        <v>1124</v>
      </c>
    </row>
    <row r="3" spans="1:8" ht="15" thickBot="1"/>
    <row r="4" spans="1:8" ht="69" thickBot="1">
      <c r="A4" s="56" t="s">
        <v>12</v>
      </c>
      <c r="B4" s="56" t="s">
        <v>13</v>
      </c>
      <c r="C4" s="56" t="s">
        <v>17</v>
      </c>
      <c r="D4" s="56" t="s">
        <v>21</v>
      </c>
      <c r="E4" s="56" t="s">
        <v>23</v>
      </c>
      <c r="G4" s="182" t="s">
        <v>1118</v>
      </c>
      <c r="H4" s="183">
        <f>1/13</f>
        <v>7.6923076923076927E-2</v>
      </c>
    </row>
    <row r="5" spans="1:8">
      <c r="A5" s="55" t="s">
        <v>25</v>
      </c>
      <c r="B5" s="57" t="s">
        <v>26</v>
      </c>
      <c r="C5" s="58"/>
      <c r="D5" s="58"/>
      <c r="E5" s="58"/>
    </row>
    <row r="6" spans="1:8">
      <c r="A6" s="55" t="s">
        <v>27</v>
      </c>
      <c r="B6" s="59" t="s">
        <v>28</v>
      </c>
      <c r="C6" s="58">
        <f>'MFR E-9 Test'!F16</f>
        <v>2795948.1315976172</v>
      </c>
      <c r="D6" s="58">
        <f>'MFR E-9 Test'!J16</f>
        <v>370.93726501187228</v>
      </c>
      <c r="E6" s="58">
        <f>'MFR E-9 Test'!L16</f>
        <v>366.95533394490371</v>
      </c>
      <c r="G6" s="180">
        <f t="shared" ref="G6:G22" si="0">D6*(1-H$4)+(C6/8760)*H$4</f>
        <v>366.95533394490366</v>
      </c>
      <c r="H6" s="181">
        <f t="shared" ref="H6:H23" si="1">E6-G6</f>
        <v>0</v>
      </c>
    </row>
    <row r="7" spans="1:8">
      <c r="A7" s="55" t="s">
        <v>29</v>
      </c>
      <c r="B7" s="59" t="s">
        <v>30</v>
      </c>
      <c r="C7" s="58">
        <f>'MFR E-9 Test'!F17</f>
        <v>106550.11869300745</v>
      </c>
      <c r="D7" s="58">
        <f>'MFR E-9 Test'!J17</f>
        <v>14.50072243741918</v>
      </c>
      <c r="E7" s="58">
        <f>'MFR E-9 Test'!L17</f>
        <v>14.320917292891743</v>
      </c>
      <c r="G7" s="180">
        <f t="shared" si="0"/>
        <v>14.320917292891744</v>
      </c>
      <c r="H7" s="181">
        <f t="shared" si="1"/>
        <v>0</v>
      </c>
    </row>
    <row r="8" spans="1:8">
      <c r="A8" s="55" t="s">
        <v>31</v>
      </c>
      <c r="B8" s="59" t="s">
        <v>32</v>
      </c>
      <c r="C8" s="58">
        <f>'MFR E-9 Test'!F18</f>
        <v>1534196.5988115883</v>
      </c>
      <c r="D8" s="58">
        <f>'MFR E-9 Test'!J18</f>
        <v>193.50828238967748</v>
      </c>
      <c r="E8" s="58">
        <f>'MFR E-9 Test'!L18</f>
        <v>192.09507590107557</v>
      </c>
      <c r="G8" s="180">
        <f t="shared" si="0"/>
        <v>192.09507590107555</v>
      </c>
      <c r="H8" s="181">
        <f t="shared" si="1"/>
        <v>0</v>
      </c>
    </row>
    <row r="9" spans="1:8">
      <c r="A9" s="55" t="s">
        <v>33</v>
      </c>
      <c r="B9" s="59" t="s">
        <v>34</v>
      </c>
      <c r="C9" s="58">
        <f>'MFR E-9 Test'!F19</f>
        <v>6259912.4933327138</v>
      </c>
      <c r="D9" s="58">
        <f>'MFR E-9 Test'!J19</f>
        <v>1119.3133384914611</v>
      </c>
      <c r="E9" s="58">
        <f>'MFR E-9 Test'!L19</f>
        <v>1088.1816880536978</v>
      </c>
      <c r="G9" s="180">
        <f t="shared" si="0"/>
        <v>1088.1816880536978</v>
      </c>
      <c r="H9" s="181">
        <f t="shared" si="1"/>
        <v>0</v>
      </c>
    </row>
    <row r="10" spans="1:8">
      <c r="A10" s="55" t="s">
        <v>35</v>
      </c>
      <c r="B10" s="59" t="s">
        <v>36</v>
      </c>
      <c r="C10" s="58">
        <f>'MFR E-9 Test'!F20</f>
        <v>73667.774830339898</v>
      </c>
      <c r="D10" s="58">
        <f>'MFR E-9 Test'!J20</f>
        <v>9.0027945197075407</v>
      </c>
      <c r="E10" s="58">
        <f>'MFR E-9 Test'!L20</f>
        <v>8.9571613517913296</v>
      </c>
      <c r="G10" s="180">
        <f t="shared" si="0"/>
        <v>8.9571613517913296</v>
      </c>
      <c r="H10" s="181">
        <f t="shared" si="1"/>
        <v>0</v>
      </c>
    </row>
    <row r="11" spans="1:8">
      <c r="A11" s="55" t="s">
        <v>37</v>
      </c>
      <c r="B11" s="59" t="s">
        <v>38</v>
      </c>
      <c r="C11" s="58">
        <f>'MFR E-9 Test'!F21</f>
        <v>27083389.481949031</v>
      </c>
      <c r="D11" s="58">
        <f>'MFR E-9 Test'!J21</f>
        <v>4327.4779165277077</v>
      </c>
      <c r="E11" s="58">
        <f>'MFR E-9 Test'!L21</f>
        <v>4232.4189328006823</v>
      </c>
      <c r="G11" s="180">
        <f t="shared" si="0"/>
        <v>4232.4189328006823</v>
      </c>
      <c r="H11" s="181">
        <f t="shared" si="1"/>
        <v>0</v>
      </c>
    </row>
    <row r="12" spans="1:8">
      <c r="A12" s="55" t="s">
        <v>39</v>
      </c>
      <c r="B12" s="59" t="s">
        <v>40</v>
      </c>
      <c r="C12" s="58">
        <f>'MFR E-9 Test'!F22</f>
        <v>11011130.832477853</v>
      </c>
      <c r="D12" s="58">
        <f>'MFR E-9 Test'!J22</f>
        <v>1747.0645358029096</v>
      </c>
      <c r="E12" s="58">
        <f>'MFR E-9 Test'!L22</f>
        <v>1709.3656027053014</v>
      </c>
      <c r="G12" s="180">
        <f t="shared" si="0"/>
        <v>1709.3656027053014</v>
      </c>
      <c r="H12" s="181">
        <f t="shared" si="1"/>
        <v>0</v>
      </c>
    </row>
    <row r="13" spans="1:8">
      <c r="A13" s="55" t="s">
        <v>41</v>
      </c>
      <c r="B13" s="59" t="s">
        <v>42</v>
      </c>
      <c r="C13" s="58">
        <f>'MFR E-9 Test'!F23</f>
        <v>2619299.1693414557</v>
      </c>
      <c r="D13" s="58">
        <f>'MFR E-9 Test'!J23</f>
        <v>346.7667956903461</v>
      </c>
      <c r="E13" s="58">
        <f>'MFR E-9 Test'!L23</f>
        <v>343.0929463673221</v>
      </c>
      <c r="G13" s="180">
        <f t="shared" si="0"/>
        <v>343.0929463673221</v>
      </c>
      <c r="H13" s="181">
        <f t="shared" si="1"/>
        <v>0</v>
      </c>
    </row>
    <row r="14" spans="1:8">
      <c r="A14" s="55" t="s">
        <v>43</v>
      </c>
      <c r="B14" s="59" t="s">
        <v>44</v>
      </c>
      <c r="C14" s="58">
        <f>'MFR E-9 Test'!F24</f>
        <v>175958.31275003217</v>
      </c>
      <c r="D14" s="58">
        <f>'MFR E-9 Test'!J24</f>
        <v>23.521977729529002</v>
      </c>
      <c r="E14" s="58">
        <f>'MFR E-9 Test'!L24</f>
        <v>23.257715241290139</v>
      </c>
      <c r="G14" s="180">
        <f t="shared" si="0"/>
        <v>23.257715241290136</v>
      </c>
      <c r="H14" s="181">
        <f t="shared" si="1"/>
        <v>0</v>
      </c>
    </row>
    <row r="15" spans="1:8">
      <c r="A15" s="55" t="s">
        <v>45</v>
      </c>
      <c r="B15" s="59" t="s">
        <v>46</v>
      </c>
      <c r="C15" s="58">
        <f>'MFR E-9 Test'!F25</f>
        <v>93655.766844521218</v>
      </c>
      <c r="D15" s="58">
        <f>'MFR E-9 Test'!J25</f>
        <v>15.086389210724503</v>
      </c>
      <c r="E15" s="58">
        <f>'MFR E-9 Test'!L25</f>
        <v>14.748305239514234</v>
      </c>
      <c r="G15" s="180">
        <f t="shared" si="0"/>
        <v>14.748305239514236</v>
      </c>
      <c r="H15" s="181">
        <f t="shared" si="1"/>
        <v>0</v>
      </c>
    </row>
    <row r="16" spans="1:8">
      <c r="A16" s="55" t="s">
        <v>47</v>
      </c>
      <c r="B16" s="59" t="s">
        <v>48</v>
      </c>
      <c r="C16" s="58">
        <f>'MFR E-9 Test'!F26</f>
        <v>102674.93328839922</v>
      </c>
      <c r="D16" s="58">
        <f>'MFR E-9 Test'!J26</f>
        <v>1.9883641572071862</v>
      </c>
      <c r="E16" s="58">
        <f>'MFR E-9 Test'!L26</f>
        <v>2.7370194370742773</v>
      </c>
      <c r="G16" s="180">
        <f t="shared" si="0"/>
        <v>2.7370194370742769</v>
      </c>
      <c r="H16" s="181">
        <f t="shared" si="1"/>
        <v>0</v>
      </c>
    </row>
    <row r="17" spans="1:8">
      <c r="A17" s="55" t="s">
        <v>49</v>
      </c>
      <c r="B17" s="59" t="s">
        <v>50</v>
      </c>
      <c r="C17" s="58">
        <f>'MFR E-9 Test'!F27</f>
        <v>11082.939273505777</v>
      </c>
      <c r="D17" s="58">
        <f>'MFR E-9 Test'!J27</f>
        <v>1.4169362392805989</v>
      </c>
      <c r="E17" s="58">
        <f>'MFR E-9 Test'!L27</f>
        <v>1.4052623528862165</v>
      </c>
      <c r="G17" s="180">
        <f t="shared" si="0"/>
        <v>1.4052623528862165</v>
      </c>
      <c r="H17" s="181">
        <f t="shared" si="1"/>
        <v>0</v>
      </c>
    </row>
    <row r="18" spans="1:8">
      <c r="A18" s="55" t="s">
        <v>51</v>
      </c>
      <c r="B18" s="59" t="s">
        <v>52</v>
      </c>
      <c r="C18" s="58">
        <f>'MFR E-9 Test'!F28</f>
        <v>59773473.901351169</v>
      </c>
      <c r="D18" s="58">
        <f>'MFR E-9 Test'!J28</f>
        <v>11750.22664247467</v>
      </c>
      <c r="E18" s="58">
        <f>'MFR E-9 Test'!L28</f>
        <v>11371.244279577524</v>
      </c>
      <c r="G18" s="180">
        <f t="shared" si="0"/>
        <v>11371.244279577526</v>
      </c>
      <c r="H18" s="181">
        <f t="shared" si="1"/>
        <v>0</v>
      </c>
    </row>
    <row r="19" spans="1:8">
      <c r="A19" s="55" t="s">
        <v>53</v>
      </c>
      <c r="B19" s="59" t="s">
        <v>54</v>
      </c>
      <c r="C19" s="58">
        <f>'MFR E-9 Test'!F29</f>
        <v>588159.61604569922</v>
      </c>
      <c r="D19" s="58">
        <f>'MFR E-9 Test'!J29</f>
        <v>11.692278128930251</v>
      </c>
      <c r="E19" s="58">
        <f>'MFR E-9 Test'!L29</f>
        <v>15.957603556013765</v>
      </c>
      <c r="G19" s="180">
        <f t="shared" si="0"/>
        <v>15.957603556013762</v>
      </c>
      <c r="H19" s="181">
        <f t="shared" si="1"/>
        <v>0</v>
      </c>
    </row>
    <row r="20" spans="1:8">
      <c r="A20" s="55" t="s">
        <v>55</v>
      </c>
      <c r="B20" s="59" t="s">
        <v>56</v>
      </c>
      <c r="C20" s="58">
        <f>'MFR E-9 Test'!F30</f>
        <v>34360.582111052987</v>
      </c>
      <c r="D20" s="58">
        <f>'MFR E-9 Test'!J30</f>
        <v>4.1960463208714067</v>
      </c>
      <c r="E20" s="58">
        <f>'MFR E-9 Test'!L30</f>
        <v>4.1749997485164672</v>
      </c>
      <c r="G20" s="180">
        <f t="shared" si="0"/>
        <v>4.1749997485164672</v>
      </c>
      <c r="H20" s="181">
        <f t="shared" si="1"/>
        <v>0</v>
      </c>
    </row>
    <row r="21" spans="1:8">
      <c r="A21" s="55" t="s">
        <v>57</v>
      </c>
      <c r="B21" s="59" t="s">
        <v>58</v>
      </c>
      <c r="C21" s="58">
        <f>'MFR E-9 Test'!F31</f>
        <v>12175.093118160454</v>
      </c>
      <c r="D21" s="58">
        <f>'MFR E-9 Test'!J31</f>
        <v>1.7957695427281111</v>
      </c>
      <c r="E21" s="58">
        <f>'MFR E-9 Test'!L31</f>
        <v>1.764545025024056</v>
      </c>
      <c r="G21" s="180">
        <f t="shared" si="0"/>
        <v>1.7645450250240562</v>
      </c>
      <c r="H21" s="181">
        <f t="shared" si="1"/>
        <v>0</v>
      </c>
    </row>
    <row r="22" spans="1:8" ht="15" thickBot="1">
      <c r="A22" s="55" t="s">
        <v>59</v>
      </c>
      <c r="B22" s="59" t="s">
        <v>60</v>
      </c>
      <c r="C22" s="58">
        <f>'MFR E-9 Test'!F32</f>
        <v>91205.159710179796</v>
      </c>
      <c r="D22" s="58">
        <f>'MFR E-9 Test'!J32</f>
        <v>9.7725874122990408</v>
      </c>
      <c r="E22" s="58">
        <f>'MFR E-9 Test'!L32</f>
        <v>9.821738219977652</v>
      </c>
      <c r="G22" s="180">
        <f t="shared" si="0"/>
        <v>9.821738219977652</v>
      </c>
      <c r="H22" s="181">
        <f t="shared" si="1"/>
        <v>0</v>
      </c>
    </row>
    <row r="23" spans="1:8">
      <c r="A23" s="55" t="s">
        <v>61</v>
      </c>
      <c r="B23" s="59" t="s">
        <v>62</v>
      </c>
      <c r="C23" s="60">
        <f>SUM(C6:C22)</f>
        <v>112366840.90552633</v>
      </c>
      <c r="D23" s="60">
        <f>SUM(D6:D22)</f>
        <v>19948.26864208734</v>
      </c>
      <c r="E23" s="60">
        <f>SUM(E6:E22)</f>
        <v>19400.499126815484</v>
      </c>
      <c r="G23" s="180">
        <f>SUM(G6:G22)</f>
        <v>19400.499126815488</v>
      </c>
      <c r="H23" s="181">
        <f t="shared" si="1"/>
        <v>0</v>
      </c>
    </row>
    <row r="24" spans="1:8">
      <c r="A24" s="55" t="s">
        <v>63</v>
      </c>
      <c r="B24" s="57" t="s">
        <v>64</v>
      </c>
      <c r="C24" s="58"/>
      <c r="D24" s="58"/>
      <c r="E24" s="58"/>
    </row>
    <row r="25" spans="1:8" ht="15" thickBot="1">
      <c r="A25" s="55" t="s">
        <v>65</v>
      </c>
      <c r="B25" s="59" t="s">
        <v>64</v>
      </c>
      <c r="C25" s="58">
        <f>'MFR E-9 Test'!F35</f>
        <v>6049017.4261164386</v>
      </c>
      <c r="D25" s="58">
        <f>'MFR E-9 Test'!J35</f>
        <v>1036.7565454375431</v>
      </c>
      <c r="E25" s="58">
        <f>'MFR E-9 Test'!L35</f>
        <v>1010.1235114375743</v>
      </c>
      <c r="G25" s="180">
        <f>D25*(1-H$4)+(C25/8760)*H$4</f>
        <v>1010.1235114375745</v>
      </c>
      <c r="H25" s="181">
        <f>E25-G25</f>
        <v>0</v>
      </c>
    </row>
    <row r="26" spans="1:8" ht="15" thickBot="1">
      <c r="A26" s="55" t="s">
        <v>66</v>
      </c>
      <c r="B26" s="59" t="s">
        <v>937</v>
      </c>
      <c r="C26" s="60">
        <f>SUM(C25)</f>
        <v>6049017.4261164386</v>
      </c>
      <c r="D26" s="60">
        <f>SUM(D25)</f>
        <v>1036.7565454375431</v>
      </c>
      <c r="E26" s="60">
        <f>SUM(E25)</f>
        <v>1010.1235114375743</v>
      </c>
      <c r="G26" s="181">
        <f>SUM(G25)</f>
        <v>1010.1235114375745</v>
      </c>
      <c r="H26" s="181">
        <f>E26-G26</f>
        <v>0</v>
      </c>
    </row>
    <row r="27" spans="1:8" ht="15" thickBot="1">
      <c r="A27" s="55" t="s">
        <v>67</v>
      </c>
      <c r="B27" s="61" t="s">
        <v>938</v>
      </c>
      <c r="C27" s="62">
        <f>SUM(C23,C26)</f>
        <v>118415858.33164276</v>
      </c>
      <c r="D27" s="62">
        <f>SUM(D23,D26)</f>
        <v>20985.025187524883</v>
      </c>
      <c r="E27" s="62">
        <f>SUM(E23,E26)</f>
        <v>20410.622638253059</v>
      </c>
      <c r="G27" s="181">
        <f>SUM(G23,G26)</f>
        <v>20410.622638253062</v>
      </c>
      <c r="H27" s="181">
        <f>E27-G27</f>
        <v>0</v>
      </c>
    </row>
    <row r="28" spans="1:8" ht="15" thickTop="1">
      <c r="A28" s="55" t="s">
        <v>69</v>
      </c>
      <c r="B28" s="1" t="s">
        <v>68</v>
      </c>
    </row>
  </sheetData>
  <printOptions horizontalCentered="1"/>
  <pageMargins left="0.75" right="0.75" top="1" bottom="0.75" header="0.5" footer="0.5"/>
  <pageSetup scale="65" orientation="landscape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Y1470"/>
  <sheetViews>
    <sheetView zoomScaleNormal="100" zoomScaleSheetLayoutView="100" workbookViewId="0">
      <pane xSplit="2" ySplit="9" topLeftCell="C10" activePane="bottomRight" state="frozen"/>
      <selection activeCell="A437" sqref="A437"/>
      <selection pane="topRight" activeCell="A437" sqref="A437"/>
      <selection pane="bottomLeft" activeCell="A437" sqref="A437"/>
      <selection pane="bottomRight" activeCell="A2" sqref="A1:A2"/>
    </sheetView>
  </sheetViews>
  <sheetFormatPr defaultColWidth="9.109375" defaultRowHeight="13.2"/>
  <cols>
    <col min="1" max="1" width="11" style="149" customWidth="1"/>
    <col min="2" max="2" width="9.109375" style="135"/>
    <col min="3" max="3" width="9.6640625" style="135" customWidth="1"/>
    <col min="4" max="5" width="10.109375" style="135" customWidth="1"/>
    <col min="6" max="6" width="10.33203125" style="135" customWidth="1"/>
    <col min="7" max="7" width="11" style="135" customWidth="1"/>
    <col min="8" max="8" width="9.6640625" style="135" customWidth="1"/>
    <col min="9" max="9" width="12.33203125" style="135" customWidth="1"/>
    <col min="10" max="10" width="14.88671875" style="135" customWidth="1"/>
    <col min="11" max="11" width="9.88671875" style="135" customWidth="1"/>
    <col min="12" max="12" width="26.33203125" style="134" customWidth="1"/>
    <col min="13" max="16" width="14.6640625" style="134" customWidth="1"/>
    <col min="17" max="17" width="9.109375" style="134"/>
    <col min="18" max="16384" width="9.109375" style="135"/>
  </cols>
  <sheetData>
    <row r="1" spans="1:25" ht="14.4">
      <c r="A1" s="231" t="s">
        <v>1126</v>
      </c>
    </row>
    <row r="2" spans="1:25" ht="14.4">
      <c r="A2" s="231" t="s">
        <v>1124</v>
      </c>
    </row>
    <row r="4" spans="1:25">
      <c r="A4" s="128"/>
      <c r="B4" s="129"/>
      <c r="C4" s="129"/>
      <c r="D4" s="130"/>
      <c r="E4" s="130"/>
      <c r="F4" s="131" t="s">
        <v>1085</v>
      </c>
      <c r="G4" s="130"/>
      <c r="H4" s="130"/>
      <c r="I4" s="130"/>
      <c r="J4" s="132"/>
      <c r="K4" s="133"/>
      <c r="Q4" s="129"/>
      <c r="R4" s="129"/>
      <c r="S4" s="129"/>
      <c r="T4" s="130"/>
      <c r="U4" s="130"/>
      <c r="V4" s="131"/>
      <c r="W4" s="130"/>
      <c r="X4" s="130"/>
      <c r="Y4" s="130"/>
    </row>
    <row r="5" spans="1:25">
      <c r="A5" s="128"/>
      <c r="B5" s="136"/>
      <c r="C5" s="136"/>
      <c r="D5" s="136"/>
      <c r="E5" s="136"/>
      <c r="F5" s="131" t="s">
        <v>1086</v>
      </c>
      <c r="G5" s="136"/>
      <c r="H5" s="136"/>
      <c r="I5" s="136"/>
      <c r="J5" s="136"/>
      <c r="K5" s="136"/>
      <c r="Q5" s="129"/>
      <c r="R5" s="136"/>
      <c r="S5" s="136"/>
      <c r="T5" s="136"/>
      <c r="U5" s="136"/>
      <c r="V5" s="137"/>
      <c r="W5" s="136"/>
      <c r="X5" s="136"/>
      <c r="Y5" s="136"/>
    </row>
    <row r="6" spans="1:25">
      <c r="A6" s="128"/>
      <c r="B6" s="129"/>
      <c r="C6" s="129"/>
      <c r="D6" s="129"/>
      <c r="E6" s="129"/>
      <c r="F6" s="138" t="s">
        <v>1087</v>
      </c>
      <c r="G6" s="129"/>
      <c r="H6" s="129"/>
      <c r="I6" s="129"/>
      <c r="J6" s="129"/>
      <c r="K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1: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1:25">
      <c r="A8" s="128"/>
      <c r="B8" s="129"/>
      <c r="C8" s="129"/>
      <c r="D8" s="139" t="s">
        <v>1088</v>
      </c>
      <c r="E8" s="139" t="s">
        <v>1089</v>
      </c>
      <c r="F8" s="139" t="s">
        <v>81</v>
      </c>
      <c r="G8" s="139" t="s">
        <v>1090</v>
      </c>
      <c r="H8" s="139" t="s">
        <v>1091</v>
      </c>
      <c r="I8" s="139" t="s">
        <v>81</v>
      </c>
      <c r="J8" s="139" t="s">
        <v>1092</v>
      </c>
      <c r="K8" s="139"/>
      <c r="Q8" s="129"/>
      <c r="R8" s="129"/>
      <c r="S8" s="129"/>
      <c r="T8" s="139"/>
      <c r="U8" s="139"/>
      <c r="V8" s="139"/>
      <c r="W8" s="139"/>
      <c r="X8" s="139"/>
      <c r="Y8" s="139"/>
    </row>
    <row r="9" spans="1:25">
      <c r="A9" s="128"/>
      <c r="B9" s="139" t="s">
        <v>1093</v>
      </c>
      <c r="C9" s="139" t="s">
        <v>1094</v>
      </c>
      <c r="D9" s="139" t="s">
        <v>1095</v>
      </c>
      <c r="E9" s="139" t="s">
        <v>1095</v>
      </c>
      <c r="F9" s="139" t="s">
        <v>1096</v>
      </c>
      <c r="G9" s="139" t="s">
        <v>1097</v>
      </c>
      <c r="H9" s="139" t="s">
        <v>1098</v>
      </c>
      <c r="I9" s="139" t="s">
        <v>1097</v>
      </c>
      <c r="J9" s="139" t="s">
        <v>1099</v>
      </c>
      <c r="K9" s="139"/>
      <c r="Q9" s="129"/>
      <c r="R9" s="139"/>
      <c r="S9" s="139"/>
      <c r="T9" s="139"/>
      <c r="U9" s="139"/>
      <c r="V9" s="139"/>
      <c r="W9" s="139"/>
      <c r="X9" s="139"/>
      <c r="Y9" s="139"/>
    </row>
    <row r="10" spans="1:25">
      <c r="A10" s="128"/>
      <c r="B10" s="139"/>
      <c r="C10" s="140"/>
      <c r="D10" s="140"/>
      <c r="E10" s="140"/>
      <c r="F10" s="140"/>
      <c r="G10" s="140"/>
      <c r="H10" s="140"/>
      <c r="I10" s="140"/>
      <c r="J10" s="140"/>
      <c r="K10" s="140"/>
      <c r="Q10" s="129"/>
      <c r="R10" s="139"/>
      <c r="S10" s="140"/>
      <c r="T10" s="140"/>
      <c r="U10" s="140"/>
      <c r="V10" s="140"/>
      <c r="W10" s="140"/>
      <c r="X10" s="140"/>
      <c r="Y10" s="140"/>
    </row>
    <row r="11" spans="1:25" s="145" customFormat="1">
      <c r="A11" s="141"/>
      <c r="B11" s="139"/>
      <c r="C11" s="142"/>
      <c r="D11" s="142"/>
      <c r="E11" s="143"/>
      <c r="F11" s="142"/>
      <c r="G11" s="142"/>
      <c r="H11" s="142"/>
      <c r="I11" s="142"/>
      <c r="J11" s="142"/>
      <c r="K11" s="142"/>
      <c r="L11" s="144"/>
      <c r="M11" s="144"/>
      <c r="N11" s="144"/>
      <c r="O11" s="144"/>
      <c r="P11" s="144"/>
      <c r="Q11" s="139"/>
      <c r="R11" s="139"/>
      <c r="S11" s="142"/>
      <c r="T11" s="142"/>
      <c r="U11" s="142"/>
      <c r="V11" s="142"/>
      <c r="W11" s="142"/>
      <c r="X11" s="142"/>
      <c r="Y11" s="142"/>
    </row>
    <row r="12" spans="1:25">
      <c r="A12" s="128">
        <v>2004</v>
      </c>
      <c r="B12" s="146"/>
      <c r="C12" s="143">
        <v>108093463</v>
      </c>
      <c r="D12" s="143">
        <v>100626214.49699999</v>
      </c>
      <c r="E12" s="143">
        <v>100684971.29700002</v>
      </c>
      <c r="F12" s="143">
        <v>51022294.117080629</v>
      </c>
      <c r="G12" s="143">
        <v>7267948.8060000027</v>
      </c>
      <c r="H12" s="143">
        <v>140542.89699999997</v>
      </c>
      <c r="I12" s="143">
        <v>7408491.7030000025</v>
      </c>
      <c r="J12" s="147">
        <f t="shared" ref="J12:J17" si="0">(I12/C12)</f>
        <v>6.8537832884491848E-2</v>
      </c>
      <c r="K12" s="146"/>
      <c r="P12" s="135"/>
      <c r="Q12" s="148"/>
      <c r="R12" s="148"/>
      <c r="S12" s="148"/>
      <c r="T12" s="148"/>
      <c r="U12" s="148"/>
      <c r="V12" s="148"/>
      <c r="W12" s="146"/>
      <c r="X12" s="148"/>
    </row>
    <row r="13" spans="1:25">
      <c r="A13" s="128">
        <v>2005</v>
      </c>
      <c r="B13" s="146"/>
      <c r="C13" s="143">
        <v>111300768</v>
      </c>
      <c r="D13" s="143">
        <v>103802730.366</v>
      </c>
      <c r="E13" s="143">
        <v>103494243.366</v>
      </c>
      <c r="F13" s="143">
        <v>47978976.478640474</v>
      </c>
      <c r="G13" s="143">
        <f>+I13-H13</f>
        <v>7670034.649000003</v>
      </c>
      <c r="H13" s="143">
        <v>136489.98500000002</v>
      </c>
      <c r="I13" s="143">
        <f>+C13-E13</f>
        <v>7806524.6340000033</v>
      </c>
      <c r="J13" s="147">
        <f t="shared" si="0"/>
        <v>7.013900060420071E-2</v>
      </c>
      <c r="K13" s="146"/>
      <c r="P13" s="135"/>
      <c r="Q13" s="148"/>
      <c r="R13" s="148"/>
      <c r="S13" s="148"/>
      <c r="T13" s="148"/>
      <c r="U13" s="148"/>
      <c r="V13" s="148"/>
      <c r="W13" s="146"/>
      <c r="X13" s="148"/>
    </row>
    <row r="14" spans="1:25">
      <c r="A14" s="128">
        <v>2006</v>
      </c>
      <c r="B14" s="146"/>
      <c r="C14" s="143">
        <v>113137277</v>
      </c>
      <c r="D14" s="143">
        <v>105228047.61129999</v>
      </c>
      <c r="E14" s="143">
        <v>105212920.28032249</v>
      </c>
      <c r="F14" s="143">
        <v>46875322.705247357</v>
      </c>
      <c r="G14" s="143">
        <f>+I14-H14</f>
        <v>7794187.2786775082</v>
      </c>
      <c r="H14" s="143">
        <v>130169.44100000002</v>
      </c>
      <c r="I14" s="143">
        <f>+C14-E14</f>
        <v>7924356.7196775079</v>
      </c>
      <c r="J14" s="147">
        <f t="shared" si="0"/>
        <v>7.0041960791380087E-2</v>
      </c>
      <c r="K14" s="146"/>
      <c r="P14" s="135"/>
      <c r="Q14" s="148"/>
      <c r="R14" s="148"/>
      <c r="S14" s="148"/>
      <c r="T14" s="148"/>
      <c r="U14" s="148"/>
      <c r="V14" s="148"/>
      <c r="W14" s="146"/>
      <c r="X14" s="148"/>
    </row>
    <row r="15" spans="1:25">
      <c r="A15" s="128">
        <v>2007</v>
      </c>
      <c r="B15" s="146"/>
      <c r="C15" s="143">
        <v>114314587</v>
      </c>
      <c r="D15" s="143">
        <v>106913929.14999998</v>
      </c>
      <c r="E15" s="143">
        <v>106729298.14549999</v>
      </c>
      <c r="F15" s="143">
        <v>44917667.561607108</v>
      </c>
      <c r="G15" s="143">
        <f>+I15-H15</f>
        <v>7455552.0865000105</v>
      </c>
      <c r="H15" s="143">
        <f>SUM(H19:H30)</f>
        <v>129736.76800000001</v>
      </c>
      <c r="I15" s="143">
        <f>+C15-E15</f>
        <v>7585288.8545000106</v>
      </c>
      <c r="J15" s="147">
        <f t="shared" si="0"/>
        <v>6.6354513921307437E-2</v>
      </c>
      <c r="K15" s="146"/>
      <c r="P15" s="135"/>
      <c r="Q15" s="148"/>
      <c r="R15" s="148"/>
      <c r="S15" s="148"/>
      <c r="T15" s="148"/>
      <c r="U15" s="148"/>
      <c r="V15" s="148"/>
      <c r="W15" s="146"/>
      <c r="X15" s="148"/>
    </row>
    <row r="16" spans="1:25">
      <c r="A16" s="128">
        <v>2008</v>
      </c>
      <c r="B16" s="146"/>
      <c r="C16" s="143">
        <v>111100357</v>
      </c>
      <c r="D16" s="143">
        <v>103911982.772</v>
      </c>
      <c r="E16" s="143">
        <v>103740787.228</v>
      </c>
      <c r="F16" s="143">
        <v>44544187.210525267</v>
      </c>
      <c r="G16" s="143">
        <f>+I16-H16</f>
        <v>7236755.9759999998</v>
      </c>
      <c r="H16" s="143">
        <f>SUM(H35:H46)</f>
        <v>122813.79599999997</v>
      </c>
      <c r="I16" s="143">
        <f>+C16-E16</f>
        <v>7359569.7719999999</v>
      </c>
      <c r="J16" s="147">
        <f t="shared" si="0"/>
        <v>6.6242539364657488E-2</v>
      </c>
      <c r="K16" s="146"/>
      <c r="P16" s="135"/>
      <c r="Q16" s="148"/>
      <c r="R16" s="148"/>
      <c r="S16" s="148"/>
      <c r="T16" s="148"/>
      <c r="U16" s="148"/>
      <c r="V16" s="148"/>
      <c r="W16" s="146"/>
      <c r="X16" s="148"/>
    </row>
    <row r="17" spans="1:24">
      <c r="A17" s="128">
        <v>2009</v>
      </c>
      <c r="B17" s="146"/>
      <c r="C17" s="143">
        <v>111237416</v>
      </c>
      <c r="D17" s="143">
        <v>103909489.52399999</v>
      </c>
      <c r="E17" s="143">
        <v>103923413.52399999</v>
      </c>
      <c r="F17" s="143">
        <v>43849551.655821621</v>
      </c>
      <c r="G17" s="143">
        <f>+I17-H17</f>
        <v>7191082.5960000111</v>
      </c>
      <c r="H17" s="143">
        <f>SUM(H51:H62)</f>
        <v>122919.88000000002</v>
      </c>
      <c r="I17" s="143">
        <f>+C17-E17</f>
        <v>7314002.476000011</v>
      </c>
      <c r="J17" s="147">
        <f t="shared" si="0"/>
        <v>6.5751279911068869E-2</v>
      </c>
      <c r="K17" s="146"/>
      <c r="P17" s="135"/>
      <c r="Q17" s="148"/>
      <c r="R17" s="148"/>
      <c r="S17" s="148"/>
      <c r="T17" s="148"/>
      <c r="U17" s="148"/>
      <c r="V17" s="148"/>
      <c r="W17" s="146"/>
      <c r="X17" s="148"/>
    </row>
    <row r="18" spans="1:24">
      <c r="B18" s="148"/>
      <c r="C18" s="148"/>
      <c r="D18" s="148"/>
      <c r="E18" s="148"/>
      <c r="F18" s="148"/>
      <c r="G18" s="148"/>
      <c r="H18" s="148"/>
      <c r="I18" s="148"/>
      <c r="J18" s="148"/>
      <c r="K18" s="148"/>
    </row>
    <row r="19" spans="1:24">
      <c r="A19" s="128">
        <v>2007</v>
      </c>
      <c r="B19" s="150" t="s">
        <v>1100</v>
      </c>
      <c r="C19" s="143">
        <v>8457601</v>
      </c>
      <c r="D19" s="143">
        <v>8668887.6099999994</v>
      </c>
      <c r="E19" s="143">
        <v>7932169.6100000003</v>
      </c>
      <c r="F19" s="143">
        <v>2907009.3876126846</v>
      </c>
      <c r="G19" s="143">
        <f t="shared" ref="G19:G30" si="1">+I19-H19</f>
        <v>513979.84399999969</v>
      </c>
      <c r="H19" s="143">
        <v>11451.545999999997</v>
      </c>
      <c r="I19" s="143">
        <f t="shared" ref="I19:I30" si="2">+C19-E19</f>
        <v>525431.38999999966</v>
      </c>
      <c r="J19" s="151">
        <f t="shared" ref="J19:J30" si="3">(I19/C19)</f>
        <v>6.2125346182682263E-2</v>
      </c>
      <c r="K19" s="152"/>
      <c r="L19" s="153"/>
      <c r="M19" s="153"/>
      <c r="N19" s="154"/>
      <c r="O19" s="154"/>
      <c r="P19" s="129"/>
      <c r="Q19" s="155"/>
      <c r="R19" s="147"/>
      <c r="S19" s="147"/>
      <c r="T19" s="147"/>
      <c r="U19" s="147"/>
      <c r="V19" s="147"/>
      <c r="W19" s="147"/>
      <c r="X19" s="147"/>
    </row>
    <row r="20" spans="1:24">
      <c r="A20" s="156"/>
      <c r="B20" s="150" t="s">
        <v>1101</v>
      </c>
      <c r="C20" s="143">
        <v>7476205</v>
      </c>
      <c r="D20" s="143">
        <v>7574647.0939999996</v>
      </c>
      <c r="E20" s="143">
        <v>7042442.0940000005</v>
      </c>
      <c r="F20" s="143">
        <v>2405071.2839936856</v>
      </c>
      <c r="G20" s="143">
        <f t="shared" si="1"/>
        <v>423726.7799999995</v>
      </c>
      <c r="H20" s="143">
        <v>10036.126</v>
      </c>
      <c r="I20" s="143">
        <f t="shared" si="2"/>
        <v>433762.90599999949</v>
      </c>
      <c r="J20" s="151">
        <f t="shared" si="3"/>
        <v>5.8019129491499961E-2</v>
      </c>
      <c r="K20" s="152"/>
      <c r="L20" s="153"/>
      <c r="M20" s="153"/>
      <c r="N20" s="154"/>
      <c r="O20" s="154"/>
      <c r="P20" s="157"/>
      <c r="Q20" s="155"/>
      <c r="R20" s="147"/>
      <c r="S20" s="147"/>
      <c r="T20" s="147"/>
      <c r="U20" s="147"/>
      <c r="V20" s="147"/>
      <c r="W20" s="147"/>
      <c r="X20" s="147"/>
    </row>
    <row r="21" spans="1:24">
      <c r="A21" s="156"/>
      <c r="B21" s="150" t="s">
        <v>1102</v>
      </c>
      <c r="C21" s="143">
        <v>8426529</v>
      </c>
      <c r="D21" s="143">
        <v>7491790.9039999992</v>
      </c>
      <c r="E21" s="143">
        <v>7967937.9040000001</v>
      </c>
      <c r="F21" s="143">
        <v>2727758.3178502666</v>
      </c>
      <c r="G21" s="143">
        <f t="shared" si="1"/>
        <v>449502.95199999987</v>
      </c>
      <c r="H21" s="143">
        <v>9088.1440000000021</v>
      </c>
      <c r="I21" s="143">
        <f t="shared" si="2"/>
        <v>458591.0959999999</v>
      </c>
      <c r="J21" s="151">
        <f t="shared" si="3"/>
        <v>5.4422300807366819E-2</v>
      </c>
      <c r="K21" s="152"/>
      <c r="L21" s="153"/>
      <c r="M21" s="153"/>
      <c r="N21" s="154"/>
      <c r="O21" s="154"/>
      <c r="P21" s="157"/>
      <c r="Q21" s="155"/>
      <c r="R21" s="147"/>
      <c r="S21" s="147"/>
      <c r="T21" s="147"/>
      <c r="U21" s="147"/>
      <c r="V21" s="147"/>
      <c r="W21" s="147"/>
      <c r="X21" s="147"/>
    </row>
    <row r="22" spans="1:24">
      <c r="A22" s="156"/>
      <c r="B22" s="150" t="s">
        <v>1103</v>
      </c>
      <c r="C22" s="143">
        <v>8774734</v>
      </c>
      <c r="D22" s="143">
        <v>7604488.1600000001</v>
      </c>
      <c r="E22" s="143">
        <v>8132695.1555000003</v>
      </c>
      <c r="F22" s="143">
        <v>3321835.1178949624</v>
      </c>
      <c r="G22" s="143">
        <f t="shared" si="1"/>
        <v>632243.15449999971</v>
      </c>
      <c r="H22" s="143">
        <v>9795.69</v>
      </c>
      <c r="I22" s="143">
        <f t="shared" si="2"/>
        <v>642038.84449999966</v>
      </c>
      <c r="J22" s="151">
        <f t="shared" si="3"/>
        <v>7.3169037887644187E-2</v>
      </c>
      <c r="K22" s="152"/>
      <c r="L22" s="153"/>
      <c r="M22" s="153"/>
      <c r="N22" s="154"/>
      <c r="O22" s="154"/>
      <c r="P22" s="157"/>
      <c r="Q22" s="155"/>
      <c r="R22" s="147"/>
      <c r="S22" s="147"/>
      <c r="T22" s="147"/>
      <c r="U22" s="147"/>
      <c r="V22" s="147"/>
      <c r="W22" s="147"/>
      <c r="X22" s="147"/>
    </row>
    <row r="23" spans="1:24">
      <c r="A23" s="156"/>
      <c r="B23" s="150" t="s">
        <v>1104</v>
      </c>
      <c r="C23" s="143">
        <v>9318740</v>
      </c>
      <c r="D23" s="143">
        <v>8376287.267</v>
      </c>
      <c r="E23" s="143">
        <v>8701269.2670000009</v>
      </c>
      <c r="F23" s="143">
        <v>3658585.5339434417</v>
      </c>
      <c r="G23" s="143">
        <f t="shared" si="1"/>
        <v>607150.88699999906</v>
      </c>
      <c r="H23" s="143">
        <v>10319.846</v>
      </c>
      <c r="I23" s="143">
        <f t="shared" si="2"/>
        <v>617470.73299999908</v>
      </c>
      <c r="J23" s="151">
        <f t="shared" si="3"/>
        <v>6.6261182627694204E-2</v>
      </c>
      <c r="K23" s="152"/>
      <c r="L23" s="153"/>
      <c r="M23" s="153"/>
      <c r="N23" s="154"/>
      <c r="O23" s="154"/>
      <c r="P23" s="157"/>
      <c r="Q23" s="155"/>
      <c r="R23" s="147"/>
      <c r="S23" s="147"/>
      <c r="T23" s="147"/>
      <c r="U23" s="147"/>
      <c r="V23" s="147"/>
      <c r="W23" s="147"/>
      <c r="X23" s="147"/>
    </row>
    <row r="24" spans="1:24">
      <c r="A24" s="156"/>
      <c r="B24" s="150" t="s">
        <v>1105</v>
      </c>
      <c r="C24" s="143">
        <v>10592821</v>
      </c>
      <c r="D24" s="143">
        <v>9218517.6929999981</v>
      </c>
      <c r="E24" s="143">
        <v>9917019.693</v>
      </c>
      <c r="F24" s="143">
        <v>4224158.7646890711</v>
      </c>
      <c r="G24" s="143">
        <f t="shared" si="1"/>
        <v>665028.77800000005</v>
      </c>
      <c r="H24" s="143">
        <v>10772.529</v>
      </c>
      <c r="I24" s="143">
        <f t="shared" si="2"/>
        <v>675801.30700000003</v>
      </c>
      <c r="J24" s="151">
        <f t="shared" si="3"/>
        <v>6.3798048414109895E-2</v>
      </c>
      <c r="K24" s="152"/>
      <c r="L24" s="153"/>
      <c r="M24" s="153"/>
      <c r="N24" s="154"/>
      <c r="O24" s="154"/>
      <c r="P24" s="157"/>
      <c r="Q24" s="155"/>
      <c r="R24" s="147"/>
      <c r="S24" s="147"/>
      <c r="T24" s="147"/>
      <c r="U24" s="147"/>
      <c r="V24" s="147"/>
      <c r="W24" s="147"/>
      <c r="X24" s="147"/>
    </row>
    <row r="25" spans="1:24">
      <c r="A25" s="156"/>
      <c r="B25" s="150" t="s">
        <v>1106</v>
      </c>
      <c r="C25" s="143">
        <v>10979151</v>
      </c>
      <c r="D25" s="143">
        <v>10282883.837000001</v>
      </c>
      <c r="E25" s="143">
        <v>10143932.837000001</v>
      </c>
      <c r="F25" s="143">
        <v>4253020.5607946683</v>
      </c>
      <c r="G25" s="143">
        <f t="shared" si="1"/>
        <v>823182.15599999879</v>
      </c>
      <c r="H25" s="143">
        <v>12036.007000000003</v>
      </c>
      <c r="I25" s="143">
        <f t="shared" si="2"/>
        <v>835218.16299999878</v>
      </c>
      <c r="J25" s="151">
        <f t="shared" si="3"/>
        <v>7.6073110115709205E-2</v>
      </c>
      <c r="K25" s="152"/>
      <c r="L25" s="153"/>
      <c r="M25" s="153"/>
      <c r="N25" s="154"/>
      <c r="O25" s="154"/>
      <c r="P25" s="157"/>
      <c r="Q25" s="155"/>
      <c r="R25" s="147"/>
      <c r="S25" s="147"/>
      <c r="T25" s="147"/>
      <c r="U25" s="147"/>
      <c r="V25" s="147"/>
      <c r="W25" s="147"/>
      <c r="X25" s="147"/>
    </row>
    <row r="26" spans="1:24">
      <c r="A26" s="156"/>
      <c r="B26" s="150" t="s">
        <v>1107</v>
      </c>
      <c r="C26" s="143">
        <v>11978003</v>
      </c>
      <c r="D26" s="143">
        <v>10371781.380999999</v>
      </c>
      <c r="E26" s="143">
        <v>11231296.380999999</v>
      </c>
      <c r="F26" s="143">
        <v>4988425.9491674248</v>
      </c>
      <c r="G26" s="143">
        <f t="shared" si="1"/>
        <v>734882.60000000091</v>
      </c>
      <c r="H26" s="143">
        <v>11824.019</v>
      </c>
      <c r="I26" s="143">
        <f t="shared" si="2"/>
        <v>746706.61900000088</v>
      </c>
      <c r="J26" s="151">
        <f t="shared" si="3"/>
        <v>6.2339825678788097E-2</v>
      </c>
      <c r="K26" s="152"/>
      <c r="L26" s="153"/>
      <c r="M26" s="153"/>
      <c r="N26" s="154"/>
      <c r="O26" s="154"/>
      <c r="P26" s="157"/>
      <c r="Q26" s="155"/>
      <c r="R26" s="147"/>
      <c r="S26" s="147"/>
      <c r="T26" s="147"/>
      <c r="U26" s="147"/>
      <c r="V26" s="147"/>
      <c r="W26" s="147"/>
      <c r="X26" s="147"/>
    </row>
    <row r="27" spans="1:24">
      <c r="A27" s="156"/>
      <c r="B27" s="150" t="s">
        <v>1108</v>
      </c>
      <c r="C27" s="143">
        <v>11283134</v>
      </c>
      <c r="D27" s="143">
        <v>10848349.828</v>
      </c>
      <c r="E27" s="143">
        <v>10468144.828</v>
      </c>
      <c r="F27" s="143">
        <v>4476648.200329992</v>
      </c>
      <c r="G27" s="143">
        <f t="shared" si="1"/>
        <v>803332.24300000025</v>
      </c>
      <c r="H27" s="143">
        <v>11656.929</v>
      </c>
      <c r="I27" s="143">
        <f t="shared" si="2"/>
        <v>814989.17200000025</v>
      </c>
      <c r="J27" s="151">
        <f t="shared" si="3"/>
        <v>7.2230744755845344E-2</v>
      </c>
      <c r="K27" s="152"/>
      <c r="L27" s="153"/>
      <c r="M27" s="153"/>
      <c r="N27" s="154"/>
      <c r="O27" s="154"/>
      <c r="P27" s="157"/>
      <c r="Q27" s="155"/>
      <c r="R27" s="147"/>
      <c r="S27" s="147"/>
      <c r="T27" s="147"/>
      <c r="U27" s="147"/>
      <c r="V27" s="147"/>
      <c r="W27" s="147"/>
      <c r="X27" s="147"/>
    </row>
    <row r="28" spans="1:24">
      <c r="A28" s="156"/>
      <c r="B28" s="150" t="s">
        <v>1109</v>
      </c>
      <c r="C28" s="143">
        <v>10293316</v>
      </c>
      <c r="D28" s="143">
        <v>9554350.736999996</v>
      </c>
      <c r="E28" s="143">
        <v>9430137.7369999997</v>
      </c>
      <c r="F28" s="143">
        <v>4678346.1483117798</v>
      </c>
      <c r="G28" s="143">
        <f t="shared" si="1"/>
        <v>851555.01500000025</v>
      </c>
      <c r="H28" s="143">
        <v>11623.248</v>
      </c>
      <c r="I28" s="143">
        <f t="shared" si="2"/>
        <v>863178.26300000027</v>
      </c>
      <c r="J28" s="151">
        <f t="shared" si="3"/>
        <v>8.3858133083643815E-2</v>
      </c>
      <c r="K28" s="152"/>
      <c r="L28" s="153"/>
      <c r="M28" s="153"/>
      <c r="N28" s="154"/>
      <c r="O28" s="154"/>
      <c r="P28" s="157"/>
      <c r="Q28" s="155"/>
      <c r="R28" s="147"/>
      <c r="S28" s="147"/>
      <c r="T28" s="147"/>
      <c r="U28" s="147"/>
      <c r="V28" s="147"/>
      <c r="W28" s="147"/>
      <c r="X28" s="147"/>
    </row>
    <row r="29" spans="1:24">
      <c r="A29" s="156"/>
      <c r="B29" s="150" t="s">
        <v>1110</v>
      </c>
      <c r="C29" s="143">
        <v>8434259</v>
      </c>
      <c r="D29" s="143">
        <v>8733071.7799999993</v>
      </c>
      <c r="E29" s="143">
        <v>8004243.7800000003</v>
      </c>
      <c r="F29" s="143">
        <v>3814821.2970191324</v>
      </c>
      <c r="G29" s="143">
        <f t="shared" si="1"/>
        <v>418751.68499999976</v>
      </c>
      <c r="H29" s="143">
        <v>11263.534999999998</v>
      </c>
      <c r="I29" s="143">
        <f t="shared" si="2"/>
        <v>430015.21999999974</v>
      </c>
      <c r="J29" s="151">
        <f t="shared" si="3"/>
        <v>5.0984350848130196E-2</v>
      </c>
      <c r="K29" s="152"/>
      <c r="L29" s="153"/>
      <c r="M29" s="153"/>
      <c r="N29" s="154"/>
      <c r="O29" s="154"/>
      <c r="P29" s="157"/>
      <c r="Q29" s="155"/>
      <c r="R29" s="147"/>
      <c r="S29" s="147"/>
      <c r="T29" s="147"/>
      <c r="U29" s="147"/>
      <c r="V29" s="147"/>
      <c r="W29" s="147"/>
      <c r="X29" s="147"/>
    </row>
    <row r="30" spans="1:24">
      <c r="A30" s="156"/>
      <c r="B30" s="150" t="s">
        <v>1111</v>
      </c>
      <c r="C30" s="143">
        <v>8300094</v>
      </c>
      <c r="D30" s="143">
        <v>8188872.8590000011</v>
      </c>
      <c r="E30" s="143">
        <v>7758008.8590000002</v>
      </c>
      <c r="F30" s="143">
        <v>3461987</v>
      </c>
      <c r="G30" s="143">
        <f t="shared" si="1"/>
        <v>532215.99199999985</v>
      </c>
      <c r="H30" s="143">
        <v>9869.1489999999976</v>
      </c>
      <c r="I30" s="143">
        <f t="shared" si="2"/>
        <v>542085.14099999983</v>
      </c>
      <c r="J30" s="151">
        <f t="shared" si="3"/>
        <v>6.5310723107473226E-2</v>
      </c>
      <c r="K30" s="152"/>
      <c r="L30" s="153"/>
      <c r="M30" s="153"/>
      <c r="N30" s="154"/>
      <c r="O30" s="154"/>
      <c r="P30" s="157"/>
      <c r="Q30" s="155"/>
      <c r="R30" s="147"/>
      <c r="S30" s="147"/>
      <c r="T30" s="147"/>
      <c r="U30" s="147"/>
      <c r="V30" s="147"/>
      <c r="W30" s="147"/>
      <c r="X30" s="147"/>
    </row>
    <row r="31" spans="1:24">
      <c r="A31" s="158"/>
      <c r="B31" s="150"/>
      <c r="C31" s="143"/>
      <c r="D31" s="143"/>
      <c r="E31" s="143"/>
      <c r="F31" s="143"/>
      <c r="G31" s="143"/>
      <c r="H31" s="143"/>
      <c r="I31" s="143"/>
      <c r="J31" s="151"/>
      <c r="K31" s="151"/>
      <c r="L31" s="153"/>
      <c r="M31" s="153"/>
      <c r="P31" s="159"/>
      <c r="Q31" s="155"/>
      <c r="R31" s="160"/>
      <c r="S31" s="161"/>
      <c r="T31" s="160"/>
      <c r="U31" s="162"/>
      <c r="V31" s="162"/>
      <c r="W31" s="163"/>
      <c r="X31" s="162"/>
    </row>
    <row r="32" spans="1:24">
      <c r="A32" s="128"/>
      <c r="B32" s="150" t="s">
        <v>81</v>
      </c>
      <c r="C32" s="143">
        <f t="shared" ref="C32:I32" si="4">SUM(C19:C30)</f>
        <v>114314587</v>
      </c>
      <c r="D32" s="143">
        <f t="shared" si="4"/>
        <v>106913929.14999998</v>
      </c>
      <c r="E32" s="143">
        <f t="shared" si="4"/>
        <v>106729298.14549999</v>
      </c>
      <c r="F32" s="143">
        <f t="shared" si="4"/>
        <v>44917667.561607108</v>
      </c>
      <c r="G32" s="143">
        <f t="shared" si="4"/>
        <v>7455552.0864999965</v>
      </c>
      <c r="H32" s="143">
        <f t="shared" si="4"/>
        <v>129736.76800000001</v>
      </c>
      <c r="I32" s="143">
        <f t="shared" si="4"/>
        <v>7585288.8544999976</v>
      </c>
      <c r="J32" s="151">
        <f>(I32/C32)</f>
        <v>6.6354513921307326E-2</v>
      </c>
      <c r="K32" s="164"/>
      <c r="P32" s="129"/>
      <c r="Q32" s="155"/>
      <c r="R32" s="161"/>
      <c r="S32" s="161"/>
      <c r="T32" s="161"/>
      <c r="U32" s="161"/>
      <c r="V32" s="161"/>
      <c r="W32" s="165"/>
      <c r="X32" s="161"/>
    </row>
    <row r="33" spans="1:24">
      <c r="A33" s="128"/>
      <c r="B33" s="150"/>
      <c r="C33" s="151">
        <f>(C32/C14)-1</f>
        <v>1.040603089643044E-2</v>
      </c>
      <c r="D33" s="151">
        <f t="shared" ref="D33:I33" si="5">(D32/D14)-1</f>
        <v>1.6021218458099895E-2</v>
      </c>
      <c r="E33" s="151">
        <f t="shared" si="5"/>
        <v>1.4412468175366344E-2</v>
      </c>
      <c r="F33" s="151">
        <f t="shared" si="5"/>
        <v>-4.1763022218535117E-2</v>
      </c>
      <c r="G33" s="151">
        <f t="shared" si="5"/>
        <v>-4.3447145939630283E-2</v>
      </c>
      <c r="H33" s="151">
        <f t="shared" si="5"/>
        <v>-3.3239214724752886E-3</v>
      </c>
      <c r="I33" s="151">
        <f t="shared" si="5"/>
        <v>-4.2788061816493972E-2</v>
      </c>
      <c r="J33" s="166"/>
      <c r="K33" s="166"/>
      <c r="P33" s="139"/>
      <c r="Q33" s="155"/>
      <c r="R33" s="167"/>
      <c r="S33" s="167"/>
      <c r="T33" s="167"/>
      <c r="U33" s="167"/>
      <c r="V33" s="167"/>
      <c r="W33" s="166"/>
      <c r="X33" s="167"/>
    </row>
    <row r="34" spans="1:24">
      <c r="B34" s="148"/>
      <c r="C34" s="148"/>
      <c r="D34" s="148"/>
      <c r="E34" s="148"/>
      <c r="F34" s="148"/>
      <c r="G34" s="148"/>
      <c r="H34" s="148"/>
      <c r="I34" s="148"/>
      <c r="J34" s="148"/>
      <c r="K34" s="148"/>
    </row>
    <row r="35" spans="1:24">
      <c r="A35" s="128">
        <v>2008</v>
      </c>
      <c r="B35" s="150" t="s">
        <v>1100</v>
      </c>
      <c r="C35" s="143">
        <v>8158564</v>
      </c>
      <c r="D35" s="143">
        <v>8470750.2469999995</v>
      </c>
      <c r="E35" s="143">
        <v>7773957.2469999995</v>
      </c>
      <c r="F35" s="143">
        <v>2700158.4137721201</v>
      </c>
      <c r="G35" s="143">
        <f t="shared" ref="G35:G46" si="6">+I35-H35</f>
        <v>374281.5240000005</v>
      </c>
      <c r="H35" s="143">
        <v>10325.228999999999</v>
      </c>
      <c r="I35" s="143">
        <f t="shared" ref="I35:I46" si="7">+C35-E35</f>
        <v>384606.75300000049</v>
      </c>
      <c r="J35" s="151">
        <f t="shared" ref="J35:J46" si="8">(I35/C35)</f>
        <v>4.7141476490225549E-2</v>
      </c>
      <c r="K35" s="143"/>
    </row>
    <row r="36" spans="1:24">
      <c r="A36" s="156"/>
      <c r="B36" s="150" t="s">
        <v>1101</v>
      </c>
      <c r="C36" s="143">
        <v>7896972</v>
      </c>
      <c r="D36" s="143">
        <v>7524833.6550000003</v>
      </c>
      <c r="E36" s="143">
        <v>7368404.6550000003</v>
      </c>
      <c r="F36" s="143">
        <v>2547915.432059736</v>
      </c>
      <c r="G36" s="143">
        <f t="shared" si="6"/>
        <v>519059.38499999972</v>
      </c>
      <c r="H36" s="143">
        <v>9507.9599999999991</v>
      </c>
      <c r="I36" s="143">
        <f t="shared" si="7"/>
        <v>528567.34499999974</v>
      </c>
      <c r="J36" s="151">
        <f t="shared" si="8"/>
        <v>6.6932913653486387E-2</v>
      </c>
      <c r="K36" s="143"/>
    </row>
    <row r="37" spans="1:24">
      <c r="A37" s="156"/>
      <c r="B37" s="150" t="s">
        <v>1102</v>
      </c>
      <c r="C37" s="143">
        <v>8325921</v>
      </c>
      <c r="D37" s="143">
        <v>7446360.0850000009</v>
      </c>
      <c r="E37" s="143">
        <v>7754317.085</v>
      </c>
      <c r="F37" s="143">
        <v>2836821.3463939345</v>
      </c>
      <c r="G37" s="143">
        <f t="shared" si="6"/>
        <v>562044.53</v>
      </c>
      <c r="H37" s="143">
        <v>9559.3849999999966</v>
      </c>
      <c r="I37" s="143">
        <f t="shared" si="7"/>
        <v>571603.91500000004</v>
      </c>
      <c r="J37" s="151">
        <f t="shared" si="8"/>
        <v>6.8653535746976219E-2</v>
      </c>
      <c r="K37" s="143"/>
    </row>
    <row r="38" spans="1:24">
      <c r="A38" s="156"/>
      <c r="B38" s="150" t="s">
        <v>1103</v>
      </c>
      <c r="C38" s="143">
        <v>8619990</v>
      </c>
      <c r="D38" s="143">
        <v>7712149.1159999995</v>
      </c>
      <c r="E38" s="143">
        <v>8218531.1160000004</v>
      </c>
      <c r="F38" s="143">
        <v>3320970.4385595694</v>
      </c>
      <c r="G38" s="143">
        <f t="shared" si="6"/>
        <v>393383.04999999964</v>
      </c>
      <c r="H38" s="143">
        <v>8075.8339999999989</v>
      </c>
      <c r="I38" s="143">
        <f t="shared" si="7"/>
        <v>401458.88399999961</v>
      </c>
      <c r="J38" s="151">
        <f t="shared" si="8"/>
        <v>4.6573010409524794E-2</v>
      </c>
      <c r="K38" s="143"/>
    </row>
    <row r="39" spans="1:24">
      <c r="A39" s="156"/>
      <c r="B39" s="150" t="s">
        <v>1104</v>
      </c>
      <c r="C39" s="143">
        <v>10292599</v>
      </c>
      <c r="D39" s="143">
        <v>8420389.1520000007</v>
      </c>
      <c r="E39" s="143">
        <v>9153877.1520000007</v>
      </c>
      <c r="F39" s="143">
        <v>4061926.0317705721</v>
      </c>
      <c r="G39" s="143">
        <f t="shared" si="6"/>
        <v>1128438.3149999992</v>
      </c>
      <c r="H39" s="143">
        <v>10283.532999999999</v>
      </c>
      <c r="I39" s="143">
        <f t="shared" si="7"/>
        <v>1138721.8479999993</v>
      </c>
      <c r="J39" s="151">
        <f t="shared" si="8"/>
        <v>0.11063501531537363</v>
      </c>
      <c r="K39" s="143"/>
    </row>
    <row r="40" spans="1:24">
      <c r="A40" s="156"/>
      <c r="B40" s="150" t="s">
        <v>1105</v>
      </c>
      <c r="C40" s="143">
        <v>10508760</v>
      </c>
      <c r="D40" s="143">
        <v>9854130.9110000003</v>
      </c>
      <c r="E40" s="143">
        <v>10105443.911</v>
      </c>
      <c r="F40" s="143">
        <v>4310839.366301815</v>
      </c>
      <c r="G40" s="143">
        <f t="shared" si="6"/>
        <v>392336.23099999968</v>
      </c>
      <c r="H40" s="143">
        <v>10979.857999999997</v>
      </c>
      <c r="I40" s="143">
        <f t="shared" si="7"/>
        <v>403316.08899999969</v>
      </c>
      <c r="J40" s="151">
        <f t="shared" si="8"/>
        <v>3.8379037012930134E-2</v>
      </c>
      <c r="K40" s="143"/>
    </row>
    <row r="41" spans="1:24">
      <c r="A41" s="156"/>
      <c r="B41" s="150" t="s">
        <v>1106</v>
      </c>
      <c r="C41" s="143">
        <v>10745283</v>
      </c>
      <c r="D41" s="143">
        <v>9852979</v>
      </c>
      <c r="E41" s="143">
        <v>9676714.2039999999</v>
      </c>
      <c r="F41" s="143">
        <v>4161924.7799858786</v>
      </c>
      <c r="G41" s="143">
        <f t="shared" si="6"/>
        <v>1057466.2220000001</v>
      </c>
      <c r="H41" s="143">
        <v>11102.573999999999</v>
      </c>
      <c r="I41" s="143">
        <f t="shared" si="7"/>
        <v>1068568.7960000001</v>
      </c>
      <c r="J41" s="151">
        <f>(I41/C41)</f>
        <v>9.9445384174618776E-2</v>
      </c>
      <c r="K41" s="143"/>
    </row>
    <row r="42" spans="1:24">
      <c r="A42" s="156"/>
      <c r="B42" s="150" t="s">
        <v>1107</v>
      </c>
      <c r="C42" s="143">
        <v>11090020</v>
      </c>
      <c r="D42" s="143">
        <v>9770559</v>
      </c>
      <c r="E42" s="143">
        <v>10362505.873</v>
      </c>
      <c r="F42" s="143">
        <v>4665682.3643690851</v>
      </c>
      <c r="G42" s="143">
        <f t="shared" si="6"/>
        <v>717326.30200000037</v>
      </c>
      <c r="H42" s="143">
        <v>10187.825000000001</v>
      </c>
      <c r="I42" s="143">
        <f t="shared" si="7"/>
        <v>727514.12700000033</v>
      </c>
      <c r="J42" s="151">
        <f t="shared" si="8"/>
        <v>6.5600794858801006E-2</v>
      </c>
      <c r="K42" s="143"/>
    </row>
    <row r="43" spans="1:24">
      <c r="A43" s="156"/>
      <c r="B43" s="150" t="s">
        <v>1108</v>
      </c>
      <c r="C43" s="143">
        <v>10640369</v>
      </c>
      <c r="D43" s="143">
        <v>10336112</v>
      </c>
      <c r="E43" s="143">
        <v>10299167.275</v>
      </c>
      <c r="F43" s="143">
        <v>4621615.1893125586</v>
      </c>
      <c r="G43" s="143">
        <f t="shared" si="6"/>
        <v>329493.77999999962</v>
      </c>
      <c r="H43" s="143">
        <v>11707.944999999996</v>
      </c>
      <c r="I43" s="143">
        <f t="shared" si="7"/>
        <v>341201.72499999963</v>
      </c>
      <c r="J43" s="151">
        <f t="shared" si="8"/>
        <v>3.2066719208704096E-2</v>
      </c>
      <c r="K43" s="148"/>
    </row>
    <row r="44" spans="1:24">
      <c r="A44" s="156"/>
      <c r="B44" s="150" t="s">
        <v>1109</v>
      </c>
      <c r="C44" s="143">
        <v>9367637</v>
      </c>
      <c r="D44" s="143">
        <v>9150907</v>
      </c>
      <c r="E44" s="143">
        <v>8632523.1040000003</v>
      </c>
      <c r="F44" s="143">
        <v>4182457</v>
      </c>
      <c r="G44" s="143">
        <f t="shared" si="6"/>
        <v>725318.48099999968</v>
      </c>
      <c r="H44" s="143">
        <v>9795.4150000000009</v>
      </c>
      <c r="I44" s="143">
        <f t="shared" si="7"/>
        <v>735113.89599999972</v>
      </c>
      <c r="J44" s="151">
        <f t="shared" si="8"/>
        <v>7.847378116807896E-2</v>
      </c>
      <c r="K44" s="148"/>
    </row>
    <row r="45" spans="1:24">
      <c r="A45" s="156"/>
      <c r="B45" s="150" t="s">
        <v>1110</v>
      </c>
      <c r="C45" s="143">
        <v>7648144</v>
      </c>
      <c r="D45" s="143">
        <v>7651233.8359999992</v>
      </c>
      <c r="E45" s="143">
        <v>7378389.8360000001</v>
      </c>
      <c r="F45" s="143">
        <v>3919204</v>
      </c>
      <c r="G45" s="143">
        <f t="shared" si="6"/>
        <v>258490.62899999987</v>
      </c>
      <c r="H45" s="143">
        <v>11263.534999999998</v>
      </c>
      <c r="I45" s="143">
        <f t="shared" si="7"/>
        <v>269754.16399999987</v>
      </c>
      <c r="J45" s="151">
        <f t="shared" si="8"/>
        <v>3.5270539362229562E-2</v>
      </c>
      <c r="K45" s="148"/>
    </row>
    <row r="46" spans="1:24">
      <c r="A46" s="156"/>
      <c r="B46" s="150" t="s">
        <v>1111</v>
      </c>
      <c r="C46" s="143">
        <v>7806098</v>
      </c>
      <c r="D46" s="143">
        <v>7721578.7700000005</v>
      </c>
      <c r="E46" s="143">
        <v>7016955.7699999996</v>
      </c>
      <c r="F46" s="143">
        <v>3214672.8480000002</v>
      </c>
      <c r="G46" s="143">
        <f t="shared" si="6"/>
        <v>779117.52700000047</v>
      </c>
      <c r="H46" s="143">
        <v>10024.703000000001</v>
      </c>
      <c r="I46" s="143">
        <f t="shared" si="7"/>
        <v>789142.23000000045</v>
      </c>
      <c r="J46" s="151">
        <f t="shared" si="8"/>
        <v>0.10109304674371247</v>
      </c>
      <c r="K46" s="148"/>
    </row>
    <row r="47" spans="1:24">
      <c r="A47" s="158"/>
      <c r="B47" s="150"/>
      <c r="C47" s="143"/>
      <c r="D47" s="143"/>
      <c r="E47" s="143"/>
      <c r="F47" s="143"/>
      <c r="G47" s="143"/>
      <c r="H47" s="143"/>
      <c r="I47" s="143"/>
      <c r="J47" s="151"/>
      <c r="K47" s="148"/>
    </row>
    <row r="48" spans="1:24">
      <c r="A48" s="128"/>
      <c r="B48" s="150" t="s">
        <v>81</v>
      </c>
      <c r="C48" s="143">
        <f t="shared" ref="C48:I48" si="9">SUM(C35:C46)</f>
        <v>111100357</v>
      </c>
      <c r="D48" s="143">
        <f t="shared" si="9"/>
        <v>103911982.772</v>
      </c>
      <c r="E48" s="143">
        <f t="shared" si="9"/>
        <v>103740787.228</v>
      </c>
      <c r="F48" s="143">
        <f t="shared" si="9"/>
        <v>44544187.210525267</v>
      </c>
      <c r="G48" s="143">
        <f t="shared" si="9"/>
        <v>7236755.9759999989</v>
      </c>
      <c r="H48" s="143">
        <f t="shared" si="9"/>
        <v>122813.79599999997</v>
      </c>
      <c r="I48" s="143">
        <f t="shared" si="9"/>
        <v>7359569.7719999989</v>
      </c>
      <c r="J48" s="151">
        <f>(I48/C48)</f>
        <v>6.6242539364657474E-2</v>
      </c>
      <c r="K48" s="148"/>
    </row>
    <row r="49" spans="1:11">
      <c r="A49" s="128"/>
      <c r="B49" s="150"/>
      <c r="C49" s="151"/>
      <c r="D49" s="151"/>
      <c r="E49" s="151"/>
      <c r="F49" s="151"/>
      <c r="G49" s="151"/>
      <c r="H49" s="151"/>
      <c r="I49" s="151"/>
      <c r="J49" s="166"/>
      <c r="K49" s="148"/>
    </row>
    <row r="50" spans="1:11">
      <c r="B50" s="148"/>
      <c r="C50" s="148"/>
      <c r="D50" s="148"/>
      <c r="E50" s="148"/>
      <c r="F50" s="148"/>
      <c r="G50" s="148"/>
      <c r="H50" s="148"/>
      <c r="I50" s="148"/>
      <c r="J50" s="148"/>
      <c r="K50" s="148"/>
    </row>
    <row r="51" spans="1:11">
      <c r="A51" s="128">
        <v>2009</v>
      </c>
      <c r="B51" s="150" t="s">
        <v>1100</v>
      </c>
      <c r="C51" s="143">
        <v>8007278</v>
      </c>
      <c r="D51" s="143">
        <v>7949034.6619999995</v>
      </c>
      <c r="E51" s="143">
        <v>7513268.6620000005</v>
      </c>
      <c r="F51" s="143">
        <v>2778907.2681587352</v>
      </c>
      <c r="G51" s="143">
        <f t="shared" ref="G51:G62" si="10">+I51-H51</f>
        <v>484925.8399999995</v>
      </c>
      <c r="H51" s="143">
        <v>9083.4980000000014</v>
      </c>
      <c r="I51" s="143">
        <f t="shared" ref="I51:I62" si="11">+C51-E51</f>
        <v>494009.33799999952</v>
      </c>
      <c r="J51" s="151">
        <f t="shared" ref="J51:J62" si="12">(I51/C51)</f>
        <v>6.1695040187189645E-2</v>
      </c>
      <c r="K51" s="148"/>
    </row>
    <row r="52" spans="1:11">
      <c r="A52" s="156"/>
      <c r="B52" s="150" t="s">
        <v>1101</v>
      </c>
      <c r="C52" s="143">
        <v>7235663</v>
      </c>
      <c r="D52" s="143">
        <v>7469330.1199999992</v>
      </c>
      <c r="E52" s="143">
        <v>6835326.1199999992</v>
      </c>
      <c r="F52" s="143">
        <v>2144903.280675028</v>
      </c>
      <c r="G52" s="143">
        <f t="shared" si="10"/>
        <v>392165.9090000008</v>
      </c>
      <c r="H52" s="143">
        <v>8170.9709999999995</v>
      </c>
      <c r="I52" s="143">
        <f t="shared" si="11"/>
        <v>400336.88000000082</v>
      </c>
      <c r="J52" s="151">
        <f t="shared" si="12"/>
        <v>5.5328292652656826E-2</v>
      </c>
      <c r="K52" s="148"/>
    </row>
    <row r="53" spans="1:11">
      <c r="A53" s="156"/>
      <c r="B53" s="150" t="s">
        <v>1102</v>
      </c>
      <c r="C53" s="143">
        <v>8009351</v>
      </c>
      <c r="D53" s="143">
        <v>6950861.0340000009</v>
      </c>
      <c r="E53" s="143">
        <v>7460003.034</v>
      </c>
      <c r="F53" s="143">
        <v>2654074.7280231449</v>
      </c>
      <c r="G53" s="143">
        <f t="shared" si="10"/>
        <v>540779.44200000004</v>
      </c>
      <c r="H53" s="143">
        <v>8568.5239999999976</v>
      </c>
      <c r="I53" s="143">
        <f t="shared" si="11"/>
        <v>549347.96600000001</v>
      </c>
      <c r="J53" s="151">
        <f t="shared" si="12"/>
        <v>6.8588324572115764E-2</v>
      </c>
      <c r="K53" s="148"/>
    </row>
    <row r="54" spans="1:11">
      <c r="A54" s="156"/>
      <c r="B54" s="150" t="s">
        <v>1103</v>
      </c>
      <c r="C54" s="143">
        <v>8493145</v>
      </c>
      <c r="D54" s="143">
        <v>7523513.5530000003</v>
      </c>
      <c r="E54" s="143">
        <v>8152950.5530000003</v>
      </c>
      <c r="F54" s="143">
        <v>3283512.1301582158</v>
      </c>
      <c r="G54" s="143">
        <f t="shared" si="10"/>
        <v>331674.18399999972</v>
      </c>
      <c r="H54" s="143">
        <v>8520.2630000000008</v>
      </c>
      <c r="I54" s="143">
        <f t="shared" si="11"/>
        <v>340194.44699999969</v>
      </c>
      <c r="J54" s="151">
        <f t="shared" si="12"/>
        <v>4.0055179441773302E-2</v>
      </c>
      <c r="K54" s="148"/>
    </row>
    <row r="55" spans="1:11">
      <c r="A55" s="156"/>
      <c r="B55" s="150" t="s">
        <v>1104</v>
      </c>
      <c r="C55" s="143">
        <v>9656281</v>
      </c>
      <c r="D55" s="143">
        <v>8319518.2830000008</v>
      </c>
      <c r="E55" s="143">
        <v>8618451.2829999998</v>
      </c>
      <c r="F55" s="143">
        <v>3582444.8500175965</v>
      </c>
      <c r="G55" s="143">
        <f t="shared" si="10"/>
        <v>1027539.9160000002</v>
      </c>
      <c r="H55" s="143">
        <v>10289.800999999999</v>
      </c>
      <c r="I55" s="143">
        <f t="shared" si="11"/>
        <v>1037829.7170000002</v>
      </c>
      <c r="J55" s="151">
        <f t="shared" si="12"/>
        <v>0.1074771661056674</v>
      </c>
      <c r="K55" s="148"/>
    </row>
    <row r="56" spans="1:11">
      <c r="A56" s="156"/>
      <c r="B56" s="150" t="s">
        <v>1105</v>
      </c>
      <c r="C56" s="143">
        <v>10367469</v>
      </c>
      <c r="D56" s="143">
        <v>9212089.8550000004</v>
      </c>
      <c r="E56" s="143">
        <v>9950520.8550000004</v>
      </c>
      <c r="F56" s="143">
        <v>4320875.6499147033</v>
      </c>
      <c r="G56" s="143">
        <f t="shared" si="10"/>
        <v>406473.81799999956</v>
      </c>
      <c r="H56" s="143">
        <v>10474.326999999999</v>
      </c>
      <c r="I56" s="143">
        <f t="shared" si="11"/>
        <v>416948.14499999955</v>
      </c>
      <c r="J56" s="151">
        <f t="shared" si="12"/>
        <v>4.0216965683716979E-2</v>
      </c>
      <c r="K56" s="148"/>
    </row>
    <row r="57" spans="1:11">
      <c r="A57" s="156"/>
      <c r="B57" s="150" t="s">
        <v>1106</v>
      </c>
      <c r="C57" s="143">
        <v>11007925</v>
      </c>
      <c r="D57" s="143">
        <v>10109168.402999997</v>
      </c>
      <c r="E57" s="143">
        <v>9896531.4030000009</v>
      </c>
      <c r="F57" s="143">
        <v>4108238.8351562442</v>
      </c>
      <c r="G57" s="143">
        <f t="shared" si="10"/>
        <v>1099776.574999999</v>
      </c>
      <c r="H57" s="143">
        <v>11617.022000000001</v>
      </c>
      <c r="I57" s="143">
        <f t="shared" si="11"/>
        <v>1111393.5969999991</v>
      </c>
      <c r="J57" s="151">
        <f t="shared" si="12"/>
        <v>0.10096304226273337</v>
      </c>
      <c r="K57" s="148"/>
    </row>
    <row r="58" spans="1:11">
      <c r="A58" s="156"/>
      <c r="B58" s="150" t="s">
        <v>1107</v>
      </c>
      <c r="C58" s="143">
        <v>11448322</v>
      </c>
      <c r="D58" s="143">
        <v>10005086.994000001</v>
      </c>
      <c r="E58" s="143">
        <v>10678186.994000001</v>
      </c>
      <c r="F58" s="143">
        <v>4781339.3747902671</v>
      </c>
      <c r="G58" s="143">
        <f t="shared" si="10"/>
        <v>758887.89599999913</v>
      </c>
      <c r="H58" s="143">
        <v>11247.11</v>
      </c>
      <c r="I58" s="143">
        <f t="shared" si="11"/>
        <v>770135.00599999912</v>
      </c>
      <c r="J58" s="151">
        <f t="shared" si="12"/>
        <v>6.7270557728896785E-2</v>
      </c>
      <c r="K58" s="148"/>
    </row>
    <row r="59" spans="1:11">
      <c r="A59" s="156"/>
      <c r="B59" s="150" t="s">
        <v>1108</v>
      </c>
      <c r="C59" s="143">
        <v>10342759</v>
      </c>
      <c r="D59" s="143">
        <v>10124234.235000001</v>
      </c>
      <c r="E59" s="143">
        <v>9993213.2349999994</v>
      </c>
      <c r="F59" s="143">
        <v>4650318</v>
      </c>
      <c r="G59" s="143">
        <f t="shared" si="10"/>
        <v>337929.80900000059</v>
      </c>
      <c r="H59" s="143">
        <v>11615.956</v>
      </c>
      <c r="I59" s="143">
        <f t="shared" si="11"/>
        <v>349545.7650000006</v>
      </c>
      <c r="J59" s="151">
        <f t="shared" si="12"/>
        <v>3.3796181947196156E-2</v>
      </c>
      <c r="K59" s="148"/>
    </row>
    <row r="60" spans="1:11">
      <c r="A60" s="156"/>
      <c r="B60" s="150" t="s">
        <v>1109</v>
      </c>
      <c r="C60" s="143">
        <v>10338743</v>
      </c>
      <c r="D60" s="143">
        <v>9598261.3080000021</v>
      </c>
      <c r="E60" s="143">
        <v>9331106.3080000002</v>
      </c>
      <c r="F60" s="143">
        <v>4383163</v>
      </c>
      <c r="G60" s="143">
        <f t="shared" si="10"/>
        <v>996375.72899999982</v>
      </c>
      <c r="H60" s="143">
        <v>11260.963000000002</v>
      </c>
      <c r="I60" s="143">
        <f t="shared" si="11"/>
        <v>1007636.6919999998</v>
      </c>
      <c r="J60" s="151">
        <f t="shared" si="12"/>
        <v>9.7462205221659909E-2</v>
      </c>
      <c r="K60" s="148"/>
    </row>
    <row r="61" spans="1:11">
      <c r="A61" s="156"/>
      <c r="B61" s="150" t="s">
        <v>1110</v>
      </c>
      <c r="C61" s="143">
        <v>8115012</v>
      </c>
      <c r="D61" s="143">
        <v>8529354.5199999996</v>
      </c>
      <c r="E61" s="143">
        <v>8079339.5199999996</v>
      </c>
      <c r="F61" s="143">
        <v>3933148</v>
      </c>
      <c r="G61" s="143">
        <f t="shared" si="10"/>
        <v>25223.274000000449</v>
      </c>
      <c r="H61" s="143">
        <v>10449.206</v>
      </c>
      <c r="I61" s="143">
        <f t="shared" si="11"/>
        <v>35672.480000000447</v>
      </c>
      <c r="J61" s="151">
        <f t="shared" si="12"/>
        <v>4.395862877343921E-3</v>
      </c>
      <c r="K61" s="148"/>
    </row>
    <row r="62" spans="1:11">
      <c r="A62" s="156"/>
      <c r="B62" s="150" t="s">
        <v>1111</v>
      </c>
      <c r="C62" s="143">
        <v>8215468</v>
      </c>
      <c r="D62" s="143">
        <v>8119036.557</v>
      </c>
      <c r="E62" s="143">
        <v>7414515.557</v>
      </c>
      <c r="F62" s="143">
        <v>3228626.5389276897</v>
      </c>
      <c r="G62" s="143">
        <f t="shared" si="10"/>
        <v>789330.20400000003</v>
      </c>
      <c r="H62" s="143">
        <v>11622.239</v>
      </c>
      <c r="I62" s="143">
        <f t="shared" si="11"/>
        <v>800952.44299999997</v>
      </c>
      <c r="J62" s="151">
        <f t="shared" si="12"/>
        <v>9.7493221688648768E-2</v>
      </c>
      <c r="K62" s="148"/>
    </row>
    <row r="63" spans="1:11">
      <c r="A63" s="158"/>
      <c r="B63" s="150"/>
      <c r="C63" s="143"/>
      <c r="D63" s="143"/>
      <c r="E63" s="143"/>
      <c r="F63" s="143"/>
      <c r="G63" s="143"/>
      <c r="H63" s="143"/>
      <c r="I63" s="143"/>
      <c r="J63" s="151"/>
      <c r="K63" s="148"/>
    </row>
    <row r="64" spans="1:11">
      <c r="A64" s="128"/>
      <c r="B64" s="150" t="s">
        <v>81</v>
      </c>
      <c r="C64" s="143">
        <f t="shared" ref="C64:I64" si="13">SUM(C51:C62)</f>
        <v>111237416</v>
      </c>
      <c r="D64" s="143">
        <f t="shared" si="13"/>
        <v>103909489.52399999</v>
      </c>
      <c r="E64" s="143">
        <f t="shared" si="13"/>
        <v>103923413.52399999</v>
      </c>
      <c r="F64" s="143">
        <f t="shared" si="13"/>
        <v>43849551.655821621</v>
      </c>
      <c r="G64" s="143">
        <f t="shared" si="13"/>
        <v>7191082.5959999971</v>
      </c>
      <c r="H64" s="143">
        <f t="shared" si="13"/>
        <v>122919.88000000002</v>
      </c>
      <c r="I64" s="143">
        <f t="shared" si="13"/>
        <v>7314002.4759999989</v>
      </c>
      <c r="J64" s="152">
        <f>(I64/C64)</f>
        <v>6.5751279911068758E-2</v>
      </c>
      <c r="K64" s="148"/>
    </row>
    <row r="65" spans="1:11">
      <c r="B65" s="148"/>
      <c r="C65" s="168"/>
      <c r="D65" s="168"/>
      <c r="E65" s="168"/>
      <c r="F65" s="168"/>
      <c r="G65" s="168"/>
      <c r="H65" s="168"/>
      <c r="I65" s="168"/>
      <c r="J65" s="148"/>
      <c r="K65" s="148"/>
    </row>
    <row r="66" spans="1:11">
      <c r="B66" s="148"/>
      <c r="C66" s="148"/>
      <c r="D66" s="148"/>
      <c r="E66" s="148"/>
      <c r="F66" s="148"/>
      <c r="G66" s="148"/>
      <c r="H66" s="148"/>
      <c r="I66" s="148"/>
      <c r="J66" s="148"/>
      <c r="K66" s="148"/>
    </row>
    <row r="67" spans="1:11">
      <c r="A67" s="128">
        <v>2010</v>
      </c>
      <c r="B67" s="150" t="s">
        <v>1100</v>
      </c>
      <c r="C67" s="143">
        <v>9390504</v>
      </c>
      <c r="D67" s="143">
        <v>9190609.3279999997</v>
      </c>
      <c r="E67" s="143">
        <v>8839621.3279999997</v>
      </c>
      <c r="F67" s="143">
        <v>2877638.5051508057</v>
      </c>
      <c r="G67" s="143">
        <f t="shared" ref="G67:G78" si="14">+I67-H67</f>
        <v>540352.9380000002</v>
      </c>
      <c r="H67" s="143">
        <v>10529.733999999999</v>
      </c>
      <c r="I67" s="143">
        <f t="shared" ref="I67:I78" si="15">+C67-E67</f>
        <v>550882.67200000025</v>
      </c>
      <c r="J67" s="151">
        <f t="shared" ref="J67:J78" si="16">(I67/C67)</f>
        <v>5.8663802496649833E-2</v>
      </c>
      <c r="K67" s="148"/>
    </row>
    <row r="68" spans="1:11">
      <c r="A68" s="156"/>
      <c r="B68" s="150" t="s">
        <v>1101</v>
      </c>
      <c r="C68" s="143">
        <v>7653971</v>
      </c>
      <c r="D68" s="143">
        <v>7673815.0499999998</v>
      </c>
      <c r="E68" s="143">
        <v>7076735.0499999998</v>
      </c>
      <c r="F68" s="143">
        <v>2280559.2078493596</v>
      </c>
      <c r="G68" s="143">
        <f t="shared" si="14"/>
        <v>567548.70000000019</v>
      </c>
      <c r="H68" s="143">
        <v>9687.25</v>
      </c>
      <c r="I68" s="143">
        <f>+C68-E68</f>
        <v>577235.95000000019</v>
      </c>
      <c r="J68" s="151">
        <f>(I68/C68)</f>
        <v>7.5416532150435395E-2</v>
      </c>
      <c r="K68" s="148"/>
    </row>
    <row r="69" spans="1:11">
      <c r="A69" s="156"/>
      <c r="B69" s="150" t="s">
        <v>1102</v>
      </c>
      <c r="C69" s="143">
        <v>7879751.5</v>
      </c>
      <c r="D69" s="143">
        <v>7350261.3449999988</v>
      </c>
      <c r="E69" s="143">
        <v>7584294.3449999997</v>
      </c>
      <c r="F69" s="143">
        <v>2514592.1259884923</v>
      </c>
      <c r="G69" s="143">
        <f>+I69-H69</f>
        <v>286364.73400000029</v>
      </c>
      <c r="H69" s="143">
        <v>9092.4210000000003</v>
      </c>
      <c r="I69" s="143">
        <f t="shared" si="15"/>
        <v>295457.15500000026</v>
      </c>
      <c r="J69" s="151">
        <f>(I69/C69)</f>
        <v>3.7495745265570909E-2</v>
      </c>
      <c r="K69" s="148"/>
    </row>
    <row r="70" spans="1:11">
      <c r="A70" s="156"/>
      <c r="B70" s="150" t="s">
        <v>1103</v>
      </c>
      <c r="C70" s="143">
        <v>8037871</v>
      </c>
      <c r="D70" s="143">
        <v>7041000.4790000012</v>
      </c>
      <c r="E70" s="143">
        <v>7634483.4790000003</v>
      </c>
      <c r="F70" s="143">
        <v>3108075</v>
      </c>
      <c r="G70" s="143">
        <f t="shared" si="14"/>
        <v>393267.76099999971</v>
      </c>
      <c r="H70" s="143">
        <v>10119.76</v>
      </c>
      <c r="I70" s="143">
        <f t="shared" si="15"/>
        <v>403387.52099999972</v>
      </c>
      <c r="J70" s="151">
        <f t="shared" si="16"/>
        <v>5.0185866506192958E-2</v>
      </c>
      <c r="K70" s="148"/>
    </row>
    <row r="71" spans="1:11">
      <c r="A71" s="156"/>
      <c r="B71" s="150" t="s">
        <v>1104</v>
      </c>
      <c r="C71" s="143">
        <v>10395115</v>
      </c>
      <c r="D71" s="143">
        <v>8451975.0600000005</v>
      </c>
      <c r="E71" s="143">
        <v>9240213.0599999987</v>
      </c>
      <c r="F71" s="143">
        <v>3896313</v>
      </c>
      <c r="G71" s="143">
        <f t="shared" si="14"/>
        <v>1143850.9710000013</v>
      </c>
      <c r="H71" s="143">
        <v>11050.968999999997</v>
      </c>
      <c r="I71" s="143">
        <f t="shared" si="15"/>
        <v>1154901.9400000013</v>
      </c>
      <c r="J71" s="151">
        <f t="shared" si="16"/>
        <v>0.11110044862418562</v>
      </c>
      <c r="K71" s="148"/>
    </row>
    <row r="72" spans="1:11">
      <c r="A72" s="156"/>
      <c r="B72" s="150" t="s">
        <v>1105</v>
      </c>
      <c r="C72" s="143">
        <v>11409507</v>
      </c>
      <c r="D72" s="143">
        <v>10174179.499</v>
      </c>
      <c r="E72" s="143">
        <v>10904588.499</v>
      </c>
      <c r="F72" s="143">
        <v>4626722</v>
      </c>
      <c r="G72" s="143">
        <f t="shared" si="14"/>
        <v>492434.58000000019</v>
      </c>
      <c r="H72" s="143">
        <v>12483.921</v>
      </c>
      <c r="I72" s="143">
        <f t="shared" si="15"/>
        <v>504918.50100000016</v>
      </c>
      <c r="J72" s="151">
        <f t="shared" si="16"/>
        <v>4.4254190912893974E-2</v>
      </c>
      <c r="K72" s="148"/>
    </row>
    <row r="73" spans="1:11">
      <c r="A73" s="156"/>
      <c r="B73" s="150" t="s">
        <v>1106</v>
      </c>
      <c r="C73" s="143">
        <v>11649520</v>
      </c>
      <c r="D73" s="143">
        <v>10681472.721000001</v>
      </c>
      <c r="E73" s="143">
        <v>10441919.721000001</v>
      </c>
      <c r="F73" s="143">
        <v>4387169</v>
      </c>
      <c r="G73" s="143">
        <f>+I73-H73</f>
        <v>1194839.2469999993</v>
      </c>
      <c r="H73" s="143">
        <v>12761.032000000001</v>
      </c>
      <c r="I73" s="143">
        <f>+C73-E73</f>
        <v>1207600.2789999992</v>
      </c>
      <c r="J73" s="151">
        <f>(I73/C73)</f>
        <v>0.10366094731800102</v>
      </c>
      <c r="K73" s="148"/>
    </row>
    <row r="74" spans="1:11">
      <c r="A74" s="156"/>
      <c r="B74" s="150" t="s">
        <v>1107</v>
      </c>
      <c r="C74" s="143">
        <v>11521499</v>
      </c>
      <c r="D74" s="143">
        <v>10556122.421</v>
      </c>
      <c r="E74" s="143">
        <v>10894853.421</v>
      </c>
      <c r="F74" s="143">
        <v>4725900</v>
      </c>
      <c r="G74" s="143">
        <f t="shared" si="14"/>
        <v>614490.57399999991</v>
      </c>
      <c r="H74" s="143">
        <v>12155.005000000001</v>
      </c>
      <c r="I74" s="143">
        <f t="shared" si="15"/>
        <v>626645.57899999991</v>
      </c>
      <c r="J74" s="151">
        <f t="shared" si="16"/>
        <v>5.4389240410470885E-2</v>
      </c>
      <c r="K74" s="148"/>
    </row>
    <row r="75" spans="1:11">
      <c r="A75" s="156"/>
      <c r="B75" s="150" t="s">
        <v>1108</v>
      </c>
      <c r="C75" s="143">
        <v>10666454</v>
      </c>
      <c r="D75" s="143">
        <v>10383432.869000003</v>
      </c>
      <c r="E75" s="143">
        <v>10335868.869000001</v>
      </c>
      <c r="F75" s="143">
        <v>4678336</v>
      </c>
      <c r="G75" s="143">
        <f t="shared" si="14"/>
        <v>318006.06999999913</v>
      </c>
      <c r="H75" s="143">
        <v>12579.061</v>
      </c>
      <c r="I75" s="143">
        <f t="shared" si="15"/>
        <v>330585.13099999912</v>
      </c>
      <c r="J75" s="151">
        <f t="shared" si="16"/>
        <v>3.099297395366812E-2</v>
      </c>
      <c r="K75" s="148"/>
    </row>
    <row r="76" spans="1:11">
      <c r="A76" s="156"/>
      <c r="B76" s="150" t="s">
        <v>1109</v>
      </c>
      <c r="C76" s="143">
        <v>9299921</v>
      </c>
      <c r="D76" s="143">
        <v>9039614.7740000002</v>
      </c>
      <c r="E76" s="143">
        <v>8406425.7740000002</v>
      </c>
      <c r="F76" s="143">
        <v>4045147</v>
      </c>
      <c r="G76" s="143">
        <f t="shared" si="14"/>
        <v>882747.39599999983</v>
      </c>
      <c r="H76" s="143">
        <v>10747.83</v>
      </c>
      <c r="I76" s="143">
        <f t="shared" si="15"/>
        <v>893495.22599999979</v>
      </c>
      <c r="J76" s="151">
        <f t="shared" si="16"/>
        <v>9.6075571609694294E-2</v>
      </c>
      <c r="K76" s="148"/>
    </row>
    <row r="77" spans="1:11">
      <c r="A77" s="156"/>
      <c r="B77" s="150" t="s">
        <v>1110</v>
      </c>
      <c r="C77" s="143">
        <v>7811927</v>
      </c>
      <c r="D77" s="143">
        <v>7993522.727</v>
      </c>
      <c r="E77" s="143">
        <v>7650107.727</v>
      </c>
      <c r="F77" s="143">
        <v>3701732</v>
      </c>
      <c r="G77" s="143">
        <f t="shared" si="14"/>
        <v>151674.11000000004</v>
      </c>
      <c r="H77" s="143">
        <v>10145.162999999999</v>
      </c>
      <c r="I77" s="143">
        <f t="shared" si="15"/>
        <v>161819.27300000004</v>
      </c>
      <c r="J77" s="151">
        <f t="shared" si="16"/>
        <v>2.0714386219942923E-2</v>
      </c>
      <c r="K77" s="148"/>
    </row>
    <row r="78" spans="1:11">
      <c r="A78" s="156"/>
      <c r="B78" s="150" t="s">
        <v>1111</v>
      </c>
      <c r="C78" s="143">
        <v>8887492</v>
      </c>
      <c r="D78" s="143">
        <v>8069110.6040000003</v>
      </c>
      <c r="E78" s="143">
        <v>8139636.6040000003</v>
      </c>
      <c r="F78" s="143">
        <v>3772258</v>
      </c>
      <c r="G78" s="143">
        <f t="shared" si="14"/>
        <v>737056.79499999969</v>
      </c>
      <c r="H78" s="143">
        <v>10798.601000000001</v>
      </c>
      <c r="I78" s="143">
        <f t="shared" si="15"/>
        <v>747855.39599999972</v>
      </c>
      <c r="J78" s="151">
        <f t="shared" si="16"/>
        <v>8.4146955744095156E-2</v>
      </c>
      <c r="K78" s="148"/>
    </row>
    <row r="79" spans="1:11">
      <c r="A79" s="158"/>
      <c r="B79" s="150"/>
      <c r="C79" s="143"/>
      <c r="D79" s="143"/>
      <c r="E79" s="143"/>
      <c r="F79" s="143"/>
      <c r="G79" s="143"/>
      <c r="H79" s="143"/>
      <c r="I79" s="143"/>
      <c r="J79" s="151"/>
      <c r="K79" s="148"/>
    </row>
    <row r="80" spans="1:11">
      <c r="A80" s="128"/>
      <c r="B80" s="150" t="s">
        <v>81</v>
      </c>
      <c r="C80" s="143">
        <f t="shared" ref="C80:I80" si="17">SUM(C67:C78)</f>
        <v>114603532.5</v>
      </c>
      <c r="D80" s="143">
        <f t="shared" si="17"/>
        <v>106605116.877</v>
      </c>
      <c r="E80" s="143">
        <f t="shared" si="17"/>
        <v>107148747.877</v>
      </c>
      <c r="F80" s="143">
        <f t="shared" si="17"/>
        <v>44614441.838988662</v>
      </c>
      <c r="G80" s="143">
        <f t="shared" si="17"/>
        <v>7322633.8760000002</v>
      </c>
      <c r="H80" s="143">
        <f t="shared" si="17"/>
        <v>132150.747</v>
      </c>
      <c r="I80" s="143">
        <f t="shared" si="17"/>
        <v>7454784.6229999997</v>
      </c>
      <c r="J80" s="152">
        <f>(I80/C80)</f>
        <v>6.5048471546895817E-2</v>
      </c>
      <c r="K80" s="148"/>
    </row>
    <row r="81" spans="1:11">
      <c r="B81" s="148"/>
      <c r="C81" s="148"/>
      <c r="D81" s="148"/>
      <c r="E81" s="148"/>
      <c r="F81" s="148"/>
      <c r="G81" s="148"/>
      <c r="H81" s="148"/>
      <c r="I81" s="148"/>
      <c r="J81" s="148"/>
      <c r="K81" s="148"/>
    </row>
    <row r="82" spans="1:11">
      <c r="B82" s="148"/>
      <c r="C82" s="148"/>
      <c r="D82" s="148"/>
      <c r="E82" s="148"/>
      <c r="F82" s="148"/>
      <c r="G82" s="148"/>
      <c r="H82" s="148"/>
      <c r="I82" s="148"/>
      <c r="J82" s="148"/>
      <c r="K82" s="148"/>
    </row>
    <row r="83" spans="1:11">
      <c r="A83" s="128">
        <v>2011</v>
      </c>
      <c r="B83" s="150" t="s">
        <v>1100</v>
      </c>
      <c r="C83" s="143">
        <v>7922768</v>
      </c>
      <c r="D83" s="143">
        <v>8390413.4469999988</v>
      </c>
      <c r="E83" s="143">
        <v>7581323.4469999997</v>
      </c>
      <c r="F83" s="143">
        <v>2963168</v>
      </c>
      <c r="G83" s="143">
        <f>+I83-H83</f>
        <v>330649.28300000029</v>
      </c>
      <c r="H83" s="169">
        <v>10795.27</v>
      </c>
      <c r="I83" s="143">
        <f>+C83-E83</f>
        <v>341444.55300000031</v>
      </c>
      <c r="J83" s="151">
        <f t="shared" ref="J83:J94" si="18">(I83/C83)</f>
        <v>4.3096623932443852E-2</v>
      </c>
      <c r="K83" s="148"/>
    </row>
    <row r="84" spans="1:11">
      <c r="A84" s="156"/>
      <c r="B84" s="150" t="s">
        <v>1101</v>
      </c>
      <c r="C84" s="169">
        <v>7253717</v>
      </c>
      <c r="D84" s="169">
        <v>7081196.7250000006</v>
      </c>
      <c r="E84" s="169">
        <v>6800802.7250000006</v>
      </c>
      <c r="F84" s="169">
        <v>2682774</v>
      </c>
      <c r="G84" s="169">
        <f t="shared" ref="G84:G94" si="19">+I84-H84</f>
        <v>442582.26299999945</v>
      </c>
      <c r="H84" s="169">
        <v>10332.012000000001</v>
      </c>
      <c r="I84" s="169">
        <f>+C84-E84</f>
        <v>452914.27499999944</v>
      </c>
      <c r="J84" s="170">
        <f t="shared" si="18"/>
        <v>6.2438922693013724E-2</v>
      </c>
      <c r="K84" s="148"/>
    </row>
    <row r="85" spans="1:11">
      <c r="A85" s="156"/>
      <c r="B85" s="150" t="s">
        <v>1102</v>
      </c>
      <c r="C85" s="169">
        <v>8196116.5</v>
      </c>
      <c r="D85" s="169">
        <v>7155217.3389999997</v>
      </c>
      <c r="E85" s="169">
        <v>7656680.3389999997</v>
      </c>
      <c r="F85" s="169">
        <v>3184237</v>
      </c>
      <c r="G85" s="169">
        <f>+I85-H85</f>
        <v>528065.49300000037</v>
      </c>
      <c r="H85" s="169">
        <v>11370.667999999998</v>
      </c>
      <c r="I85" s="169">
        <f>+C85-E85</f>
        <v>539436.16100000031</v>
      </c>
      <c r="J85" s="170">
        <f t="shared" si="18"/>
        <v>6.581606801221046E-2</v>
      </c>
      <c r="K85" s="148"/>
    </row>
    <row r="86" spans="1:11">
      <c r="A86" s="156"/>
      <c r="B86" s="150" t="s">
        <v>1103</v>
      </c>
      <c r="C86" s="169">
        <v>9460285</v>
      </c>
      <c r="D86" s="169">
        <v>8402569.8670000006</v>
      </c>
      <c r="E86" s="169">
        <v>9198493.8669999987</v>
      </c>
      <c r="F86" s="169">
        <v>3980161</v>
      </c>
      <c r="G86" s="169">
        <f t="shared" si="19"/>
        <v>248841.7430000013</v>
      </c>
      <c r="H86" s="169">
        <v>12949.39</v>
      </c>
      <c r="I86" s="169">
        <f>+C86-E86</f>
        <v>261791.13300000131</v>
      </c>
      <c r="J86" s="170">
        <f t="shared" si="18"/>
        <v>2.7672647599940311E-2</v>
      </c>
      <c r="K86" s="148"/>
    </row>
    <row r="87" spans="1:11">
      <c r="A87" s="156"/>
      <c r="B87" s="150" t="s">
        <v>1104</v>
      </c>
      <c r="C87" s="169">
        <v>10098308</v>
      </c>
      <c r="D87" s="169">
        <v>8930549.4979999997</v>
      </c>
      <c r="E87" s="169">
        <v>9058096.4979999997</v>
      </c>
      <c r="F87" s="169">
        <v>4107708</v>
      </c>
      <c r="G87" s="169">
        <f>+I87-H87</f>
        <v>1028456.1670000004</v>
      </c>
      <c r="H87" s="169">
        <v>11755.334999999999</v>
      </c>
      <c r="I87" s="169">
        <f>+C87-E87</f>
        <v>1040211.5020000003</v>
      </c>
      <c r="J87" s="170">
        <f t="shared" si="18"/>
        <v>0.10300849429429171</v>
      </c>
      <c r="K87" s="148"/>
    </row>
    <row r="88" spans="1:11">
      <c r="A88" s="156"/>
      <c r="B88" s="150" t="s">
        <v>1105</v>
      </c>
      <c r="C88" s="169">
        <v>10539641</v>
      </c>
      <c r="D88" s="169">
        <v>10028106.151000001</v>
      </c>
      <c r="E88" s="169">
        <v>10309364.151000001</v>
      </c>
      <c r="F88" s="169">
        <v>4388966</v>
      </c>
      <c r="G88" s="169">
        <f>+I88-H88</f>
        <v>217736.31899999946</v>
      </c>
      <c r="H88" s="169">
        <v>12540.53</v>
      </c>
      <c r="I88" s="169">
        <f t="shared" ref="I88:I94" si="20">+C88-E88</f>
        <v>230276.84899999946</v>
      </c>
      <c r="J88" s="170">
        <f>(I88/C88)</f>
        <v>2.1848642567616816E-2</v>
      </c>
      <c r="K88" s="148"/>
    </row>
    <row r="89" spans="1:11">
      <c r="A89" s="156"/>
      <c r="B89" s="150" t="s">
        <v>1106</v>
      </c>
      <c r="C89" s="169">
        <v>11211614</v>
      </c>
      <c r="D89" s="169">
        <v>10051637.073999999</v>
      </c>
      <c r="E89" s="169">
        <v>11047731.073999999</v>
      </c>
      <c r="F89" s="169">
        <v>5385060</v>
      </c>
      <c r="G89" s="169">
        <f t="shared" si="19"/>
        <v>151382.43300000092</v>
      </c>
      <c r="H89" s="169">
        <v>12500.492999999999</v>
      </c>
      <c r="I89" s="169">
        <f t="shared" si="20"/>
        <v>163882.92600000091</v>
      </c>
      <c r="J89" s="170">
        <f t="shared" si="18"/>
        <v>1.461724654452079E-2</v>
      </c>
      <c r="K89" s="148"/>
    </row>
    <row r="90" spans="1:11">
      <c r="A90" s="156"/>
      <c r="B90" s="150" t="s">
        <v>1107</v>
      </c>
      <c r="C90" s="169">
        <v>11325605</v>
      </c>
      <c r="D90" s="169">
        <v>10489122.466</v>
      </c>
      <c r="E90" s="169">
        <v>10567032.466</v>
      </c>
      <c r="F90" s="169">
        <v>5462970</v>
      </c>
      <c r="G90" s="169">
        <f t="shared" si="19"/>
        <v>745565.92599999998</v>
      </c>
      <c r="H90" s="169">
        <v>13006.607999999998</v>
      </c>
      <c r="I90" s="169">
        <f t="shared" si="20"/>
        <v>758572.53399999999</v>
      </c>
      <c r="J90" s="170">
        <f t="shared" si="18"/>
        <v>6.6978544104266388E-2</v>
      </c>
      <c r="K90" s="148"/>
    </row>
    <row r="91" spans="1:11">
      <c r="A91" s="156"/>
      <c r="B91" s="150" t="s">
        <v>1108</v>
      </c>
      <c r="C91" s="169">
        <v>10530592</v>
      </c>
      <c r="D91" s="169">
        <v>10748507.380000001</v>
      </c>
      <c r="E91" s="169">
        <v>9870682.3800000008</v>
      </c>
      <c r="F91" s="169">
        <v>4585145</v>
      </c>
      <c r="G91" s="169">
        <f t="shared" si="19"/>
        <v>646465.2379999992</v>
      </c>
      <c r="H91" s="169">
        <v>13444.382000000001</v>
      </c>
      <c r="I91" s="169">
        <f t="shared" si="20"/>
        <v>659909.61999999918</v>
      </c>
      <c r="J91" s="170">
        <f t="shared" si="18"/>
        <v>6.2665956481838744E-2</v>
      </c>
      <c r="K91" s="148"/>
    </row>
    <row r="92" spans="1:11">
      <c r="A92" s="156"/>
      <c r="B92" s="150" t="s">
        <v>1109</v>
      </c>
      <c r="C92" s="169">
        <v>9050810</v>
      </c>
      <c r="D92" s="169">
        <v>9085583.0749999993</v>
      </c>
      <c r="E92" s="169">
        <v>8483851.0749999993</v>
      </c>
      <c r="F92" s="169">
        <v>3983413</v>
      </c>
      <c r="G92" s="169">
        <f t="shared" si="19"/>
        <v>555439.09200000076</v>
      </c>
      <c r="H92" s="169">
        <v>11519.833000000001</v>
      </c>
      <c r="I92" s="169">
        <f t="shared" si="20"/>
        <v>566958.92500000075</v>
      </c>
      <c r="J92" s="170">
        <f t="shared" si="18"/>
        <v>6.2641788414517674E-2</v>
      </c>
      <c r="K92" s="148"/>
    </row>
    <row r="93" spans="1:11">
      <c r="A93" s="156"/>
      <c r="B93" s="150" t="s">
        <v>1110</v>
      </c>
      <c r="C93" s="169">
        <v>8021393</v>
      </c>
      <c r="D93" s="169">
        <v>7544303.75</v>
      </c>
      <c r="E93" s="169">
        <v>7586718</v>
      </c>
      <c r="F93" s="169">
        <v>4025826.6809647102</v>
      </c>
      <c r="G93" s="169">
        <f t="shared" si="19"/>
        <v>423436.61599999998</v>
      </c>
      <c r="H93" s="169">
        <v>11238.383999999998</v>
      </c>
      <c r="I93" s="169">
        <f t="shared" si="20"/>
        <v>434675</v>
      </c>
      <c r="J93" s="170">
        <f t="shared" si="18"/>
        <v>5.4189465595314928E-2</v>
      </c>
      <c r="K93" s="148"/>
    </row>
    <row r="94" spans="1:11">
      <c r="A94" s="156"/>
      <c r="B94" s="150" t="s">
        <v>1111</v>
      </c>
      <c r="C94" s="169">
        <v>7931422</v>
      </c>
      <c r="D94" s="169">
        <v>7595995.04</v>
      </c>
      <c r="E94" s="169">
        <v>7560800.04</v>
      </c>
      <c r="F94" s="169">
        <v>3990632</v>
      </c>
      <c r="G94" s="169">
        <f t="shared" si="19"/>
        <v>359123.47</v>
      </c>
      <c r="H94" s="169">
        <v>11498.49</v>
      </c>
      <c r="I94" s="169">
        <f t="shared" si="20"/>
        <v>370621.95999999996</v>
      </c>
      <c r="J94" s="170">
        <f t="shared" si="18"/>
        <v>4.6728311770575306E-2</v>
      </c>
      <c r="K94" s="148"/>
    </row>
    <row r="95" spans="1:11">
      <c r="A95" s="158"/>
      <c r="B95" s="150"/>
      <c r="C95" s="143"/>
      <c r="D95" s="143"/>
      <c r="E95" s="143"/>
      <c r="F95" s="143"/>
      <c r="G95" s="143"/>
      <c r="H95" s="143"/>
      <c r="I95" s="143"/>
      <c r="J95" s="151"/>
      <c r="K95" s="148"/>
    </row>
    <row r="96" spans="1:11">
      <c r="A96" s="128"/>
      <c r="B96" s="150" t="s">
        <v>81</v>
      </c>
      <c r="C96" s="143">
        <f t="shared" ref="C96:I96" si="21">SUM(C83:C94)</f>
        <v>111542271.5</v>
      </c>
      <c r="D96" s="143">
        <f t="shared" si="21"/>
        <v>105503201.81200001</v>
      </c>
      <c r="E96" s="143">
        <f t="shared" si="21"/>
        <v>105721576.06200001</v>
      </c>
      <c r="F96" s="143">
        <f t="shared" si="21"/>
        <v>48740060.680964708</v>
      </c>
      <c r="G96" s="143">
        <f t="shared" si="21"/>
        <v>5677744.0430000033</v>
      </c>
      <c r="H96" s="143">
        <f t="shared" si="21"/>
        <v>142951.39499999999</v>
      </c>
      <c r="I96" s="143">
        <f t="shared" si="21"/>
        <v>5820695.4380000019</v>
      </c>
      <c r="J96" s="152">
        <f>(I96/C96)</f>
        <v>5.218376279884171E-2</v>
      </c>
      <c r="K96" s="148"/>
    </row>
    <row r="97" spans="1:11">
      <c r="B97" s="148"/>
      <c r="C97" s="148"/>
      <c r="D97" s="148"/>
      <c r="E97" s="148"/>
      <c r="F97" s="148"/>
      <c r="G97" s="148"/>
      <c r="H97" s="148"/>
      <c r="I97" s="148"/>
      <c r="J97" s="148"/>
      <c r="K97" s="148"/>
    </row>
    <row r="98" spans="1:11">
      <c r="B98" s="148"/>
      <c r="C98" s="148"/>
      <c r="D98" s="148"/>
      <c r="E98" s="148"/>
      <c r="F98" s="148"/>
      <c r="G98" s="148"/>
      <c r="H98" s="148"/>
      <c r="I98" s="148"/>
      <c r="J98" s="148"/>
      <c r="K98" s="148"/>
    </row>
    <row r="99" spans="1:11">
      <c r="A99" s="128">
        <v>2012</v>
      </c>
      <c r="B99" s="150" t="s">
        <v>1100</v>
      </c>
      <c r="C99" s="143">
        <v>7979304</v>
      </c>
      <c r="D99" s="143">
        <v>7998375.6989999991</v>
      </c>
      <c r="E99" s="143">
        <v>7519892.1339999996</v>
      </c>
      <c r="F99" s="143">
        <v>3512321</v>
      </c>
      <c r="G99" s="143">
        <f t="shared" ref="G99:G110" si="22">+I99-H99</f>
        <v>446899.6370000004</v>
      </c>
      <c r="H99" s="143">
        <v>12512.228999999998</v>
      </c>
      <c r="I99" s="143">
        <f t="shared" ref="I99:I110" si="23">+C99-E99</f>
        <v>459411.86600000039</v>
      </c>
      <c r="J99" s="151">
        <f t="shared" ref="J99:J110" si="24">(I99/C99)</f>
        <v>5.7575430889711732E-2</v>
      </c>
      <c r="K99" s="148"/>
    </row>
    <row r="100" spans="1:11">
      <c r="A100" s="156"/>
      <c r="B100" s="150" t="s">
        <v>1101</v>
      </c>
      <c r="C100" s="143">
        <v>7702146</v>
      </c>
      <c r="D100" s="143">
        <v>7127076.0449999999</v>
      </c>
      <c r="E100" s="143">
        <v>7280572</v>
      </c>
      <c r="F100" s="143">
        <v>3665817</v>
      </c>
      <c r="G100" s="143">
        <f t="shared" si="22"/>
        <v>410159.01500000001</v>
      </c>
      <c r="H100" s="143">
        <v>11414.984999999999</v>
      </c>
      <c r="I100" s="143">
        <f t="shared" si="23"/>
        <v>421574</v>
      </c>
      <c r="J100" s="151">
        <f t="shared" si="24"/>
        <v>5.4734615521440391E-2</v>
      </c>
      <c r="K100" s="148"/>
    </row>
    <row r="101" spans="1:11">
      <c r="A101" s="156"/>
      <c r="B101" s="150" t="s">
        <v>1102</v>
      </c>
      <c r="C101" s="143">
        <v>8639929</v>
      </c>
      <c r="D101" s="143">
        <v>7624983.318</v>
      </c>
      <c r="E101" s="143">
        <v>8149116.318</v>
      </c>
      <c r="F101" s="143">
        <v>4189950</v>
      </c>
      <c r="G101" s="143">
        <f t="shared" si="22"/>
        <v>479728.90300000005</v>
      </c>
      <c r="H101" s="143">
        <v>11083.779</v>
      </c>
      <c r="I101" s="143">
        <f t="shared" si="23"/>
        <v>490812.68200000003</v>
      </c>
      <c r="J101" s="151">
        <f t="shared" si="24"/>
        <v>5.6807490200440305E-2</v>
      </c>
      <c r="K101" s="148"/>
    </row>
    <row r="102" spans="1:11">
      <c r="A102" s="156"/>
      <c r="B102" s="150" t="s">
        <v>1103</v>
      </c>
      <c r="C102" s="143">
        <v>8509236</v>
      </c>
      <c r="D102" s="143">
        <v>8237156.5350000001</v>
      </c>
      <c r="E102" s="143">
        <v>8016770.5350000001</v>
      </c>
      <c r="F102" s="143">
        <v>3969564</v>
      </c>
      <c r="G102" s="143">
        <f t="shared" si="22"/>
        <v>481486.82899999985</v>
      </c>
      <c r="H102" s="143">
        <v>10978.636</v>
      </c>
      <c r="I102" s="143">
        <f t="shared" si="23"/>
        <v>492465.46499999985</v>
      </c>
      <c r="J102" s="151">
        <f t="shared" si="24"/>
        <v>5.7874228074059744E-2</v>
      </c>
      <c r="K102" s="148"/>
    </row>
    <row r="103" spans="1:11">
      <c r="A103" s="156"/>
      <c r="B103" s="150" t="s">
        <v>1104</v>
      </c>
      <c r="C103" s="143">
        <v>9894790</v>
      </c>
      <c r="D103" s="143">
        <v>8382089.8550000004</v>
      </c>
      <c r="E103" s="143">
        <v>9321939.8550000004</v>
      </c>
      <c r="F103" s="143">
        <v>4909414</v>
      </c>
      <c r="G103" s="143">
        <f t="shared" si="22"/>
        <v>561077.8199999996</v>
      </c>
      <c r="H103" s="143">
        <v>11772.324999999999</v>
      </c>
      <c r="I103" s="143">
        <f t="shared" si="23"/>
        <v>572850.14499999955</v>
      </c>
      <c r="J103" s="151">
        <f t="shared" si="24"/>
        <v>5.7894118520958965E-2</v>
      </c>
      <c r="K103" s="148"/>
    </row>
    <row r="104" spans="1:11">
      <c r="A104" s="156"/>
      <c r="B104" s="150" t="s">
        <v>1105</v>
      </c>
      <c r="C104" s="143">
        <v>10242699</v>
      </c>
      <c r="D104" s="143">
        <v>9760441.682</v>
      </c>
      <c r="E104" s="143">
        <v>9643564.682</v>
      </c>
      <c r="F104" s="143">
        <v>4792537</v>
      </c>
      <c r="G104" s="143">
        <f t="shared" si="22"/>
        <v>587153.51199999999</v>
      </c>
      <c r="H104" s="143">
        <v>11980.806</v>
      </c>
      <c r="I104" s="143">
        <f t="shared" si="23"/>
        <v>599134.31799999997</v>
      </c>
      <c r="J104" s="151">
        <f t="shared" si="24"/>
        <v>5.8493793286320331E-2</v>
      </c>
      <c r="K104" s="148"/>
    </row>
    <row r="105" spans="1:11">
      <c r="A105" s="156"/>
      <c r="B105" s="150" t="s">
        <v>1106</v>
      </c>
      <c r="C105" s="143">
        <v>11225750</v>
      </c>
      <c r="D105" s="143">
        <v>10162616.488999998</v>
      </c>
      <c r="E105" s="143">
        <v>10544138.489</v>
      </c>
      <c r="F105" s="143">
        <v>5174059</v>
      </c>
      <c r="G105" s="143">
        <f t="shared" si="22"/>
        <v>669861.62899999996</v>
      </c>
      <c r="H105" s="143">
        <v>11749.882000000003</v>
      </c>
      <c r="I105" s="143">
        <f t="shared" si="23"/>
        <v>681611.51099999994</v>
      </c>
      <c r="J105" s="147">
        <f t="shared" si="24"/>
        <v>6.0718572122129916E-2</v>
      </c>
      <c r="K105" s="148"/>
    </row>
    <row r="106" spans="1:11">
      <c r="A106" s="156"/>
      <c r="B106" s="150" t="s">
        <v>1107</v>
      </c>
      <c r="C106" s="143">
        <v>11202980</v>
      </c>
      <c r="D106" s="143">
        <v>10482002.429000001</v>
      </c>
      <c r="E106" s="143">
        <v>10514843.429</v>
      </c>
      <c r="F106" s="143">
        <v>5206900</v>
      </c>
      <c r="G106" s="143">
        <f t="shared" si="22"/>
        <v>674438.15300000052</v>
      </c>
      <c r="H106" s="143">
        <v>13698.417999999996</v>
      </c>
      <c r="I106" s="143">
        <f t="shared" si="23"/>
        <v>688136.57100000046</v>
      </c>
      <c r="J106" s="147">
        <f t="shared" si="24"/>
        <v>6.1424421984150684E-2</v>
      </c>
      <c r="K106" s="148"/>
    </row>
    <row r="107" spans="1:11">
      <c r="A107" s="156"/>
      <c r="B107" s="150" t="s">
        <v>1108</v>
      </c>
      <c r="C107" s="143">
        <v>10233593</v>
      </c>
      <c r="D107" s="143">
        <v>10073713.599999998</v>
      </c>
      <c r="E107" s="143">
        <v>9577272.0368759073</v>
      </c>
      <c r="F107" s="143">
        <v>4710458.2597387042</v>
      </c>
      <c r="G107" s="143">
        <f t="shared" si="22"/>
        <v>644420.01412409265</v>
      </c>
      <c r="H107" s="143">
        <v>11900.948999999999</v>
      </c>
      <c r="I107" s="143">
        <f t="shared" si="23"/>
        <v>656320.96312409267</v>
      </c>
      <c r="J107" s="147">
        <f t="shared" si="24"/>
        <v>6.4133971628937428E-2</v>
      </c>
      <c r="K107" s="148"/>
    </row>
    <row r="108" spans="1:11">
      <c r="A108" s="156"/>
      <c r="B108" s="150" t="s">
        <v>1109</v>
      </c>
      <c r="C108" s="143">
        <v>9654295</v>
      </c>
      <c r="D108" s="143">
        <v>9501696.9530000016</v>
      </c>
      <c r="E108" s="143">
        <v>9109917.993448345</v>
      </c>
      <c r="F108" s="143">
        <v>4318679.2991870502</v>
      </c>
      <c r="G108" s="143">
        <f t="shared" si="22"/>
        <v>532112.25755165506</v>
      </c>
      <c r="H108" s="143">
        <v>12264.749</v>
      </c>
      <c r="I108" s="143">
        <f t="shared" si="23"/>
        <v>544377.00655165501</v>
      </c>
      <c r="J108" s="147">
        <f t="shared" si="24"/>
        <v>5.6387028421200615E-2</v>
      </c>
      <c r="K108" s="148"/>
    </row>
    <row r="109" spans="1:11">
      <c r="A109" s="156"/>
      <c r="B109" s="150" t="s">
        <v>1110</v>
      </c>
      <c r="C109" s="143">
        <v>7423333</v>
      </c>
      <c r="D109" s="143">
        <v>7764955.9010000005</v>
      </c>
      <c r="E109" s="143">
        <v>7016295.9009999996</v>
      </c>
      <c r="F109" s="143">
        <v>3570019</v>
      </c>
      <c r="G109" s="143">
        <f t="shared" si="22"/>
        <v>396520.54300000041</v>
      </c>
      <c r="H109" s="143">
        <v>10516.555999999999</v>
      </c>
      <c r="I109" s="143">
        <f t="shared" si="23"/>
        <v>407037.09900000039</v>
      </c>
      <c r="J109" s="147">
        <f t="shared" si="24"/>
        <v>5.4832121770638662E-2</v>
      </c>
      <c r="K109" s="148"/>
    </row>
    <row r="110" spans="1:11">
      <c r="A110" s="156"/>
      <c r="B110" s="150" t="s">
        <v>1111</v>
      </c>
      <c r="C110" s="143">
        <v>8157450</v>
      </c>
      <c r="D110" s="143">
        <v>7347612.4800000004</v>
      </c>
      <c r="E110" s="143">
        <v>7675796.0393483303</v>
      </c>
      <c r="F110" s="143">
        <v>3898202.9981539389</v>
      </c>
      <c r="G110" s="143">
        <f t="shared" si="22"/>
        <v>471794.11165166966</v>
      </c>
      <c r="H110" s="143">
        <v>9859.8489999999983</v>
      </c>
      <c r="I110" s="143">
        <f t="shared" si="23"/>
        <v>481653.96065166965</v>
      </c>
      <c r="J110" s="147">
        <f t="shared" si="24"/>
        <v>5.9044672128136813E-2</v>
      </c>
      <c r="K110" s="148"/>
    </row>
    <row r="111" spans="1:11">
      <c r="A111" s="158"/>
      <c r="B111" s="150"/>
      <c r="C111" s="143"/>
      <c r="D111" s="143"/>
      <c r="E111" s="143"/>
      <c r="F111" s="143"/>
      <c r="G111" s="143"/>
      <c r="H111" s="143"/>
      <c r="I111" s="143"/>
      <c r="J111" s="151"/>
      <c r="K111" s="148"/>
    </row>
    <row r="112" spans="1:11">
      <c r="A112" s="128" t="s">
        <v>1094</v>
      </c>
      <c r="B112" s="150" t="s">
        <v>81</v>
      </c>
      <c r="C112" s="143">
        <f t="shared" ref="C112:I112" si="25">SUM(C99:C110)</f>
        <v>110865505</v>
      </c>
      <c r="D112" s="143">
        <f t="shared" si="25"/>
        <v>104462720.98599999</v>
      </c>
      <c r="E112" s="143">
        <f t="shared" si="25"/>
        <v>104370119.41267258</v>
      </c>
      <c r="F112" s="143">
        <f t="shared" si="25"/>
        <v>51917921.557079695</v>
      </c>
      <c r="G112" s="143">
        <f t="shared" si="25"/>
        <v>6355652.4243274182</v>
      </c>
      <c r="H112" s="143">
        <f t="shared" si="25"/>
        <v>139733.16299999997</v>
      </c>
      <c r="I112" s="143">
        <f t="shared" si="25"/>
        <v>6495385.5873274179</v>
      </c>
      <c r="J112" s="151">
        <f>(I112/C112)</f>
        <v>5.8587976371256484E-2</v>
      </c>
      <c r="K112" s="148"/>
    </row>
    <row r="113" spans="1:11"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</row>
    <row r="114" spans="1:11">
      <c r="A114" s="148"/>
      <c r="C114" s="143"/>
      <c r="D114" s="148"/>
      <c r="E114" s="148"/>
      <c r="F114" s="148"/>
      <c r="G114" s="148"/>
      <c r="H114" s="148"/>
      <c r="I114" s="148"/>
      <c r="J114" s="148"/>
      <c r="K114" s="148"/>
    </row>
    <row r="115" spans="1:11">
      <c r="A115" s="128">
        <v>2013</v>
      </c>
      <c r="B115" s="150" t="s">
        <v>1100</v>
      </c>
      <c r="C115" s="143">
        <v>8088864</v>
      </c>
      <c r="D115" s="143">
        <v>7849218.6409999989</v>
      </c>
      <c r="E115" s="143">
        <v>7611099.4071988072</v>
      </c>
      <c r="F115" s="143">
        <v>3660083.7643527468</v>
      </c>
      <c r="G115" s="143">
        <f>+I115-H115</f>
        <v>467777.78480119276</v>
      </c>
      <c r="H115" s="143">
        <v>9986.8080000000009</v>
      </c>
      <c r="I115" s="143">
        <f t="shared" ref="I115:I126" si="26">+C115-E115</f>
        <v>477764.59280119278</v>
      </c>
      <c r="J115" s="151">
        <f>(I115/C115)</f>
        <v>5.906448579197187E-2</v>
      </c>
      <c r="K115" s="148"/>
    </row>
    <row r="116" spans="1:11">
      <c r="A116" s="156"/>
      <c r="B116" s="150" t="s">
        <v>1101</v>
      </c>
      <c r="C116" s="143">
        <v>7467802</v>
      </c>
      <c r="D116" s="143">
        <v>7277962.8560000006</v>
      </c>
      <c r="E116" s="143">
        <v>7056147.7844819063</v>
      </c>
      <c r="F116" s="143">
        <v>3438268.692834653</v>
      </c>
      <c r="G116" s="143">
        <f>+I116-H116</f>
        <v>402533.78751809365</v>
      </c>
      <c r="H116" s="143">
        <v>9120.4279999999999</v>
      </c>
      <c r="I116" s="143">
        <f t="shared" si="26"/>
        <v>411654.21551809367</v>
      </c>
      <c r="J116" s="151">
        <f t="shared" ref="J116:J126" si="27">(I116/C116)</f>
        <v>5.5123879224180508E-2</v>
      </c>
      <c r="K116" s="148"/>
    </row>
    <row r="117" spans="1:11">
      <c r="A117" s="156"/>
      <c r="B117" s="150" t="s">
        <v>1102</v>
      </c>
      <c r="C117" s="143">
        <v>7936038</v>
      </c>
      <c r="D117" s="143">
        <v>7135972.1429999983</v>
      </c>
      <c r="E117" s="143">
        <v>7490007.1541589769</v>
      </c>
      <c r="F117" s="143">
        <v>3792303.7039936292</v>
      </c>
      <c r="G117" s="143">
        <f>+I117-H117</f>
        <v>435704.22084102314</v>
      </c>
      <c r="H117" s="143">
        <v>10326.625000000002</v>
      </c>
      <c r="I117" s="143">
        <f t="shared" si="26"/>
        <v>446030.84584102314</v>
      </c>
      <c r="J117" s="151">
        <f t="shared" si="27"/>
        <v>5.6203214480704748E-2</v>
      </c>
      <c r="K117" s="148"/>
    </row>
    <row r="118" spans="1:11">
      <c r="A118" s="156"/>
      <c r="B118" s="150" t="s">
        <v>1103</v>
      </c>
      <c r="C118" s="143">
        <v>8967220</v>
      </c>
      <c r="D118" s="143">
        <v>7842667.8329999987</v>
      </c>
      <c r="E118" s="143">
        <v>8456993.2930165064</v>
      </c>
      <c r="F118" s="143">
        <v>4406629.1640101355</v>
      </c>
      <c r="G118" s="143">
        <f t="shared" ref="G118:G126" si="28">+I118-H118</f>
        <v>499764.23098349362</v>
      </c>
      <c r="H118" s="143">
        <v>10462.476000000001</v>
      </c>
      <c r="I118" s="143">
        <f t="shared" si="26"/>
        <v>510226.70698349364</v>
      </c>
      <c r="J118" s="147">
        <f>(I118/C118)</f>
        <v>5.6899095481486306E-2</v>
      </c>
      <c r="K118" s="171"/>
    </row>
    <row r="119" spans="1:11">
      <c r="A119" s="156"/>
      <c r="B119" s="150" t="s">
        <v>1104</v>
      </c>
      <c r="C119" s="143">
        <v>9493988</v>
      </c>
      <c r="D119" s="143">
        <v>8805291.2290000003</v>
      </c>
      <c r="E119" s="143">
        <v>8945753.8500581104</v>
      </c>
      <c r="F119" s="143">
        <v>4547091.7850682493</v>
      </c>
      <c r="G119" s="143">
        <f>+I119-H119</f>
        <v>537321.11094188958</v>
      </c>
      <c r="H119" s="143">
        <v>10913.039000000001</v>
      </c>
      <c r="I119" s="143">
        <f t="shared" si="26"/>
        <v>548234.14994188957</v>
      </c>
      <c r="J119" s="147">
        <f>(I119/C119)</f>
        <v>5.7745401610144187E-2</v>
      </c>
      <c r="K119" s="171"/>
    </row>
    <row r="120" spans="1:11">
      <c r="A120" s="156"/>
      <c r="B120" s="150" t="s">
        <v>1105</v>
      </c>
      <c r="C120" s="143">
        <v>10459525</v>
      </c>
      <c r="D120" s="143">
        <v>9306491.7720000017</v>
      </c>
      <c r="E120" s="143">
        <v>9826784.015493229</v>
      </c>
      <c r="F120" s="143">
        <v>5067384.0285614785</v>
      </c>
      <c r="G120" s="143">
        <f t="shared" si="28"/>
        <v>621958.74850677093</v>
      </c>
      <c r="H120" s="143">
        <v>10782.235999999999</v>
      </c>
      <c r="I120" s="143">
        <f t="shared" si="26"/>
        <v>632740.98450677097</v>
      </c>
      <c r="J120" s="147">
        <f>(I120/C120)</f>
        <v>6.0494237023839131E-2</v>
      </c>
      <c r="K120" s="171"/>
    </row>
    <row r="121" spans="1:11">
      <c r="A121" s="156"/>
      <c r="B121" s="150" t="s">
        <v>1106</v>
      </c>
      <c r="C121" s="143">
        <v>10649066</v>
      </c>
      <c r="D121" s="143">
        <v>9913331.1730000004</v>
      </c>
      <c r="E121" s="143">
        <v>10012460.234385531</v>
      </c>
      <c r="F121" s="143">
        <v>5166513.0899470085</v>
      </c>
      <c r="G121" s="143">
        <f t="shared" si="28"/>
        <v>624621.0596144686</v>
      </c>
      <c r="H121" s="143">
        <v>11984.706</v>
      </c>
      <c r="I121" s="143">
        <f t="shared" si="26"/>
        <v>636605.7656144686</v>
      </c>
      <c r="J121" s="147">
        <f t="shared" si="27"/>
        <v>5.9780431975392831E-2</v>
      </c>
      <c r="K121" s="171"/>
    </row>
    <row r="122" spans="1:11">
      <c r="A122" s="156"/>
      <c r="B122" s="150" t="s">
        <v>1107</v>
      </c>
      <c r="C122" s="143">
        <v>11392218</v>
      </c>
      <c r="D122" s="143">
        <v>10456021.327</v>
      </c>
      <c r="E122" s="143">
        <v>10731202.81390097</v>
      </c>
      <c r="F122" s="143">
        <v>5441694.5768479779</v>
      </c>
      <c r="G122" s="143">
        <f t="shared" si="28"/>
        <v>649279.05309903005</v>
      </c>
      <c r="H122" s="143">
        <v>11736.132999999998</v>
      </c>
      <c r="I122" s="143">
        <f t="shared" si="26"/>
        <v>661015.18609903008</v>
      </c>
      <c r="J122" s="147">
        <f t="shared" si="27"/>
        <v>5.8023396857313482E-2</v>
      </c>
      <c r="K122" s="171"/>
    </row>
    <row r="123" spans="1:11">
      <c r="A123" s="156"/>
      <c r="B123" s="150" t="s">
        <v>1108</v>
      </c>
      <c r="C123" s="143">
        <v>10228764</v>
      </c>
      <c r="D123" s="143">
        <v>10595317.182</v>
      </c>
      <c r="E123" s="143">
        <v>9633417.9343469888</v>
      </c>
      <c r="F123" s="143">
        <v>4479795.3281949656</v>
      </c>
      <c r="G123" s="143">
        <f t="shared" si="28"/>
        <v>584266.1146530112</v>
      </c>
      <c r="H123" s="143">
        <v>11079.950999999999</v>
      </c>
      <c r="I123" s="143">
        <f t="shared" si="26"/>
        <v>595346.0656530112</v>
      </c>
      <c r="J123" s="147">
        <f t="shared" si="27"/>
        <v>5.8203128516115067E-2</v>
      </c>
      <c r="K123" s="171"/>
    </row>
    <row r="124" spans="1:11">
      <c r="A124" s="156"/>
      <c r="B124" s="150" t="s">
        <v>1109</v>
      </c>
      <c r="C124" s="143">
        <v>9968681</v>
      </c>
      <c r="D124" s="143">
        <v>9259377.8110000007</v>
      </c>
      <c r="E124" s="143">
        <v>9390018.3639156092</v>
      </c>
      <c r="F124" s="143">
        <v>4610435.8811105751</v>
      </c>
      <c r="G124" s="143">
        <f t="shared" si="28"/>
        <v>567606.16508439078</v>
      </c>
      <c r="H124" s="143">
        <v>11056.470999999998</v>
      </c>
      <c r="I124" s="143">
        <f t="shared" si="26"/>
        <v>578662.6360843908</v>
      </c>
      <c r="J124" s="147">
        <f t="shared" si="27"/>
        <v>5.8048064341149126E-2</v>
      </c>
      <c r="K124" s="171"/>
    </row>
    <row r="125" spans="1:11">
      <c r="A125" s="156"/>
      <c r="B125" s="150" t="s">
        <v>1110</v>
      </c>
      <c r="C125" s="143">
        <v>8505690</v>
      </c>
      <c r="D125" s="143">
        <v>8408752.3840000015</v>
      </c>
      <c r="E125" s="143">
        <v>8021497.1101444457</v>
      </c>
      <c r="F125" s="143">
        <v>4223180.607255022</v>
      </c>
      <c r="G125" s="143">
        <f t="shared" si="28"/>
        <v>474089.63285555434</v>
      </c>
      <c r="H125" s="143">
        <v>10103.256999999998</v>
      </c>
      <c r="I125" s="143">
        <f t="shared" si="26"/>
        <v>484192.88985555433</v>
      </c>
      <c r="J125" s="147">
        <f t="shared" si="27"/>
        <v>5.6925762619558708E-2</v>
      </c>
      <c r="K125" s="171"/>
    </row>
    <row r="126" spans="1:11">
      <c r="A126" s="156"/>
      <c r="B126" s="150" t="s">
        <v>1111</v>
      </c>
      <c r="C126" s="143">
        <v>8497355</v>
      </c>
      <c r="D126" s="143">
        <v>8091641.9889999982</v>
      </c>
      <c r="E126" s="143">
        <v>8036085.7002643766</v>
      </c>
      <c r="F126" s="143">
        <v>4167624.3195193978</v>
      </c>
      <c r="G126" s="143">
        <f t="shared" si="28"/>
        <v>451347.0237356234</v>
      </c>
      <c r="H126" s="143">
        <v>9922.2759999999998</v>
      </c>
      <c r="I126" s="143">
        <f t="shared" si="26"/>
        <v>461269.29973562341</v>
      </c>
      <c r="J126" s="147">
        <f t="shared" si="27"/>
        <v>5.428386830203321E-2</v>
      </c>
      <c r="K126" s="171"/>
    </row>
    <row r="127" spans="1:11">
      <c r="A127" s="158"/>
      <c r="B127" s="150"/>
      <c r="C127" s="143"/>
      <c r="D127" s="143"/>
      <c r="E127" s="143"/>
      <c r="F127" s="143"/>
      <c r="G127" s="143"/>
      <c r="H127" s="143"/>
      <c r="I127" s="143"/>
      <c r="J127" s="151"/>
      <c r="K127" s="148"/>
    </row>
    <row r="128" spans="1:11">
      <c r="A128" s="128" t="s">
        <v>1094</v>
      </c>
      <c r="B128" s="150" t="s">
        <v>81</v>
      </c>
      <c r="C128" s="143">
        <f t="shared" ref="C128:I128" si="29">SUM(C115:C126)</f>
        <v>111655211</v>
      </c>
      <c r="D128" s="143">
        <f t="shared" si="29"/>
        <v>104942046.34</v>
      </c>
      <c r="E128" s="143">
        <f>SUM(E115:E126)</f>
        <v>105211467.66136545</v>
      </c>
      <c r="F128" s="143">
        <f t="shared" si="29"/>
        <v>53001004.941695847</v>
      </c>
      <c r="G128" s="143">
        <f t="shared" si="29"/>
        <v>6316268.9326345418</v>
      </c>
      <c r="H128" s="143">
        <f t="shared" si="29"/>
        <v>127474.40599999999</v>
      </c>
      <c r="I128" s="143">
        <f t="shared" si="29"/>
        <v>6443743.3386345422</v>
      </c>
      <c r="J128" s="151">
        <f>(I128/C128)</f>
        <v>5.7711084694780097E-2</v>
      </c>
      <c r="K128" s="148"/>
    </row>
    <row r="129" spans="1:11"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</row>
    <row r="130" spans="1:11"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</row>
    <row r="131" spans="1:11">
      <c r="A131" s="128">
        <v>2014</v>
      </c>
      <c r="B131" s="150" t="s">
        <v>1100</v>
      </c>
      <c r="C131" s="143">
        <v>8633765</v>
      </c>
      <c r="D131" s="143">
        <v>8345525.5090000005</v>
      </c>
      <c r="E131" s="143">
        <v>8103587.5096800113</v>
      </c>
      <c r="F131" s="143">
        <v>3925686.3191994079</v>
      </c>
      <c r="G131" s="143">
        <f>+I131-H131</f>
        <v>520742.27931998868</v>
      </c>
      <c r="H131" s="143">
        <v>9435.2109999999975</v>
      </c>
      <c r="I131" s="143">
        <f>+C131-E131</f>
        <v>530177.49031998869</v>
      </c>
      <c r="J131" s="151">
        <f>(I131/C131)</f>
        <v>6.1407449741797314E-2</v>
      </c>
      <c r="K131" s="148"/>
    </row>
    <row r="132" spans="1:11">
      <c r="A132" s="156"/>
      <c r="B132" s="150" t="s">
        <v>1101</v>
      </c>
      <c r="C132" s="143">
        <v>7957338</v>
      </c>
      <c r="D132" s="143">
        <v>7869289.0839999998</v>
      </c>
      <c r="E132" s="143">
        <v>7548084.540402635</v>
      </c>
      <c r="F132" s="143">
        <v>3604481.7766020428</v>
      </c>
      <c r="G132" s="143">
        <f t="shared" ref="G132:G142" si="30">+I132-H132</f>
        <v>400231.426597365</v>
      </c>
      <c r="H132" s="143">
        <v>9022.0330000000013</v>
      </c>
      <c r="I132" s="143">
        <f t="shared" ref="I132:I142" si="31">+C132-E132</f>
        <v>409253.459597365</v>
      </c>
      <c r="J132" s="151">
        <f t="shared" ref="J132:J142" si="32">(I132/C132)</f>
        <v>5.1430950852831059E-2</v>
      </c>
      <c r="K132" s="148"/>
    </row>
    <row r="133" spans="1:11">
      <c r="A133" s="156"/>
      <c r="B133" s="150" t="s">
        <v>1102</v>
      </c>
      <c r="C133" s="143">
        <v>8490634</v>
      </c>
      <c r="D133" s="143">
        <v>7620792.5410000011</v>
      </c>
      <c r="E133" s="143">
        <v>8054749.7902180376</v>
      </c>
      <c r="F133" s="143">
        <v>4038439.0268200804</v>
      </c>
      <c r="G133" s="143">
        <f t="shared" si="30"/>
        <v>426573.84478196246</v>
      </c>
      <c r="H133" s="143">
        <v>9310.364999999998</v>
      </c>
      <c r="I133" s="143">
        <f t="shared" si="31"/>
        <v>435884.20978196245</v>
      </c>
      <c r="J133" s="151">
        <f t="shared" si="32"/>
        <v>5.1337062671876148E-2</v>
      </c>
      <c r="K133" s="148"/>
    </row>
    <row r="134" spans="1:11">
      <c r="A134" s="156"/>
      <c r="B134" s="150" t="s">
        <v>1103</v>
      </c>
      <c r="C134" s="143">
        <v>9229956</v>
      </c>
      <c r="D134" s="143">
        <v>8042109.7460000003</v>
      </c>
      <c r="E134" s="143">
        <v>8745991.3473813459</v>
      </c>
      <c r="F134" s="143">
        <v>4742320.6272014258</v>
      </c>
      <c r="G134" s="143">
        <f t="shared" si="30"/>
        <v>473842.42861865408</v>
      </c>
      <c r="H134" s="143">
        <v>10122.224</v>
      </c>
      <c r="I134" s="143">
        <f t="shared" si="31"/>
        <v>483964.65261865407</v>
      </c>
      <c r="J134" s="151">
        <f t="shared" si="32"/>
        <v>5.2434123479966108E-2</v>
      </c>
      <c r="K134" s="148"/>
    </row>
    <row r="135" spans="1:11">
      <c r="A135" s="156"/>
      <c r="B135" s="150" t="s">
        <v>1104</v>
      </c>
      <c r="C135" s="143">
        <v>10400290</v>
      </c>
      <c r="D135" s="143">
        <v>9393818.8800000008</v>
      </c>
      <c r="E135" s="143">
        <v>9851075.4389032833</v>
      </c>
      <c r="F135" s="143">
        <v>5199577.1861047074</v>
      </c>
      <c r="G135" s="143">
        <f t="shared" si="30"/>
        <v>538767.05909671669</v>
      </c>
      <c r="H135" s="143">
        <v>10447.501999999999</v>
      </c>
      <c r="I135" s="143">
        <f t="shared" si="31"/>
        <v>549214.56109671667</v>
      </c>
      <c r="J135" s="151">
        <f t="shared" si="32"/>
        <v>5.2807619892975742E-2</v>
      </c>
      <c r="K135" s="148"/>
    </row>
    <row r="136" spans="1:11">
      <c r="A136" s="156"/>
      <c r="B136" s="150" t="s">
        <v>1105</v>
      </c>
      <c r="C136" s="143">
        <v>10437993</v>
      </c>
      <c r="D136" s="143">
        <v>9808038.8359999992</v>
      </c>
      <c r="E136" s="143">
        <v>9909924.8359999992</v>
      </c>
      <c r="F136" s="143">
        <v>5301463</v>
      </c>
      <c r="G136" s="143">
        <f t="shared" si="30"/>
        <v>517841.63500000082</v>
      </c>
      <c r="H136" s="143">
        <v>10226.529</v>
      </c>
      <c r="I136" s="143">
        <f t="shared" si="31"/>
        <v>528068.1640000008</v>
      </c>
      <c r="J136" s="147">
        <f t="shared" si="32"/>
        <v>5.0590967439813457E-2</v>
      </c>
      <c r="K136" s="148"/>
    </row>
    <row r="137" spans="1:11">
      <c r="A137" s="156"/>
      <c r="B137" s="150" t="s">
        <v>1106</v>
      </c>
      <c r="C137" s="143">
        <v>11387222</v>
      </c>
      <c r="D137" s="143">
        <v>10465474.968999999</v>
      </c>
      <c r="E137" s="143">
        <v>10851483.258867748</v>
      </c>
      <c r="F137" s="143">
        <v>5687471.5031250687</v>
      </c>
      <c r="G137" s="143">
        <f t="shared" si="30"/>
        <v>523212.79693225189</v>
      </c>
      <c r="H137" s="143">
        <f t="shared" ref="H137:H142" si="33">+C137*0.0011</f>
        <v>12525.9442</v>
      </c>
      <c r="I137" s="143">
        <f>+C137-E137</f>
        <v>535738.74113225192</v>
      </c>
      <c r="J137" s="147">
        <f t="shared" si="32"/>
        <v>4.7047360728740682E-2</v>
      </c>
      <c r="K137" s="148"/>
    </row>
    <row r="138" spans="1:11">
      <c r="A138" s="156"/>
      <c r="B138" s="150" t="s">
        <v>1107</v>
      </c>
      <c r="C138" s="172">
        <v>12124907</v>
      </c>
      <c r="D138" s="172">
        <v>11083309.188000001</v>
      </c>
      <c r="E138" s="172">
        <v>11516183.249974344</v>
      </c>
      <c r="F138" s="172">
        <v>6120345.5650994135</v>
      </c>
      <c r="G138" s="172">
        <f t="shared" si="30"/>
        <v>595386.3523256561</v>
      </c>
      <c r="H138" s="172">
        <f>+C138*0.0011</f>
        <v>13337.397700000001</v>
      </c>
      <c r="I138" s="172">
        <f>+C138-E138</f>
        <v>608723.75002565607</v>
      </c>
      <c r="J138" s="173">
        <f>(I138/C138)</f>
        <v>5.0204405693640049E-2</v>
      </c>
      <c r="K138" s="148"/>
    </row>
    <row r="139" spans="1:11">
      <c r="A139" s="156"/>
      <c r="B139" s="150" t="s">
        <v>1108</v>
      </c>
      <c r="C139" s="172">
        <v>10640900</v>
      </c>
      <c r="D139" s="172">
        <v>11187606.692999998</v>
      </c>
      <c r="E139" s="172">
        <v>10115280.291507442</v>
      </c>
      <c r="F139" s="172">
        <v>5048019.1636068532</v>
      </c>
      <c r="G139" s="172">
        <f>+I139-H139</f>
        <v>513914.71849255846</v>
      </c>
      <c r="H139" s="172">
        <f>+C139*0.0011</f>
        <v>11704.990000000002</v>
      </c>
      <c r="I139" s="172">
        <f>+C139-E139</f>
        <v>525619.70849255845</v>
      </c>
      <c r="J139" s="173">
        <f>(I139/C139)</f>
        <v>4.9396170295046324E-2</v>
      </c>
      <c r="K139" s="148"/>
    </row>
    <row r="140" spans="1:11">
      <c r="A140" s="156"/>
      <c r="B140" s="150" t="s">
        <v>1109</v>
      </c>
      <c r="C140" s="172">
        <v>10073732</v>
      </c>
      <c r="D140" s="172">
        <v>9676364.7060000021</v>
      </c>
      <c r="E140" s="172">
        <v>9552272.7272478603</v>
      </c>
      <c r="F140" s="172">
        <v>4923927.1858547125</v>
      </c>
      <c r="G140" s="172">
        <f t="shared" si="30"/>
        <v>510378.16755213973</v>
      </c>
      <c r="H140" s="172">
        <f t="shared" si="33"/>
        <v>11081.1052</v>
      </c>
      <c r="I140" s="172">
        <f t="shared" si="31"/>
        <v>521459.27275213972</v>
      </c>
      <c r="J140" s="173">
        <f>(I140/C140)</f>
        <v>5.1764259040456874E-2</v>
      </c>
      <c r="K140" s="148"/>
    </row>
    <row r="141" spans="1:11">
      <c r="A141" s="156"/>
      <c r="B141" s="150" t="s">
        <v>1110</v>
      </c>
      <c r="C141" s="172">
        <v>8128958</v>
      </c>
      <c r="D141" s="172">
        <v>8365937.3970000008</v>
      </c>
      <c r="E141" s="172">
        <v>7720250.5306027671</v>
      </c>
      <c r="F141" s="172">
        <v>4278240.3204574799</v>
      </c>
      <c r="G141" s="172">
        <f>+I141-H141</f>
        <v>399765.61559723289</v>
      </c>
      <c r="H141" s="172">
        <f t="shared" si="33"/>
        <v>8941.8538000000008</v>
      </c>
      <c r="I141" s="172">
        <f>+C141-E141</f>
        <v>408707.46939723287</v>
      </c>
      <c r="J141" s="173">
        <f t="shared" si="32"/>
        <v>5.0277965441232794E-2</v>
      </c>
      <c r="K141" s="148"/>
    </row>
    <row r="142" spans="1:11">
      <c r="A142" s="156"/>
      <c r="B142" s="150" t="s">
        <v>1111</v>
      </c>
      <c r="C142" s="172">
        <v>8457394</v>
      </c>
      <c r="D142" s="172">
        <v>7905623.5380000006</v>
      </c>
      <c r="E142" s="172">
        <v>8061689.91875757</v>
      </c>
      <c r="F142" s="172">
        <v>4434306.7012150493</v>
      </c>
      <c r="G142" s="172">
        <f t="shared" si="30"/>
        <v>386400.94784243003</v>
      </c>
      <c r="H142" s="172">
        <f t="shared" si="33"/>
        <v>9303.1334000000006</v>
      </c>
      <c r="I142" s="172">
        <f t="shared" si="31"/>
        <v>395704.08124243002</v>
      </c>
      <c r="J142" s="173">
        <f t="shared" si="32"/>
        <v>4.6787944518421401E-2</v>
      </c>
      <c r="K142" s="148"/>
    </row>
    <row r="143" spans="1:11">
      <c r="A143" s="158"/>
      <c r="B143" s="150"/>
      <c r="C143" s="143"/>
      <c r="D143" s="143"/>
      <c r="E143" s="143"/>
      <c r="F143" s="143"/>
      <c r="G143" s="143"/>
      <c r="H143" s="143"/>
      <c r="I143" s="143"/>
      <c r="J143" s="151"/>
      <c r="K143" s="148"/>
    </row>
    <row r="144" spans="1:11">
      <c r="A144" s="128" t="s">
        <v>1094</v>
      </c>
      <c r="B144" s="150" t="s">
        <v>81</v>
      </c>
      <c r="C144" s="143">
        <f t="shared" ref="C144:I144" si="34">SUM(C131:C142)</f>
        <v>115963089</v>
      </c>
      <c r="D144" s="143">
        <f t="shared" si="34"/>
        <v>109763891.087</v>
      </c>
      <c r="E144" s="143">
        <f t="shared" si="34"/>
        <v>110030573.43954305</v>
      </c>
      <c r="F144" s="143">
        <f t="shared" si="34"/>
        <v>57304278.375286236</v>
      </c>
      <c r="G144" s="143">
        <f t="shared" si="34"/>
        <v>5807057.2721569575</v>
      </c>
      <c r="H144" s="143">
        <f t="shared" si="34"/>
        <v>125458.28830000001</v>
      </c>
      <c r="I144" s="143">
        <f t="shared" si="34"/>
        <v>5932515.5604569567</v>
      </c>
      <c r="J144" s="151">
        <f>(I144/C144)</f>
        <v>5.1158654116716024E-2</v>
      </c>
      <c r="K144" s="148"/>
    </row>
    <row r="145" spans="1:11"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</row>
    <row r="146" spans="1:11"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</row>
    <row r="147" spans="1:11">
      <c r="A147" s="128">
        <v>2015</v>
      </c>
      <c r="B147" s="150" t="s">
        <v>1100</v>
      </c>
      <c r="C147" s="143">
        <v>8447758</v>
      </c>
      <c r="D147" s="143">
        <v>8340178.4699999997</v>
      </c>
      <c r="E147" s="143">
        <v>8014092.697200641</v>
      </c>
      <c r="F147" s="143">
        <v>4108220.9274156899</v>
      </c>
      <c r="G147" s="143">
        <f>+I147-H147</f>
        <v>424372.76899935899</v>
      </c>
      <c r="H147" s="143">
        <f>+C147*0.0011</f>
        <v>9292.5338000000011</v>
      </c>
      <c r="I147" s="143">
        <f>+C147-E147</f>
        <v>433665.30279935896</v>
      </c>
      <c r="J147" s="152">
        <f>(I147/C147)</f>
        <v>5.1334958079925934E-2</v>
      </c>
      <c r="K147" s="148"/>
    </row>
    <row r="148" spans="1:11">
      <c r="A148" s="156"/>
      <c r="B148" s="150" t="s">
        <v>1101</v>
      </c>
      <c r="C148" s="143">
        <v>7676502</v>
      </c>
      <c r="D148" s="143">
        <v>7566226.9720000001</v>
      </c>
      <c r="E148" s="143">
        <v>7256241.2413878655</v>
      </c>
      <c r="F148" s="143">
        <v>3798235.1978035555</v>
      </c>
      <c r="G148" s="143">
        <f t="shared" ref="G148:G154" si="35">+I148-H148</f>
        <v>411816.60641213448</v>
      </c>
      <c r="H148" s="143">
        <f t="shared" ref="H148:H158" si="36">+C148*0.0011</f>
        <v>8444.1522000000004</v>
      </c>
      <c r="I148" s="143">
        <f t="shared" ref="I148:I154" si="37">+C148-E148</f>
        <v>420260.75861213449</v>
      </c>
      <c r="J148" s="152">
        <f t="shared" ref="J148:J158" si="38">(I148/C148)</f>
        <v>5.4746388213294868E-2</v>
      </c>
      <c r="K148" s="148"/>
    </row>
    <row r="149" spans="1:11">
      <c r="A149" s="156"/>
      <c r="B149" s="150" t="s">
        <v>1102</v>
      </c>
      <c r="C149" s="143">
        <v>9442613</v>
      </c>
      <c r="D149" s="143">
        <v>8199346.4169999985</v>
      </c>
      <c r="E149" s="143">
        <v>8994891.3234381732</v>
      </c>
      <c r="F149" s="143">
        <v>4593780.1042417279</v>
      </c>
      <c r="G149" s="143">
        <f t="shared" si="35"/>
        <v>437334.80226182682</v>
      </c>
      <c r="H149" s="143">
        <f t="shared" si="36"/>
        <v>10386.874300000001</v>
      </c>
      <c r="I149" s="143">
        <f t="shared" si="37"/>
        <v>447721.67656182684</v>
      </c>
      <c r="J149" s="152">
        <f t="shared" si="38"/>
        <v>4.7415019186090424E-2</v>
      </c>
      <c r="K149" s="148"/>
    </row>
    <row r="150" spans="1:11">
      <c r="A150" s="156"/>
      <c r="B150" s="150" t="s">
        <v>1103</v>
      </c>
      <c r="C150" s="143">
        <v>10158631</v>
      </c>
      <c r="D150" s="143">
        <v>9169231.4130000006</v>
      </c>
      <c r="E150" s="143">
        <v>9700972.3627578802</v>
      </c>
      <c r="F150" s="143">
        <v>5125521.0539996075</v>
      </c>
      <c r="G150" s="143">
        <f t="shared" si="35"/>
        <v>446484.14314211975</v>
      </c>
      <c r="H150" s="143">
        <f t="shared" si="36"/>
        <v>11174.4941</v>
      </c>
      <c r="I150" s="143">
        <f t="shared" si="37"/>
        <v>457658.63724211976</v>
      </c>
      <c r="J150" s="152">
        <f t="shared" si="38"/>
        <v>4.5051211845584291E-2</v>
      </c>
      <c r="K150" s="148"/>
    </row>
    <row r="151" spans="1:11">
      <c r="A151" s="156"/>
      <c r="B151" s="150" t="s">
        <v>1104</v>
      </c>
      <c r="C151" s="143">
        <v>10806023</v>
      </c>
      <c r="D151" s="143">
        <v>9968768.3729999978</v>
      </c>
      <c r="E151" s="143">
        <v>10332459.44374847</v>
      </c>
      <c r="F151" s="143">
        <v>5489212.1247480772</v>
      </c>
      <c r="G151" s="143">
        <f t="shared" si="35"/>
        <v>461676.93095152959</v>
      </c>
      <c r="H151" s="143">
        <f t="shared" si="36"/>
        <v>11886.625300000002</v>
      </c>
      <c r="I151" s="143">
        <f t="shared" si="37"/>
        <v>473563.5562515296</v>
      </c>
      <c r="J151" s="152">
        <f t="shared" si="38"/>
        <v>4.3824037414276241E-2</v>
      </c>
      <c r="K151" s="148"/>
    </row>
    <row r="152" spans="1:11">
      <c r="A152" s="156"/>
      <c r="B152" s="150" t="s">
        <v>1105</v>
      </c>
      <c r="C152" s="143">
        <v>11385195</v>
      </c>
      <c r="D152" s="143">
        <v>10592318.255999999</v>
      </c>
      <c r="E152" s="143">
        <v>10877291.551760314</v>
      </c>
      <c r="F152" s="143">
        <v>5774185.4205083903</v>
      </c>
      <c r="G152" s="143">
        <f t="shared" si="35"/>
        <v>495379.73373968597</v>
      </c>
      <c r="H152" s="143">
        <f t="shared" si="36"/>
        <v>12523.7145</v>
      </c>
      <c r="I152" s="143">
        <f t="shared" si="37"/>
        <v>507903.44823968597</v>
      </c>
      <c r="J152" s="152">
        <f t="shared" si="38"/>
        <v>4.4610869487934635E-2</v>
      </c>
      <c r="K152" s="148"/>
    </row>
    <row r="153" spans="1:11">
      <c r="A153" s="156"/>
      <c r="B153" s="150" t="s">
        <v>1106</v>
      </c>
      <c r="C153" s="143">
        <v>11894253</v>
      </c>
      <c r="D153" s="143">
        <v>11383778.250000002</v>
      </c>
      <c r="E153" s="143">
        <v>11340324.518201143</v>
      </c>
      <c r="F153" s="143">
        <v>5730731.68870953</v>
      </c>
      <c r="G153" s="143">
        <f t="shared" si="35"/>
        <v>540844.80349885742</v>
      </c>
      <c r="H153" s="143">
        <f t="shared" si="36"/>
        <v>13083.678300000001</v>
      </c>
      <c r="I153" s="143">
        <f t="shared" si="37"/>
        <v>553928.48179885745</v>
      </c>
      <c r="J153" s="152">
        <f t="shared" si="38"/>
        <v>4.6571103019151974E-2</v>
      </c>
      <c r="K153" s="148"/>
    </row>
    <row r="154" spans="1:11">
      <c r="A154" s="156"/>
      <c r="B154" s="150" t="s">
        <v>1107</v>
      </c>
      <c r="C154" s="143">
        <v>11883008.315783957</v>
      </c>
      <c r="D154" s="143">
        <v>11567444.234777806</v>
      </c>
      <c r="E154" s="143">
        <v>11299713.051857773</v>
      </c>
      <c r="F154" s="143">
        <v>5463000.5057894979</v>
      </c>
      <c r="G154" s="143">
        <f t="shared" si="35"/>
        <v>570223.95477882144</v>
      </c>
      <c r="H154" s="143">
        <f t="shared" si="36"/>
        <v>13071.309147362354</v>
      </c>
      <c r="I154" s="143">
        <f t="shared" si="37"/>
        <v>583295.2639261838</v>
      </c>
      <c r="J154" s="152">
        <f t="shared" si="38"/>
        <v>4.90864979999555E-2</v>
      </c>
      <c r="K154" s="148"/>
    </row>
    <row r="155" spans="1:11">
      <c r="A155" s="156"/>
      <c r="B155" s="150" t="s">
        <v>1108</v>
      </c>
      <c r="C155" s="143">
        <v>10918440.883903425</v>
      </c>
      <c r="D155" s="143">
        <v>10763932.447596472</v>
      </c>
      <c r="E155" s="143">
        <v>10383579.98850706</v>
      </c>
      <c r="F155" s="143">
        <v>5082648.0467000874</v>
      </c>
      <c r="G155" s="143">
        <f>+I155-H155</f>
        <v>522850.61042407108</v>
      </c>
      <c r="H155" s="143">
        <f t="shared" si="36"/>
        <v>12010.284972293768</v>
      </c>
      <c r="I155" s="143">
        <f>+C155-E155</f>
        <v>534860.89539636485</v>
      </c>
      <c r="J155" s="152">
        <f t="shared" si="38"/>
        <v>4.8986929643488442E-2</v>
      </c>
      <c r="K155" s="148"/>
    </row>
    <row r="156" spans="1:11">
      <c r="A156" s="156"/>
      <c r="B156" s="150" t="s">
        <v>1109</v>
      </c>
      <c r="C156" s="143">
        <v>10212629.859842664</v>
      </c>
      <c r="D156" s="143">
        <v>9919147.785275165</v>
      </c>
      <c r="E156" s="143">
        <v>9712053.2141555883</v>
      </c>
      <c r="F156" s="143">
        <v>4875553.4755805088</v>
      </c>
      <c r="G156" s="143">
        <f>+I156-H156</f>
        <v>489342.75284124841</v>
      </c>
      <c r="H156" s="143">
        <f t="shared" si="36"/>
        <v>11233.892845826931</v>
      </c>
      <c r="I156" s="143">
        <f>+C156-E156</f>
        <v>500576.64568707533</v>
      </c>
      <c r="J156" s="152">
        <f t="shared" si="38"/>
        <v>4.9015449747709473E-2</v>
      </c>
      <c r="K156" s="148"/>
    </row>
    <row r="157" spans="1:11">
      <c r="A157" s="156"/>
      <c r="B157" s="150" t="s">
        <v>1110</v>
      </c>
      <c r="C157" s="143">
        <v>8459488.7909992673</v>
      </c>
      <c r="D157" s="143">
        <v>8644886.148881346</v>
      </c>
      <c r="E157" s="143">
        <v>8091050.3807253316</v>
      </c>
      <c r="F157" s="143">
        <v>4321717.7074244963</v>
      </c>
      <c r="G157" s="143">
        <f>+I157-H157</f>
        <v>359132.97260383645</v>
      </c>
      <c r="H157" s="143">
        <f t="shared" si="36"/>
        <v>9305.4376700991943</v>
      </c>
      <c r="I157" s="143">
        <f>+C157-E157</f>
        <v>368438.41027393565</v>
      </c>
      <c r="J157" s="152">
        <f t="shared" si="38"/>
        <v>4.3553271288206803E-2</v>
      </c>
      <c r="K157" s="148"/>
    </row>
    <row r="158" spans="1:11">
      <c r="A158" s="156"/>
      <c r="B158" s="150" t="s">
        <v>1111</v>
      </c>
      <c r="C158" s="143">
        <v>8678969.8890055567</v>
      </c>
      <c r="D158" s="143">
        <v>8446881.2159334384</v>
      </c>
      <c r="E158" s="143">
        <v>8263868.2068529464</v>
      </c>
      <c r="F158" s="143">
        <v>4138704.6983440034</v>
      </c>
      <c r="G158" s="143">
        <f>+I158-H158</f>
        <v>405554.81527470413</v>
      </c>
      <c r="H158" s="143">
        <f t="shared" si="36"/>
        <v>9546.8668779061136</v>
      </c>
      <c r="I158" s="143">
        <f>+C158-E158</f>
        <v>415101.68215261027</v>
      </c>
      <c r="J158" s="152">
        <f t="shared" si="38"/>
        <v>4.782845054900553E-2</v>
      </c>
      <c r="K158" s="148"/>
    </row>
    <row r="159" spans="1:11">
      <c r="A159" s="158"/>
      <c r="B159" s="150"/>
      <c r="C159" s="143"/>
      <c r="D159" s="143"/>
      <c r="E159" s="143"/>
      <c r="F159" s="143"/>
      <c r="G159" s="143"/>
      <c r="H159" s="143"/>
      <c r="I159" s="143"/>
      <c r="J159" s="151"/>
      <c r="K159" s="148"/>
    </row>
    <row r="160" spans="1:11">
      <c r="A160" s="128" t="s">
        <v>1094</v>
      </c>
      <c r="B160" s="150" t="s">
        <v>81</v>
      </c>
      <c r="C160" s="143">
        <f t="shared" ref="C160:I160" si="39">SUM(C147:C158)</f>
        <v>119963512.73953487</v>
      </c>
      <c r="D160" s="143">
        <f t="shared" si="39"/>
        <v>114562139.98346423</v>
      </c>
      <c r="E160" s="143">
        <f t="shared" si="39"/>
        <v>114266537.98059317</v>
      </c>
      <c r="F160" s="143">
        <f t="shared" si="39"/>
        <v>58501510.951265171</v>
      </c>
      <c r="G160" s="143">
        <f t="shared" si="39"/>
        <v>5565014.8949281946</v>
      </c>
      <c r="H160" s="143">
        <f t="shared" si="39"/>
        <v>131959.86401348838</v>
      </c>
      <c r="I160" s="143">
        <f t="shared" si="39"/>
        <v>5696974.758941683</v>
      </c>
      <c r="J160" s="151">
        <f>(I160/C160)</f>
        <v>4.7489229256823876E-2</v>
      </c>
      <c r="K160" s="148"/>
    </row>
    <row r="161" spans="1:11"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</row>
    <row r="162" spans="1:11"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</row>
    <row r="163" spans="1:11">
      <c r="A163" s="128">
        <v>2016</v>
      </c>
      <c r="B163" s="150" t="s">
        <v>1100</v>
      </c>
      <c r="C163" s="143">
        <v>8808803.1125975437</v>
      </c>
      <c r="D163" s="143">
        <v>8917398.318159556</v>
      </c>
      <c r="E163" s="143">
        <v>8363934.4901089855</v>
      </c>
      <c r="F163" s="143">
        <v>3585240.8702934333</v>
      </c>
      <c r="G163" s="143">
        <f>+I163-H163</f>
        <v>435178.93906470097</v>
      </c>
      <c r="H163" s="143">
        <f>+C163*0.0011</f>
        <v>9689.6834238572992</v>
      </c>
      <c r="I163" s="143">
        <f>+C163-E163</f>
        <v>444868.62248855829</v>
      </c>
      <c r="J163" s="152">
        <f>(I163/C163)</f>
        <v>5.0502731960525703E-2</v>
      </c>
      <c r="K163" s="148"/>
    </row>
    <row r="164" spans="1:11">
      <c r="A164" s="156"/>
      <c r="B164" s="150" t="s">
        <v>1101</v>
      </c>
      <c r="C164" s="143">
        <v>8194553.2661054842</v>
      </c>
      <c r="D164" s="143">
        <v>8167237.9819086194</v>
      </c>
      <c r="E164" s="143">
        <v>7783188.0292528896</v>
      </c>
      <c r="F164" s="143">
        <v>3201190.9176377039</v>
      </c>
      <c r="G164" s="143">
        <f t="shared" ref="G164:G170" si="40">+I164-H164</f>
        <v>402351.22825987864</v>
      </c>
      <c r="H164" s="143">
        <f t="shared" ref="H164:H174" si="41">+C164*0.0011</f>
        <v>9014.0085927160326</v>
      </c>
      <c r="I164" s="143">
        <f t="shared" ref="I164:I170" si="42">+C164-E164</f>
        <v>411365.23685259465</v>
      </c>
      <c r="J164" s="152">
        <f t="shared" ref="J164:J174" si="43">(I164/C164)</f>
        <v>5.0199836829921386E-2</v>
      </c>
      <c r="K164" s="148"/>
    </row>
    <row r="165" spans="1:11">
      <c r="A165" s="156"/>
      <c r="B165" s="150" t="s">
        <v>1102</v>
      </c>
      <c r="C165" s="143">
        <v>8995609.4587945845</v>
      </c>
      <c r="D165" s="143">
        <v>8168815.701062791</v>
      </c>
      <c r="E165" s="143">
        <v>8552166.7203890551</v>
      </c>
      <c r="F165" s="143">
        <v>3584541.936963968</v>
      </c>
      <c r="G165" s="143">
        <f t="shared" si="40"/>
        <v>433547.56800085539</v>
      </c>
      <c r="H165" s="143">
        <f t="shared" si="41"/>
        <v>9895.1704046740433</v>
      </c>
      <c r="I165" s="143">
        <f t="shared" si="42"/>
        <v>443442.73840552941</v>
      </c>
      <c r="J165" s="152">
        <f t="shared" si="43"/>
        <v>4.9295463574399206E-2</v>
      </c>
      <c r="K165" s="148"/>
    </row>
    <row r="166" spans="1:11">
      <c r="A166" s="156"/>
      <c r="B166" s="150" t="s">
        <v>1103</v>
      </c>
      <c r="C166" s="143">
        <v>9297257.7504615486</v>
      </c>
      <c r="D166" s="143">
        <v>8388072.3386125416</v>
      </c>
      <c r="E166" s="143">
        <v>8872767.9588182475</v>
      </c>
      <c r="F166" s="143">
        <v>4069237.557169674</v>
      </c>
      <c r="G166" s="143">
        <f t="shared" si="40"/>
        <v>414262.80811779335</v>
      </c>
      <c r="H166" s="143">
        <f t="shared" si="41"/>
        <v>10226.983525507703</v>
      </c>
      <c r="I166" s="143">
        <f t="shared" si="42"/>
        <v>424489.79164330103</v>
      </c>
      <c r="J166" s="152">
        <f t="shared" si="43"/>
        <v>4.5657526448831413E-2</v>
      </c>
      <c r="K166" s="148"/>
    </row>
    <row r="167" spans="1:11">
      <c r="A167" s="156"/>
      <c r="B167" s="150" t="s">
        <v>1104</v>
      </c>
      <c r="C167" s="143">
        <v>10568988.114463476</v>
      </c>
      <c r="D167" s="143">
        <v>9468446.9559370354</v>
      </c>
      <c r="E167" s="143">
        <v>10108340.866895869</v>
      </c>
      <c r="F167" s="143">
        <v>4709131.4681285089</v>
      </c>
      <c r="G167" s="143">
        <f t="shared" si="40"/>
        <v>449021.36064169725</v>
      </c>
      <c r="H167" s="143">
        <f t="shared" si="41"/>
        <v>11625.886925909825</v>
      </c>
      <c r="I167" s="143">
        <f t="shared" si="42"/>
        <v>460647.24756760709</v>
      </c>
      <c r="J167" s="152">
        <f t="shared" si="43"/>
        <v>4.3584801362130339E-2</v>
      </c>
      <c r="K167" s="148"/>
    </row>
    <row r="168" spans="1:11">
      <c r="A168" s="156"/>
      <c r="B168" s="150" t="s">
        <v>1105</v>
      </c>
      <c r="C168" s="143">
        <v>11074872.688369358</v>
      </c>
      <c r="D168" s="143">
        <v>10339615.712595457</v>
      </c>
      <c r="E168" s="143">
        <v>10585532.464996284</v>
      </c>
      <c r="F168" s="143">
        <v>4955048.2205293346</v>
      </c>
      <c r="G168" s="143">
        <f t="shared" si="40"/>
        <v>477157.86341586779</v>
      </c>
      <c r="H168" s="143">
        <f t="shared" si="41"/>
        <v>12182.359957206294</v>
      </c>
      <c r="I168" s="143">
        <f t="shared" si="42"/>
        <v>489340.22337307408</v>
      </c>
      <c r="J168" s="152">
        <f t="shared" si="43"/>
        <v>4.4184726736134022E-2</v>
      </c>
      <c r="K168" s="148"/>
    </row>
    <row r="169" spans="1:11">
      <c r="A169" s="156"/>
      <c r="B169" s="150" t="s">
        <v>1106</v>
      </c>
      <c r="C169" s="143">
        <v>11833884.051813323</v>
      </c>
      <c r="D169" s="143">
        <v>10988780.312193921</v>
      </c>
      <c r="E169" s="143">
        <v>11283171.337847793</v>
      </c>
      <c r="F169" s="143">
        <v>5249439.2461832073</v>
      </c>
      <c r="G169" s="143">
        <f t="shared" si="40"/>
        <v>537695.44150853495</v>
      </c>
      <c r="H169" s="143">
        <f t="shared" si="41"/>
        <v>13017.272456994657</v>
      </c>
      <c r="I169" s="143">
        <f t="shared" si="42"/>
        <v>550712.71396552958</v>
      </c>
      <c r="J169" s="152">
        <f t="shared" si="43"/>
        <v>4.653693677868536E-2</v>
      </c>
      <c r="K169" s="148"/>
    </row>
    <row r="170" spans="1:11">
      <c r="A170" s="156"/>
      <c r="B170" s="150" t="s">
        <v>1107</v>
      </c>
      <c r="C170" s="143">
        <v>11995478.804426113</v>
      </c>
      <c r="D170" s="143">
        <v>11141395.203235902</v>
      </c>
      <c r="E170" s="143">
        <v>11406662.758084143</v>
      </c>
      <c r="F170" s="143">
        <v>5514706.8010314489</v>
      </c>
      <c r="G170" s="143">
        <f t="shared" si="40"/>
        <v>575621.01965710183</v>
      </c>
      <c r="H170" s="143">
        <f t="shared" si="41"/>
        <v>13195.026684868726</v>
      </c>
      <c r="I170" s="143">
        <f t="shared" si="42"/>
        <v>588816.04634197056</v>
      </c>
      <c r="J170" s="152">
        <f t="shared" si="43"/>
        <v>4.9086497999955465E-2</v>
      </c>
      <c r="K170" s="148"/>
    </row>
    <row r="171" spans="1:11">
      <c r="A171" s="156"/>
      <c r="B171" s="150" t="s">
        <v>1108</v>
      </c>
      <c r="C171" s="143">
        <v>11061196.752127161</v>
      </c>
      <c r="D171" s="143">
        <v>10884947.094625464</v>
      </c>
      <c r="E171" s="143">
        <v>10519342.685057925</v>
      </c>
      <c r="F171" s="143">
        <v>5149102.3914639112</v>
      </c>
      <c r="G171" s="143">
        <f>+I171-H171</f>
        <v>529686.75064189627</v>
      </c>
      <c r="H171" s="143">
        <f t="shared" si="41"/>
        <v>12167.316427339878</v>
      </c>
      <c r="I171" s="143">
        <f>+C171-E171</f>
        <v>541854.06706923619</v>
      </c>
      <c r="J171" s="152">
        <f t="shared" si="43"/>
        <v>4.8986929643488449E-2</v>
      </c>
      <c r="K171" s="148"/>
    </row>
    <row r="172" spans="1:11">
      <c r="A172" s="156"/>
      <c r="B172" s="150" t="s">
        <v>1109</v>
      </c>
      <c r="C172" s="143">
        <v>10360328.189388869</v>
      </c>
      <c r="D172" s="143">
        <v>10055549.140950166</v>
      </c>
      <c r="E172" s="143">
        <v>9852512.0436521005</v>
      </c>
      <c r="F172" s="143">
        <v>4946065.2941658469</v>
      </c>
      <c r="G172" s="143">
        <f>+I172-H172</f>
        <v>496419.7847284411</v>
      </c>
      <c r="H172" s="143">
        <f t="shared" si="41"/>
        <v>11396.361008327756</v>
      </c>
      <c r="I172" s="143">
        <f>+C172-E172</f>
        <v>507816.14573676884</v>
      </c>
      <c r="J172" s="152">
        <f t="shared" si="43"/>
        <v>4.9015449747709557E-2</v>
      </c>
      <c r="K172" s="148"/>
    </row>
    <row r="173" spans="1:11">
      <c r="A173" s="156"/>
      <c r="B173" s="150" t="s">
        <v>1110</v>
      </c>
      <c r="C173" s="143">
        <v>8615994.318781063</v>
      </c>
      <c r="D173" s="143">
        <v>8785132.8431778215</v>
      </c>
      <c r="E173" s="143">
        <v>8240739.5807975428</v>
      </c>
      <c r="F173" s="143">
        <v>4401672.0317855673</v>
      </c>
      <c r="G173" s="143">
        <f>+I173-H173</f>
        <v>365777.144232861</v>
      </c>
      <c r="H173" s="143">
        <f t="shared" si="41"/>
        <v>9477.593750659169</v>
      </c>
      <c r="I173" s="143">
        <f>+C173-E173</f>
        <v>375254.73798352014</v>
      </c>
      <c r="J173" s="152">
        <f t="shared" si="43"/>
        <v>4.3553271288206796E-2</v>
      </c>
      <c r="K173" s="148"/>
    </row>
    <row r="174" spans="1:11">
      <c r="A174" s="156"/>
      <c r="B174" s="150" t="s">
        <v>1111</v>
      </c>
      <c r="C174" s="143">
        <v>8817793.1841988545</v>
      </c>
      <c r="D174" s="143">
        <v>8592819.0381964669</v>
      </c>
      <c r="E174" s="143">
        <v>8396051.7989370413</v>
      </c>
      <c r="F174" s="143">
        <v>4204904.7925261399</v>
      </c>
      <c r="G174" s="143">
        <f>+I174-H174</f>
        <v>412041.81275919446</v>
      </c>
      <c r="H174" s="143">
        <f t="shared" si="41"/>
        <v>9699.5725026187411</v>
      </c>
      <c r="I174" s="143">
        <f>+C174-E174</f>
        <v>421741.38526181318</v>
      </c>
      <c r="J174" s="152">
        <f t="shared" si="43"/>
        <v>4.7828450549005558E-2</v>
      </c>
      <c r="K174" s="148"/>
    </row>
    <row r="175" spans="1:11">
      <c r="A175" s="158"/>
      <c r="B175" s="150"/>
      <c r="C175" s="143"/>
      <c r="D175" s="143"/>
      <c r="E175" s="143"/>
      <c r="F175" s="143"/>
      <c r="G175" s="143"/>
      <c r="H175" s="143"/>
      <c r="I175" s="143"/>
      <c r="J175" s="151"/>
      <c r="K175" s="148"/>
    </row>
    <row r="176" spans="1:11">
      <c r="A176" s="128" t="s">
        <v>1094</v>
      </c>
      <c r="B176" s="150" t="s">
        <v>81</v>
      </c>
      <c r="C176" s="143">
        <f t="shared" ref="C176:I176" si="44">SUM(C163:C174)</f>
        <v>119624759.69152738</v>
      </c>
      <c r="D176" s="143">
        <f t="shared" si="44"/>
        <v>113898210.64065576</v>
      </c>
      <c r="E176" s="143">
        <f t="shared" si="44"/>
        <v>113964410.73483787</v>
      </c>
      <c r="F176" s="143">
        <f t="shared" si="44"/>
        <v>53570281.527878754</v>
      </c>
      <c r="G176" s="143">
        <f t="shared" si="44"/>
        <v>5528761.7210288234</v>
      </c>
      <c r="H176" s="143">
        <f t="shared" si="44"/>
        <v>131587.23566068013</v>
      </c>
      <c r="I176" s="143">
        <f t="shared" si="44"/>
        <v>5660348.956689503</v>
      </c>
      <c r="J176" s="151">
        <f>(I176/C176)</f>
        <v>4.731753669796844E-2</v>
      </c>
      <c r="K176" s="148"/>
    </row>
    <row r="177" spans="1:13">
      <c r="A177" s="128"/>
      <c r="B177" s="150"/>
      <c r="C177" s="143"/>
      <c r="D177" s="143"/>
      <c r="E177" s="143"/>
      <c r="F177" s="143"/>
      <c r="G177" s="143"/>
      <c r="H177" s="143"/>
      <c r="I177" s="143"/>
      <c r="J177" s="151"/>
      <c r="K177" s="148"/>
    </row>
    <row r="178" spans="1:13">
      <c r="A178" s="128"/>
      <c r="B178" s="150"/>
      <c r="C178" s="143"/>
      <c r="D178" s="143"/>
      <c r="E178" s="143"/>
      <c r="F178" s="143"/>
      <c r="G178" s="143"/>
      <c r="H178" s="143"/>
      <c r="I178" s="143"/>
      <c r="J178" s="151"/>
      <c r="K178" s="148"/>
    </row>
    <row r="179" spans="1:13">
      <c r="A179" s="128">
        <f>+A163+1</f>
        <v>2017</v>
      </c>
      <c r="B179" s="150" t="s">
        <v>1100</v>
      </c>
      <c r="C179" s="143">
        <v>8847227.7248073239</v>
      </c>
      <c r="D179" s="143">
        <v>9004443.4064758159</v>
      </c>
      <c r="E179" s="143">
        <v>8400418.554427648</v>
      </c>
      <c r="F179" s="143">
        <v>3600879.9404779701</v>
      </c>
      <c r="G179" s="143">
        <f>+I179-H179</f>
        <v>437077.21988238784</v>
      </c>
      <c r="H179" s="143">
        <f>+C179*0.0011</f>
        <v>9731.9504972880568</v>
      </c>
      <c r="I179" s="143">
        <f>+C179-E179</f>
        <v>446809.17037967592</v>
      </c>
      <c r="J179" s="151">
        <f>(I179/C179)</f>
        <v>5.0502731960525703E-2</v>
      </c>
      <c r="K179" s="148"/>
    </row>
    <row r="180" spans="1:13">
      <c r="A180" s="156"/>
      <c r="B180" s="150" t="s">
        <v>1101</v>
      </c>
      <c r="C180" s="143">
        <v>7987296.8638781561</v>
      </c>
      <c r="D180" s="143">
        <v>8066989.3147716671</v>
      </c>
      <c r="E180" s="143">
        <v>7586335.8645993294</v>
      </c>
      <c r="F180" s="143">
        <v>3120226.4903056324</v>
      </c>
      <c r="G180" s="143">
        <f t="shared" ref="G180:G186" si="45">+I180-H180</f>
        <v>392174.97272856068</v>
      </c>
      <c r="H180" s="143">
        <f t="shared" ref="H180:H190" si="46">+C180*0.0011</f>
        <v>8786.0265502659713</v>
      </c>
      <c r="I180" s="143">
        <f t="shared" ref="I180:I186" si="47">+C180-E180</f>
        <v>400960.99927882664</v>
      </c>
      <c r="J180" s="151">
        <f t="shared" ref="J180:J190" si="48">(I180/C180)</f>
        <v>5.0199836829921435E-2</v>
      </c>
      <c r="K180" s="148"/>
    </row>
    <row r="181" spans="1:13">
      <c r="A181" s="156"/>
      <c r="B181" s="150" t="s">
        <v>1102</v>
      </c>
      <c r="C181" s="143">
        <v>8977158.7783935312</v>
      </c>
      <c r="D181" s="143">
        <v>8077662.2968024556</v>
      </c>
      <c r="E181" s="143">
        <v>8534625.5748316348</v>
      </c>
      <c r="F181" s="143">
        <v>3577189.7683348111</v>
      </c>
      <c r="G181" s="143">
        <f t="shared" si="45"/>
        <v>432658.32890566357</v>
      </c>
      <c r="H181" s="143">
        <f t="shared" si="46"/>
        <v>9874.8746562328852</v>
      </c>
      <c r="I181" s="143">
        <f t="shared" si="47"/>
        <v>442533.20356189646</v>
      </c>
      <c r="J181" s="151">
        <f t="shared" si="48"/>
        <v>4.9295463574399213E-2</v>
      </c>
      <c r="K181" s="148"/>
    </row>
    <row r="182" spans="1:13">
      <c r="A182" s="156"/>
      <c r="B182" s="150" t="s">
        <v>1103</v>
      </c>
      <c r="C182" s="143">
        <v>9245820.1920002718</v>
      </c>
      <c r="D182" s="143">
        <v>8354144.3900612835</v>
      </c>
      <c r="E182" s="143">
        <v>8823678.9120428804</v>
      </c>
      <c r="F182" s="143">
        <v>4046724.290316408</v>
      </c>
      <c r="G182" s="143">
        <f t="shared" si="45"/>
        <v>411970.87774619099</v>
      </c>
      <c r="H182" s="143">
        <f t="shared" si="46"/>
        <v>10170.4022112003</v>
      </c>
      <c r="I182" s="143">
        <f t="shared" si="47"/>
        <v>422141.27995739132</v>
      </c>
      <c r="J182" s="151">
        <f t="shared" si="48"/>
        <v>4.5657526448831344E-2</v>
      </c>
      <c r="K182" s="148"/>
    </row>
    <row r="183" spans="1:13">
      <c r="A183" s="156"/>
      <c r="B183" s="150" t="s">
        <v>1104</v>
      </c>
      <c r="C183" s="143">
        <v>10504682.402446391</v>
      </c>
      <c r="D183" s="143">
        <v>9413082.8616481759</v>
      </c>
      <c r="E183" s="143">
        <v>10046837.9065635</v>
      </c>
      <c r="F183" s="143">
        <v>4680479.3352317316</v>
      </c>
      <c r="G183" s="143">
        <f t="shared" si="45"/>
        <v>446289.34524020011</v>
      </c>
      <c r="H183" s="143">
        <f t="shared" si="46"/>
        <v>11555.150642691031</v>
      </c>
      <c r="I183" s="143">
        <f t="shared" si="47"/>
        <v>457844.49588289112</v>
      </c>
      <c r="J183" s="151">
        <f t="shared" si="48"/>
        <v>4.3584801362130249E-2</v>
      </c>
      <c r="K183" s="148"/>
    </row>
    <row r="184" spans="1:13">
      <c r="A184" s="156"/>
      <c r="B184" s="150" t="s">
        <v>1105</v>
      </c>
      <c r="C184" s="143">
        <v>10996325.515224205</v>
      </c>
      <c r="D184" s="143">
        <v>10271030.062331423</v>
      </c>
      <c r="E184" s="143">
        <v>10510455.877232447</v>
      </c>
      <c r="F184" s="143">
        <v>4919905.1501327567</v>
      </c>
      <c r="G184" s="143">
        <f t="shared" si="45"/>
        <v>473773.67992501141</v>
      </c>
      <c r="H184" s="143">
        <f t="shared" si="46"/>
        <v>12095.958066746627</v>
      </c>
      <c r="I184" s="143">
        <f t="shared" si="47"/>
        <v>485869.63799175806</v>
      </c>
      <c r="J184" s="151">
        <f t="shared" si="48"/>
        <v>4.4184726736133877E-2</v>
      </c>
      <c r="K184" s="148"/>
    </row>
    <row r="185" spans="1:13">
      <c r="A185" s="156"/>
      <c r="B185" s="150" t="s">
        <v>1106</v>
      </c>
      <c r="C185" s="143">
        <v>11750677.731709536</v>
      </c>
      <c r="D185" s="143">
        <v>10911212.908278324</v>
      </c>
      <c r="E185" s="143">
        <v>11203837.185002264</v>
      </c>
      <c r="F185" s="143">
        <v>5212529.4268566966</v>
      </c>
      <c r="G185" s="143">
        <f t="shared" si="45"/>
        <v>533914.80120239209</v>
      </c>
      <c r="H185" s="143">
        <f t="shared" si="46"/>
        <v>12925.745504880491</v>
      </c>
      <c r="I185" s="143">
        <f t="shared" si="47"/>
        <v>546840.54670727253</v>
      </c>
      <c r="J185" s="151">
        <f t="shared" si="48"/>
        <v>4.6536936778685353E-2</v>
      </c>
      <c r="K185" s="148"/>
    </row>
    <row r="186" spans="1:13">
      <c r="A186" s="156"/>
      <c r="B186" s="150" t="s">
        <v>1107</v>
      </c>
      <c r="C186" s="143">
        <v>11913188.210152347</v>
      </c>
      <c r="D186" s="143">
        <v>11064065.775401406</v>
      </c>
      <c r="E186" s="143">
        <v>11328411.520901611</v>
      </c>
      <c r="F186" s="143">
        <v>5476875.1723569008</v>
      </c>
      <c r="G186" s="143">
        <f t="shared" si="45"/>
        <v>571672.18221956794</v>
      </c>
      <c r="H186" s="143">
        <f t="shared" si="46"/>
        <v>13104.507031167583</v>
      </c>
      <c r="I186" s="143">
        <f t="shared" si="47"/>
        <v>584776.68925073557</v>
      </c>
      <c r="J186" s="151">
        <f t="shared" si="48"/>
        <v>4.908649799995541E-2</v>
      </c>
      <c r="K186" s="174" t="s">
        <v>1113</v>
      </c>
      <c r="L186" s="175" t="s">
        <v>1115</v>
      </c>
      <c r="M186" s="175" t="s">
        <v>1112</v>
      </c>
    </row>
    <row r="187" spans="1:13">
      <c r="A187" s="156"/>
      <c r="B187" s="150" t="s">
        <v>1108</v>
      </c>
      <c r="C187" s="143">
        <v>10982746.776574139</v>
      </c>
      <c r="D187" s="143">
        <v>10809027.795223489</v>
      </c>
      <c r="E187" s="143">
        <v>10444735.732937852</v>
      </c>
      <c r="F187" s="143">
        <v>5112583.1100712651</v>
      </c>
      <c r="G187" s="143">
        <f>+I187-H187</f>
        <v>525930.02218205505</v>
      </c>
      <c r="H187" s="143">
        <f t="shared" si="46"/>
        <v>12081.021454231553</v>
      </c>
      <c r="I187" s="143">
        <f>+C187-E187</f>
        <v>538011.04363628663</v>
      </c>
      <c r="J187" s="151">
        <f t="shared" si="48"/>
        <v>4.8986929643488428E-2</v>
      </c>
      <c r="K187" s="176">
        <v>2</v>
      </c>
      <c r="L187" s="177" t="s">
        <v>1114</v>
      </c>
      <c r="M187" s="178">
        <f>'MFR E-9 Test'!C37-D192</f>
        <v>3.4270733594894409E-3</v>
      </c>
    </row>
    <row r="188" spans="1:13">
      <c r="A188" s="156"/>
      <c r="B188" s="150" t="s">
        <v>1109</v>
      </c>
      <c r="C188" s="143">
        <v>10297901.726722648</v>
      </c>
      <c r="D188" s="143">
        <v>9989465.920150239</v>
      </c>
      <c r="E188" s="143">
        <v>9793145.4421296231</v>
      </c>
      <c r="F188" s="143">
        <v>4916262.6320506474</v>
      </c>
      <c r="G188" s="143">
        <f>+I188-H188</f>
        <v>493428.59269363031</v>
      </c>
      <c r="H188" s="143">
        <f t="shared" si="46"/>
        <v>11327.691899394913</v>
      </c>
      <c r="I188" s="143">
        <f>+C188-E188</f>
        <v>504756.28459302522</v>
      </c>
      <c r="J188" s="151">
        <f t="shared" si="48"/>
        <v>4.9015449747709536E-2</v>
      </c>
      <c r="K188" s="176">
        <v>3</v>
      </c>
      <c r="L188" s="177" t="s">
        <v>1116</v>
      </c>
      <c r="M188" s="179">
        <f>(D192-E192)+'MFR E-9 Test'!D37</f>
        <v>-3.4266281145391986E-3</v>
      </c>
    </row>
    <row r="189" spans="1:13">
      <c r="A189" s="156"/>
      <c r="B189" s="150" t="s">
        <v>1110</v>
      </c>
      <c r="C189" s="143">
        <v>8563161.1414516345</v>
      </c>
      <c r="D189" s="143">
        <v>8731789.0633352734</v>
      </c>
      <c r="E189" s="143">
        <v>8190207.4611733612</v>
      </c>
      <c r="F189" s="143">
        <v>4374681.0298887352</v>
      </c>
      <c r="G189" s="143">
        <f>+I189-H189</f>
        <v>363534.20302267652</v>
      </c>
      <c r="H189" s="143">
        <f t="shared" si="46"/>
        <v>9419.4772555967993</v>
      </c>
      <c r="I189" s="143">
        <f>+C189-E189</f>
        <v>372953.6802782733</v>
      </c>
      <c r="J189" s="151">
        <f t="shared" si="48"/>
        <v>4.3553271288206762E-2</v>
      </c>
      <c r="K189" s="176">
        <v>4</v>
      </c>
      <c r="L189" s="177" t="s">
        <v>1117</v>
      </c>
      <c r="M189" s="178">
        <f>'MFR E-9 Test'!E37-E192</f>
        <v>4.4703483581542969E-7</v>
      </c>
    </row>
    <row r="190" spans="1:13">
      <c r="A190" s="156"/>
      <c r="B190" s="150" t="s">
        <v>1111</v>
      </c>
      <c r="C190" s="143">
        <v>8765716.2293519992</v>
      </c>
      <c r="D190" s="143">
        <v>8541075.5649215914</v>
      </c>
      <c r="E190" s="143">
        <v>8346465.6041498221</v>
      </c>
      <c r="F190" s="143">
        <v>4180071.0691169645</v>
      </c>
      <c r="G190" s="143">
        <f>+I190-H190</f>
        <v>409608.33734988992</v>
      </c>
      <c r="H190" s="143">
        <f t="shared" si="46"/>
        <v>9642.2878522871997</v>
      </c>
      <c r="I190" s="143">
        <f>+C190-E190</f>
        <v>419250.62520217709</v>
      </c>
      <c r="J190" s="151">
        <f t="shared" si="48"/>
        <v>4.7828450549005502E-2</v>
      </c>
      <c r="K190" s="148"/>
    </row>
    <row r="191" spans="1:13">
      <c r="A191" s="158"/>
      <c r="B191" s="150"/>
      <c r="C191" s="143"/>
      <c r="D191" s="143"/>
      <c r="E191" s="143"/>
      <c r="F191" s="143"/>
      <c r="G191" s="143"/>
      <c r="H191" s="143"/>
      <c r="I191" s="143"/>
      <c r="J191" s="151"/>
      <c r="K191" s="148"/>
    </row>
    <row r="192" spans="1:13">
      <c r="A192" s="128" t="s">
        <v>1094</v>
      </c>
      <c r="B192" s="150" t="s">
        <v>81</v>
      </c>
      <c r="C192" s="143">
        <f t="shared" ref="C192:I192" si="49">SUM(C179:C190)</f>
        <v>118831903.29271215</v>
      </c>
      <c r="D192" s="143">
        <f t="shared" si="49"/>
        <v>113233989.35940114</v>
      </c>
      <c r="E192" s="143">
        <f t="shared" si="49"/>
        <v>113209155.63599196</v>
      </c>
      <c r="F192" s="143">
        <f t="shared" si="49"/>
        <v>53218407.415140517</v>
      </c>
      <c r="G192" s="143">
        <f t="shared" si="49"/>
        <v>5492032.5630982267</v>
      </c>
      <c r="H192" s="143">
        <f t="shared" si="49"/>
        <v>130715.09362198341</v>
      </c>
      <c r="I192" s="143">
        <f t="shared" si="49"/>
        <v>5622747.6567202099</v>
      </c>
      <c r="J192" s="151">
        <f>(I192/C192)</f>
        <v>4.7316818976382138E-2</v>
      </c>
      <c r="K192" s="148"/>
    </row>
    <row r="193" spans="1:11">
      <c r="A193" s="128"/>
      <c r="B193" s="150"/>
      <c r="C193" s="143"/>
      <c r="D193" s="143"/>
      <c r="E193" s="143"/>
      <c r="F193" s="143"/>
      <c r="G193" s="143"/>
      <c r="H193" s="143"/>
      <c r="I193" s="143"/>
      <c r="J193" s="151"/>
      <c r="K193" s="148"/>
    </row>
    <row r="194" spans="1:11">
      <c r="A194" s="128"/>
      <c r="B194" s="150"/>
      <c r="C194" s="143"/>
      <c r="D194" s="143"/>
      <c r="E194" s="143"/>
      <c r="F194" s="143"/>
      <c r="G194" s="143"/>
      <c r="H194" s="143"/>
      <c r="I194" s="143"/>
      <c r="J194" s="151"/>
      <c r="K194" s="148"/>
    </row>
    <row r="195" spans="1:11">
      <c r="A195" s="128">
        <f>+A179+1</f>
        <v>2018</v>
      </c>
      <c r="B195" s="150" t="s">
        <v>1100</v>
      </c>
      <c r="C195" s="143">
        <v>8870942.0426849313</v>
      </c>
      <c r="D195" s="143">
        <v>8992474.4795766175</v>
      </c>
      <c r="E195" s="143">
        <v>8422935.2344658561</v>
      </c>
      <c r="F195" s="143">
        <v>3610531.8240062031</v>
      </c>
      <c r="G195" s="143">
        <f>+I195-H195</f>
        <v>438248.77197212179</v>
      </c>
      <c r="H195" s="143">
        <f>+C195*0.0011</f>
        <v>9758.0362469534248</v>
      </c>
      <c r="I195" s="143">
        <f>+C195-E195</f>
        <v>448006.8082190752</v>
      </c>
      <c r="J195" s="151">
        <f>(I195/C195)</f>
        <v>5.0502731960525675E-2</v>
      </c>
      <c r="K195" s="148"/>
    </row>
    <row r="196" spans="1:11">
      <c r="A196" s="156"/>
      <c r="B196" s="150" t="s">
        <v>1101</v>
      </c>
      <c r="C196" s="143">
        <v>8017769.4211006192</v>
      </c>
      <c r="D196" s="143">
        <v>8093679.9757222626</v>
      </c>
      <c r="E196" s="143">
        <v>7615278.7044214346</v>
      </c>
      <c r="F196" s="143">
        <v>3132130.5527053759</v>
      </c>
      <c r="G196" s="143">
        <f t="shared" ref="G196:G202" si="50">+I196-H196</f>
        <v>393671.17031597404</v>
      </c>
      <c r="H196" s="143">
        <f t="shared" ref="H196:H206" si="51">+C196*0.0011</f>
        <v>8819.5463632106821</v>
      </c>
      <c r="I196" s="143">
        <f t="shared" ref="I196:I202" si="52">+C196-E196</f>
        <v>402490.7166791847</v>
      </c>
      <c r="J196" s="151">
        <f t="shared" ref="J196:J206" si="53">(I196/C196)</f>
        <v>5.0199836829921428E-2</v>
      </c>
      <c r="K196" s="148"/>
    </row>
    <row r="197" spans="1:11">
      <c r="A197" s="156"/>
      <c r="B197" s="150" t="s">
        <v>1102</v>
      </c>
      <c r="C197" s="143">
        <v>9035659.8035288677</v>
      </c>
      <c r="D197" s="143">
        <v>8121872.2461628616</v>
      </c>
      <c r="E197" s="143">
        <v>8590242.7648133487</v>
      </c>
      <c r="F197" s="143">
        <v>3600501.0713558625</v>
      </c>
      <c r="G197" s="143">
        <f t="shared" si="50"/>
        <v>435477.81293163728</v>
      </c>
      <c r="H197" s="143">
        <f t="shared" si="51"/>
        <v>9939.225783881755</v>
      </c>
      <c r="I197" s="143">
        <f t="shared" si="52"/>
        <v>445417.03871551901</v>
      </c>
      <c r="J197" s="151">
        <f t="shared" si="53"/>
        <v>4.9295463574399054E-2</v>
      </c>
      <c r="K197" s="148"/>
    </row>
    <row r="198" spans="1:11">
      <c r="A198" s="156"/>
      <c r="B198" s="150" t="s">
        <v>1103</v>
      </c>
      <c r="C198" s="143">
        <v>9319909.8209983576</v>
      </c>
      <c r="D198" s="143">
        <v>8415734.9142130502</v>
      </c>
      <c r="E198" s="143">
        <v>8894385.7918454017</v>
      </c>
      <c r="F198" s="143">
        <v>4079151.9489882151</v>
      </c>
      <c r="G198" s="143">
        <f t="shared" si="50"/>
        <v>415272.12834985764</v>
      </c>
      <c r="H198" s="143">
        <f t="shared" si="51"/>
        <v>10251.900803098193</v>
      </c>
      <c r="I198" s="143">
        <f t="shared" si="52"/>
        <v>425524.02915295586</v>
      </c>
      <c r="J198" s="151">
        <f t="shared" si="53"/>
        <v>4.5657526448831379E-2</v>
      </c>
      <c r="K198" s="148"/>
    </row>
    <row r="199" spans="1:11">
      <c r="A199" s="156"/>
      <c r="B199" s="150" t="s">
        <v>1104</v>
      </c>
      <c r="C199" s="143">
        <v>10579453.238535425</v>
      </c>
      <c r="D199" s="143">
        <v>9483707.4977972433</v>
      </c>
      <c r="E199" s="143">
        <v>10118349.870613912</v>
      </c>
      <c r="F199" s="143">
        <v>4713794.3218048839</v>
      </c>
      <c r="G199" s="143">
        <f t="shared" si="50"/>
        <v>449465.96935912361</v>
      </c>
      <c r="H199" s="143">
        <f t="shared" si="51"/>
        <v>11637.398562388968</v>
      </c>
      <c r="I199" s="143">
        <f t="shared" si="52"/>
        <v>461103.36792151257</v>
      </c>
      <c r="J199" s="151">
        <f t="shared" si="53"/>
        <v>4.3584801362130297E-2</v>
      </c>
      <c r="K199" s="148"/>
    </row>
    <row r="200" spans="1:11">
      <c r="A200" s="156"/>
      <c r="B200" s="150" t="s">
        <v>1105</v>
      </c>
      <c r="C200" s="143">
        <v>11066887.993827291</v>
      </c>
      <c r="D200" s="143">
        <v>10340219.133889988</v>
      </c>
      <c r="E200" s="143">
        <v>10577900.57200063</v>
      </c>
      <c r="F200" s="143">
        <v>4951475.759915526</v>
      </c>
      <c r="G200" s="143">
        <f t="shared" si="50"/>
        <v>476813.84503345063</v>
      </c>
      <c r="H200" s="143">
        <f t="shared" si="51"/>
        <v>12173.576793210021</v>
      </c>
      <c r="I200" s="143">
        <f t="shared" si="52"/>
        <v>488987.42182666063</v>
      </c>
      <c r="J200" s="151">
        <f t="shared" si="53"/>
        <v>4.418472673613396E-2</v>
      </c>
      <c r="K200" s="148"/>
    </row>
    <row r="201" spans="1:11">
      <c r="A201" s="156"/>
      <c r="B201" s="150" t="s">
        <v>1106</v>
      </c>
      <c r="C201" s="143">
        <v>11819273.561484005</v>
      </c>
      <c r="D201" s="143">
        <v>10977758.413678829</v>
      </c>
      <c r="E201" s="143">
        <v>11269240.774983237</v>
      </c>
      <c r="F201" s="143">
        <v>5242958.121219933</v>
      </c>
      <c r="G201" s="143">
        <f t="shared" si="50"/>
        <v>537031.5855831363</v>
      </c>
      <c r="H201" s="143">
        <f t="shared" si="51"/>
        <v>13001.200917632406</v>
      </c>
      <c r="I201" s="143">
        <f t="shared" si="52"/>
        <v>550032.78650076874</v>
      </c>
      <c r="J201" s="151">
        <f t="shared" si="53"/>
        <v>4.6536936778685381E-2</v>
      </c>
      <c r="K201" s="148"/>
    </row>
    <row r="202" spans="1:11">
      <c r="A202" s="156"/>
      <c r="B202" s="150" t="s">
        <v>1107</v>
      </c>
      <c r="C202" s="143">
        <v>11981913.503804933</v>
      </c>
      <c r="D202" s="143">
        <v>11128251.055053022</v>
      </c>
      <c r="E202" s="143">
        <v>11393763.330564773</v>
      </c>
      <c r="F202" s="143">
        <v>5508470.3967316849</v>
      </c>
      <c r="G202" s="143">
        <f t="shared" si="50"/>
        <v>574970.06838597509</v>
      </c>
      <c r="H202" s="143">
        <f t="shared" si="51"/>
        <v>13180.104854185427</v>
      </c>
      <c r="I202" s="143">
        <f t="shared" si="52"/>
        <v>588150.17324016057</v>
      </c>
      <c r="J202" s="151">
        <f t="shared" si="53"/>
        <v>4.9086497999955493E-2</v>
      </c>
      <c r="K202" s="148"/>
    </row>
    <row r="203" spans="1:11">
      <c r="A203" s="156"/>
      <c r="B203" s="150" t="s">
        <v>1108</v>
      </c>
      <c r="C203" s="143">
        <v>11045420.731613673</v>
      </c>
      <c r="D203" s="143">
        <v>10871051.39061947</v>
      </c>
      <c r="E203" s="143">
        <v>10504339.483351385</v>
      </c>
      <c r="F203" s="143">
        <v>5141758.4894635994</v>
      </c>
      <c r="G203" s="143">
        <f>+I203-H203</f>
        <v>528931.28545751306</v>
      </c>
      <c r="H203" s="143">
        <f t="shared" si="51"/>
        <v>12149.962804775041</v>
      </c>
      <c r="I203" s="143">
        <f>+C203-E203</f>
        <v>541081.24826228805</v>
      </c>
      <c r="J203" s="151">
        <f t="shared" si="53"/>
        <v>4.8986929643488476E-2</v>
      </c>
      <c r="K203" s="148"/>
    </row>
    <row r="204" spans="1:11">
      <c r="A204" s="156"/>
      <c r="B204" s="150" t="s">
        <v>1109</v>
      </c>
      <c r="C204" s="143">
        <v>10362644.818800356</v>
      </c>
      <c r="D204" s="143">
        <v>10049302.348871272</v>
      </c>
      <c r="E204" s="143">
        <v>9854715.1224310845</v>
      </c>
      <c r="F204" s="143">
        <v>4947171.2630234109</v>
      </c>
      <c r="G204" s="143">
        <f>+I204-H204</f>
        <v>496530.78706859134</v>
      </c>
      <c r="H204" s="143">
        <f t="shared" si="51"/>
        <v>11398.909300680392</v>
      </c>
      <c r="I204" s="143">
        <f>+C204-E204</f>
        <v>507929.69636927173</v>
      </c>
      <c r="J204" s="151">
        <f t="shared" si="53"/>
        <v>4.9015449747709564E-2</v>
      </c>
      <c r="K204" s="148"/>
    </row>
    <row r="205" spans="1:11">
      <c r="A205" s="156"/>
      <c r="B205" s="150" t="s">
        <v>1110</v>
      </c>
      <c r="C205" s="143">
        <v>8625899.3691300042</v>
      </c>
      <c r="D205" s="143">
        <v>8790652.2501086984</v>
      </c>
      <c r="E205" s="143">
        <v>8250213.233801513</v>
      </c>
      <c r="F205" s="143">
        <v>4406732.2467162255</v>
      </c>
      <c r="G205" s="143">
        <f>+I205-H205</f>
        <v>366197.6460224482</v>
      </c>
      <c r="H205" s="143">
        <f t="shared" si="51"/>
        <v>9488.4893060430059</v>
      </c>
      <c r="I205" s="143">
        <f>+C205-E205</f>
        <v>375686.13532849122</v>
      </c>
      <c r="J205" s="151">
        <f t="shared" si="53"/>
        <v>4.3553271288206831E-2</v>
      </c>
      <c r="K205" s="148"/>
    </row>
    <row r="206" spans="1:11">
      <c r="A206" s="156"/>
      <c r="B206" s="150" t="s">
        <v>1111</v>
      </c>
      <c r="C206" s="143">
        <v>8837189.9807034936</v>
      </c>
      <c r="D206" s="143">
        <v>8607098.6602856051</v>
      </c>
      <c r="E206" s="143">
        <v>8414520.8767192494</v>
      </c>
      <c r="F206" s="143">
        <v>4214154.4631498698</v>
      </c>
      <c r="G206" s="143">
        <f>+I206-H206</f>
        <v>412948.1950054703</v>
      </c>
      <c r="H206" s="143">
        <f t="shared" si="51"/>
        <v>9720.908978773843</v>
      </c>
      <c r="I206" s="143">
        <f>+C206-E206</f>
        <v>422669.10398424417</v>
      </c>
      <c r="J206" s="151">
        <f t="shared" si="53"/>
        <v>4.782845054900553E-2</v>
      </c>
      <c r="K206" s="148"/>
    </row>
    <row r="207" spans="1:11">
      <c r="A207" s="158"/>
      <c r="B207" s="150"/>
      <c r="C207" s="143"/>
      <c r="D207" s="143"/>
      <c r="E207" s="143"/>
      <c r="F207" s="143"/>
      <c r="G207" s="143"/>
      <c r="H207" s="143"/>
      <c r="I207" s="143"/>
      <c r="J207" s="151"/>
      <c r="K207" s="148"/>
    </row>
    <row r="208" spans="1:11">
      <c r="A208" s="128" t="s">
        <v>1094</v>
      </c>
      <c r="B208" s="150" t="s">
        <v>81</v>
      </c>
      <c r="C208" s="143">
        <f t="shared" ref="C208:I208" si="54">SUM(C195:C206)</f>
        <v>119562964.28621197</v>
      </c>
      <c r="D208" s="143">
        <f t="shared" si="54"/>
        <v>113871802.36597894</v>
      </c>
      <c r="E208" s="143">
        <f t="shared" si="54"/>
        <v>113905885.76001182</v>
      </c>
      <c r="F208" s="143">
        <f t="shared" si="54"/>
        <v>53548830.459080786</v>
      </c>
      <c r="G208" s="143">
        <f t="shared" si="54"/>
        <v>5525559.2654852988</v>
      </c>
      <c r="H208" s="143">
        <f t="shared" si="54"/>
        <v>131519.26071483316</v>
      </c>
      <c r="I208" s="143">
        <f t="shared" si="54"/>
        <v>5657078.5262001324</v>
      </c>
      <c r="J208" s="151">
        <f>(I208/C208)</f>
        <v>4.7314639277913156E-2</v>
      </c>
      <c r="K208" s="148"/>
    </row>
    <row r="209" spans="1:11">
      <c r="A209" s="128"/>
      <c r="B209" s="150"/>
      <c r="C209" s="143"/>
      <c r="D209" s="143"/>
      <c r="E209" s="143"/>
      <c r="F209" s="143"/>
      <c r="G209" s="143"/>
      <c r="H209" s="143"/>
      <c r="I209" s="143"/>
      <c r="J209" s="151"/>
      <c r="K209" s="148"/>
    </row>
    <row r="210" spans="1:11">
      <c r="A210" s="128"/>
      <c r="B210" s="150"/>
      <c r="C210" s="143"/>
      <c r="D210" s="143"/>
      <c r="E210" s="143"/>
      <c r="F210" s="143"/>
      <c r="G210" s="143"/>
      <c r="H210" s="143"/>
      <c r="I210" s="143"/>
      <c r="J210" s="151"/>
      <c r="K210" s="148"/>
    </row>
    <row r="211" spans="1:11">
      <c r="A211" s="128">
        <f>+A195+1</f>
        <v>2019</v>
      </c>
      <c r="B211" s="150" t="s">
        <v>1100</v>
      </c>
      <c r="C211" s="143">
        <v>8942566.1930922251</v>
      </c>
      <c r="D211" s="143">
        <v>9065413.3079064433</v>
      </c>
      <c r="E211" s="143">
        <v>8490942.1696032304</v>
      </c>
      <c r="F211" s="143">
        <v>3639683.3248466565</v>
      </c>
      <c r="G211" s="143">
        <f>+I211-H211</f>
        <v>441787.20067659323</v>
      </c>
      <c r="H211" s="143">
        <f>+C211*0.0011</f>
        <v>9836.8228124014477</v>
      </c>
      <c r="I211" s="143">
        <f>+C211-E211</f>
        <v>451624.02348899469</v>
      </c>
      <c r="J211" s="151">
        <f>(I211/C211)</f>
        <v>5.0502731960525626E-2</v>
      </c>
      <c r="K211" s="148"/>
    </row>
    <row r="212" spans="1:11">
      <c r="A212" s="156"/>
      <c r="B212" s="150" t="s">
        <v>1101</v>
      </c>
      <c r="C212" s="143">
        <v>8075362.6544972556</v>
      </c>
      <c r="D212" s="143">
        <v>8155034.8219437841</v>
      </c>
      <c r="E212" s="143">
        <v>7669980.7668990521</v>
      </c>
      <c r="F212" s="143">
        <v>3154629.269801924</v>
      </c>
      <c r="G212" s="143">
        <f t="shared" ref="G212:G218" si="55">+I212-H212</f>
        <v>396498.98867825652</v>
      </c>
      <c r="H212" s="143">
        <f t="shared" ref="H212:H222" si="56">+C212*0.0011</f>
        <v>8882.8989199469816</v>
      </c>
      <c r="I212" s="143">
        <f t="shared" ref="I212:I218" si="57">+C212-E212</f>
        <v>405381.8875982035</v>
      </c>
      <c r="J212" s="151">
        <f t="shared" ref="J212:J222" si="58">(I212/C212)</f>
        <v>5.0199836829921442E-2</v>
      </c>
      <c r="K212" s="148"/>
    </row>
    <row r="213" spans="1:11">
      <c r="A213" s="156"/>
      <c r="B213" s="150" t="s">
        <v>1102</v>
      </c>
      <c r="C213" s="143">
        <v>9100368.4495274033</v>
      </c>
      <c r="D213" s="143">
        <v>8180104.8704545405</v>
      </c>
      <c r="E213" s="143">
        <v>8651761.568110114</v>
      </c>
      <c r="F213" s="143">
        <v>3626285.967457498</v>
      </c>
      <c r="G213" s="143">
        <f t="shared" si="55"/>
        <v>438596.47612280922</v>
      </c>
      <c r="H213" s="143">
        <f t="shared" si="56"/>
        <v>10010.405294480144</v>
      </c>
      <c r="I213" s="143">
        <f t="shared" si="57"/>
        <v>448606.88141728938</v>
      </c>
      <c r="J213" s="151">
        <f t="shared" si="58"/>
        <v>4.9295463574399151E-2</v>
      </c>
      <c r="K213" s="148"/>
    </row>
    <row r="214" spans="1:11">
      <c r="A214" s="156"/>
      <c r="B214" s="150" t="s">
        <v>1103</v>
      </c>
      <c r="C214" s="143">
        <v>9379119.9374312516</v>
      </c>
      <c r="D214" s="143">
        <v>8472111.3677399289</v>
      </c>
      <c r="E214" s="143">
        <v>8950892.5208212212</v>
      </c>
      <c r="F214" s="143">
        <v>4105067.1205387898</v>
      </c>
      <c r="G214" s="143">
        <f t="shared" si="55"/>
        <v>417910.38467885606</v>
      </c>
      <c r="H214" s="143">
        <f t="shared" si="56"/>
        <v>10317.031931174377</v>
      </c>
      <c r="I214" s="143">
        <f t="shared" si="57"/>
        <v>428227.41661003046</v>
      </c>
      <c r="J214" s="151">
        <f t="shared" si="58"/>
        <v>4.5657526448831524E-2</v>
      </c>
      <c r="K214" s="148"/>
    </row>
    <row r="215" spans="1:11">
      <c r="A215" s="156"/>
      <c r="B215" s="150" t="s">
        <v>1104</v>
      </c>
      <c r="C215" s="143">
        <v>10639385.289957296</v>
      </c>
      <c r="D215" s="143">
        <v>9540239.194962183</v>
      </c>
      <c r="E215" s="143">
        <v>10175669.795479337</v>
      </c>
      <c r="F215" s="143">
        <v>4740497.7210559435</v>
      </c>
      <c r="G215" s="143">
        <f t="shared" si="55"/>
        <v>452012.17065900634</v>
      </c>
      <c r="H215" s="143">
        <f t="shared" si="56"/>
        <v>11703.323818953026</v>
      </c>
      <c r="I215" s="143">
        <f t="shared" si="57"/>
        <v>463715.49447795935</v>
      </c>
      <c r="J215" s="151">
        <f t="shared" si="58"/>
        <v>4.3584801362130256E-2</v>
      </c>
      <c r="K215" s="148"/>
    </row>
    <row r="216" spans="1:11">
      <c r="A216" s="156"/>
      <c r="B216" s="150" t="s">
        <v>1105</v>
      </c>
      <c r="C216" s="143">
        <v>11123540.745462991</v>
      </c>
      <c r="D216" s="143">
        <v>10395724.889110837</v>
      </c>
      <c r="E216" s="143">
        <v>10632050.137286458</v>
      </c>
      <c r="F216" s="143">
        <v>4976822.9692315636</v>
      </c>
      <c r="G216" s="143">
        <f t="shared" si="55"/>
        <v>479254.71335652383</v>
      </c>
      <c r="H216" s="143">
        <f t="shared" si="56"/>
        <v>12235.894820009291</v>
      </c>
      <c r="I216" s="143">
        <f t="shared" si="57"/>
        <v>491490.60817653313</v>
      </c>
      <c r="J216" s="151">
        <f t="shared" si="58"/>
        <v>4.418472673613387E-2</v>
      </c>
      <c r="K216" s="148"/>
    </row>
    <row r="217" spans="1:11">
      <c r="A217" s="156"/>
      <c r="B217" s="150" t="s">
        <v>1106</v>
      </c>
      <c r="C217" s="143">
        <v>11875449.92467376</v>
      </c>
      <c r="D217" s="143">
        <v>11031748.216068028</v>
      </c>
      <c r="E217" s="143">
        <v>11322802.862310775</v>
      </c>
      <c r="F217" s="143">
        <v>5267877.6154743116</v>
      </c>
      <c r="G217" s="143">
        <f t="shared" si="55"/>
        <v>539584.06744584453</v>
      </c>
      <c r="H217" s="143">
        <f t="shared" si="56"/>
        <v>13062.994917141137</v>
      </c>
      <c r="I217" s="143">
        <f t="shared" si="57"/>
        <v>552647.06236298569</v>
      </c>
      <c r="J217" s="151">
        <f t="shared" si="58"/>
        <v>4.6536936778685284E-2</v>
      </c>
      <c r="K217" s="148"/>
    </row>
    <row r="218" spans="1:11">
      <c r="A218" s="156"/>
      <c r="B218" s="150" t="s">
        <v>1107</v>
      </c>
      <c r="C218" s="143">
        <v>12039816.640508931</v>
      </c>
      <c r="D218" s="143">
        <v>11181611.492499202</v>
      </c>
      <c r="E218" s="143">
        <v>11448824.205064759</v>
      </c>
      <c r="F218" s="143">
        <v>5535090.3280398678</v>
      </c>
      <c r="G218" s="143">
        <f t="shared" si="55"/>
        <v>577748.63713961269</v>
      </c>
      <c r="H218" s="143">
        <f t="shared" si="56"/>
        <v>13243.798304559825</v>
      </c>
      <c r="I218" s="143">
        <f t="shared" si="57"/>
        <v>590992.43544417247</v>
      </c>
      <c r="J218" s="151">
        <f t="shared" si="58"/>
        <v>4.9086497999955493E-2</v>
      </c>
      <c r="K218" s="148"/>
    </row>
    <row r="219" spans="1:11">
      <c r="A219" s="156"/>
      <c r="B219" s="150" t="s">
        <v>1108</v>
      </c>
      <c r="C219" s="143">
        <v>11099342.819317812</v>
      </c>
      <c r="D219" s="143">
        <v>10923850.638198093</v>
      </c>
      <c r="E219" s="143">
        <v>10555620.093538933</v>
      </c>
      <c r="F219" s="143">
        <v>5166859.7833807077</v>
      </c>
      <c r="G219" s="143">
        <f>+I219-H219</f>
        <v>531513.44867763005</v>
      </c>
      <c r="H219" s="143">
        <f t="shared" si="56"/>
        <v>12209.277101249594</v>
      </c>
      <c r="I219" s="143">
        <f>+C219-E219</f>
        <v>543722.7257788796</v>
      </c>
      <c r="J219" s="151">
        <f t="shared" si="58"/>
        <v>4.8986929643488379E-2</v>
      </c>
      <c r="K219" s="148"/>
    </row>
    <row r="220" spans="1:11">
      <c r="A220" s="156"/>
      <c r="B220" s="150" t="s">
        <v>1109</v>
      </c>
      <c r="C220" s="143">
        <v>10419902.568966189</v>
      </c>
      <c r="D220" s="143">
        <v>10101519.782069741</v>
      </c>
      <c r="E220" s="143">
        <v>9909166.3582209982</v>
      </c>
      <c r="F220" s="143">
        <v>4974506.3595319651</v>
      </c>
      <c r="G220" s="143">
        <f>+I220-H220</f>
        <v>499274.3179193284</v>
      </c>
      <c r="H220" s="143">
        <f t="shared" si="56"/>
        <v>11461.892825862809</v>
      </c>
      <c r="I220" s="143">
        <f>+C220-E220</f>
        <v>510736.2107451912</v>
      </c>
      <c r="J220" s="151">
        <f t="shared" si="58"/>
        <v>4.901544974770948E-2</v>
      </c>
      <c r="K220" s="148"/>
    </row>
    <row r="221" spans="1:11">
      <c r="A221" s="156"/>
      <c r="B221" s="150" t="s">
        <v>1110</v>
      </c>
      <c r="C221" s="143">
        <v>8681518.2553706579</v>
      </c>
      <c r="D221" s="143">
        <v>8842769.7052607872</v>
      </c>
      <c r="E221" s="143">
        <v>8303409.73560098</v>
      </c>
      <c r="F221" s="143">
        <v>4435146.3898721579</v>
      </c>
      <c r="G221" s="143">
        <f>+I221-H221</f>
        <v>368558.84968877019</v>
      </c>
      <c r="H221" s="143">
        <f t="shared" si="56"/>
        <v>9549.6700809077247</v>
      </c>
      <c r="I221" s="143">
        <f>+C221-E221</f>
        <v>378108.51976967789</v>
      </c>
      <c r="J221" s="151">
        <f t="shared" si="58"/>
        <v>4.3553271288206782E-2</v>
      </c>
      <c r="K221" s="148"/>
    </row>
    <row r="222" spans="1:11">
      <c r="A222" s="156"/>
      <c r="B222" s="150" t="s">
        <v>1111</v>
      </c>
      <c r="C222" s="143">
        <v>8900710.5370925292</v>
      </c>
      <c r="D222" s="143">
        <v>8665704.4833997972</v>
      </c>
      <c r="E222" s="143">
        <v>8475003.3433181867</v>
      </c>
      <c r="F222" s="143">
        <v>4244445.2497905474</v>
      </c>
      <c r="G222" s="143">
        <f>+I222-H222</f>
        <v>415916.41218354076</v>
      </c>
      <c r="H222" s="143">
        <f t="shared" si="56"/>
        <v>9790.7815908017819</v>
      </c>
      <c r="I222" s="143">
        <f>+C222-E222</f>
        <v>425707.19377434254</v>
      </c>
      <c r="J222" s="151">
        <f t="shared" si="58"/>
        <v>4.7828450549005537E-2</v>
      </c>
      <c r="K222" s="148"/>
    </row>
    <row r="223" spans="1:11">
      <c r="A223" s="158"/>
      <c r="B223" s="150"/>
      <c r="C223" s="143"/>
      <c r="D223" s="143"/>
      <c r="E223" s="143"/>
      <c r="F223" s="143"/>
      <c r="G223" s="143"/>
      <c r="H223" s="143"/>
      <c r="I223" s="143"/>
      <c r="J223" s="151"/>
      <c r="K223" s="148"/>
    </row>
    <row r="224" spans="1:11">
      <c r="A224" s="128" t="s">
        <v>1094</v>
      </c>
      <c r="B224" s="150" t="s">
        <v>81</v>
      </c>
      <c r="C224" s="143">
        <f t="shared" ref="C224:I224" si="59">SUM(C211:C222)</f>
        <v>120277084.01589832</v>
      </c>
      <c r="D224" s="143">
        <f t="shared" si="59"/>
        <v>114555832.76961336</v>
      </c>
      <c r="E224" s="143">
        <f t="shared" si="59"/>
        <v>114586123.55625406</v>
      </c>
      <c r="F224" s="143">
        <f t="shared" si="59"/>
        <v>53866912.099021934</v>
      </c>
      <c r="G224" s="143">
        <f t="shared" si="59"/>
        <v>5558655.6672267728</v>
      </c>
      <c r="H224" s="143">
        <f t="shared" si="59"/>
        <v>132304.79241748815</v>
      </c>
      <c r="I224" s="143">
        <f t="shared" si="59"/>
        <v>5690960.4596442599</v>
      </c>
      <c r="J224" s="151">
        <f>(I224/C224)</f>
        <v>4.7315417614314827E-2</v>
      </c>
      <c r="K224" s="148"/>
    </row>
    <row r="225" spans="1:11">
      <c r="A225" s="128"/>
      <c r="B225" s="150"/>
      <c r="C225" s="143"/>
      <c r="D225" s="143"/>
      <c r="E225" s="143"/>
      <c r="F225" s="143"/>
      <c r="G225" s="143"/>
      <c r="H225" s="143"/>
      <c r="I225" s="143"/>
      <c r="J225" s="151"/>
      <c r="K225" s="148"/>
    </row>
    <row r="226" spans="1:11">
      <c r="A226" s="128"/>
      <c r="B226" s="150"/>
      <c r="C226" s="143"/>
      <c r="D226" s="143"/>
      <c r="E226" s="143"/>
      <c r="F226" s="143"/>
      <c r="G226" s="143"/>
      <c r="H226" s="143"/>
      <c r="I226" s="143"/>
      <c r="J226" s="151"/>
      <c r="K226" s="148"/>
    </row>
    <row r="227" spans="1:11">
      <c r="A227" s="128">
        <f>+A211+1</f>
        <v>2020</v>
      </c>
      <c r="B227" s="150" t="s">
        <v>1100</v>
      </c>
      <c r="C227" s="143">
        <v>9016209.2198111173</v>
      </c>
      <c r="D227" s="143">
        <v>9135654.7504338659</v>
      </c>
      <c r="E227" s="143">
        <v>8560866.0222829767</v>
      </c>
      <c r="F227" s="143">
        <v>3669656.5216396572</v>
      </c>
      <c r="G227" s="143">
        <f>+I227-H227</f>
        <v>445425.36738634837</v>
      </c>
      <c r="H227" s="143">
        <f>+C227*0.0011</f>
        <v>9917.8301417922303</v>
      </c>
      <c r="I227" s="143">
        <f>+C227-E227</f>
        <v>455343.19752814062</v>
      </c>
      <c r="J227" s="151">
        <f>(I227/C227)</f>
        <v>5.0502731960525613E-2</v>
      </c>
      <c r="K227" s="148"/>
    </row>
    <row r="228" spans="1:11">
      <c r="A228" s="156"/>
      <c r="B228" s="150" t="s">
        <v>1101</v>
      </c>
      <c r="C228" s="143">
        <v>8363012.3992034607</v>
      </c>
      <c r="D228" s="143">
        <v>8345847.8176373886</v>
      </c>
      <c r="E228" s="143">
        <v>7943190.5413568374</v>
      </c>
      <c r="F228" s="143">
        <v>3266999.2453591069</v>
      </c>
      <c r="G228" s="143">
        <f t="shared" ref="G228:G234" si="60">+I228-H228</f>
        <v>410622.54420749948</v>
      </c>
      <c r="H228" s="143">
        <f t="shared" ref="H228:H238" si="61">+C228*0.0011</f>
        <v>9199.3136391238077</v>
      </c>
      <c r="I228" s="143">
        <f t="shared" ref="I228:I234" si="62">+C228-E228</f>
        <v>419821.85784662329</v>
      </c>
      <c r="J228" s="151">
        <f t="shared" ref="J228:J238" si="63">(I228/C228)</f>
        <v>5.0199836829921407E-2</v>
      </c>
      <c r="K228" s="148"/>
    </row>
    <row r="229" spans="1:11">
      <c r="A229" s="156"/>
      <c r="B229" s="150" t="s">
        <v>1102</v>
      </c>
      <c r="C229" s="143">
        <v>9188430.1405205373</v>
      </c>
      <c r="D229" s="143">
        <v>8341104.9516929034</v>
      </c>
      <c r="E229" s="143">
        <v>8735482.2172225956</v>
      </c>
      <c r="F229" s="143">
        <v>3661376.5108887986</v>
      </c>
      <c r="G229" s="143">
        <f t="shared" si="60"/>
        <v>442840.6501433691</v>
      </c>
      <c r="H229" s="143">
        <f t="shared" si="61"/>
        <v>10107.273154572591</v>
      </c>
      <c r="I229" s="143">
        <f t="shared" si="62"/>
        <v>452947.92329794168</v>
      </c>
      <c r="J229" s="151">
        <f t="shared" si="63"/>
        <v>4.9295463574399179E-2</v>
      </c>
      <c r="K229" s="148"/>
    </row>
    <row r="230" spans="1:11">
      <c r="A230" s="156"/>
      <c r="B230" s="150" t="s">
        <v>1103</v>
      </c>
      <c r="C230" s="143">
        <v>9473915.7985130083</v>
      </c>
      <c r="D230" s="143">
        <v>8556179.2346873041</v>
      </c>
      <c r="E230" s="143">
        <v>9041360.2373683993</v>
      </c>
      <c r="F230" s="143">
        <v>4146557.5135698933</v>
      </c>
      <c r="G230" s="143">
        <f t="shared" si="60"/>
        <v>422134.25376624468</v>
      </c>
      <c r="H230" s="143">
        <f t="shared" si="61"/>
        <v>10421.30737836431</v>
      </c>
      <c r="I230" s="143">
        <f t="shared" si="62"/>
        <v>432555.561144609</v>
      </c>
      <c r="J230" s="151">
        <f t="shared" si="63"/>
        <v>4.5657526448831365E-2</v>
      </c>
      <c r="K230" s="148"/>
    </row>
    <row r="231" spans="1:11">
      <c r="A231" s="156"/>
      <c r="B231" s="150" t="s">
        <v>1104</v>
      </c>
      <c r="C231" s="143">
        <v>10738660.767993974</v>
      </c>
      <c r="D231" s="143">
        <v>9632444.8587720692</v>
      </c>
      <c r="E231" s="143">
        <v>10270618.371525655</v>
      </c>
      <c r="F231" s="143">
        <v>4784731.0263234796</v>
      </c>
      <c r="G231" s="143">
        <f t="shared" si="60"/>
        <v>456229.86962352565</v>
      </c>
      <c r="H231" s="143">
        <f t="shared" si="61"/>
        <v>11812.526844793372</v>
      </c>
      <c r="I231" s="143">
        <f t="shared" si="62"/>
        <v>468042.396468319</v>
      </c>
      <c r="J231" s="151">
        <f t="shared" si="63"/>
        <v>4.3584801362130304E-2</v>
      </c>
      <c r="K231" s="148"/>
    </row>
    <row r="232" spans="1:11">
      <c r="A232" s="156"/>
      <c r="B232" s="150" t="s">
        <v>1105</v>
      </c>
      <c r="C232" s="143">
        <v>11221913.331703998</v>
      </c>
      <c r="D232" s="143">
        <v>10489970.985721713</v>
      </c>
      <c r="E232" s="143">
        <v>10726076.157686079</v>
      </c>
      <c r="F232" s="143">
        <v>5020836.1982878465</v>
      </c>
      <c r="G232" s="143">
        <f t="shared" si="60"/>
        <v>483493.06935304485</v>
      </c>
      <c r="H232" s="143">
        <f t="shared" si="61"/>
        <v>12344.1046648744</v>
      </c>
      <c r="I232" s="143">
        <f t="shared" si="62"/>
        <v>495837.17401791923</v>
      </c>
      <c r="J232" s="151">
        <f t="shared" si="63"/>
        <v>4.4184726736133911E-2</v>
      </c>
      <c r="K232" s="148"/>
    </row>
    <row r="233" spans="1:11">
      <c r="A233" s="156"/>
      <c r="B233" s="150" t="s">
        <v>1106</v>
      </c>
      <c r="C233" s="143">
        <v>11974215.79791737</v>
      </c>
      <c r="D233" s="143">
        <v>11126119.114368156</v>
      </c>
      <c r="E233" s="143">
        <v>11416972.474355355</v>
      </c>
      <c r="F233" s="143">
        <v>5311689.5582750449</v>
      </c>
      <c r="G233" s="143">
        <f t="shared" si="60"/>
        <v>544071.6861843057</v>
      </c>
      <c r="H233" s="143">
        <f t="shared" si="61"/>
        <v>13171.637377709107</v>
      </c>
      <c r="I233" s="143">
        <f t="shared" si="62"/>
        <v>557243.32356201485</v>
      </c>
      <c r="J233" s="151">
        <f t="shared" si="63"/>
        <v>4.6536936778685256E-2</v>
      </c>
      <c r="K233" s="148"/>
    </row>
    <row r="234" spans="1:11">
      <c r="A234" s="156"/>
      <c r="B234" s="150" t="s">
        <v>1107</v>
      </c>
      <c r="C234" s="143">
        <v>12139256.225166311</v>
      </c>
      <c r="D234" s="143">
        <v>11274266.308747616</v>
      </c>
      <c r="E234" s="143">
        <v>11543382.648748739</v>
      </c>
      <c r="F234" s="143">
        <v>5580805.8982761689</v>
      </c>
      <c r="G234" s="143">
        <f t="shared" si="60"/>
        <v>582520.39456988988</v>
      </c>
      <c r="H234" s="143">
        <f t="shared" si="61"/>
        <v>13353.181847682943</v>
      </c>
      <c r="I234" s="143">
        <f t="shared" si="62"/>
        <v>595873.5764175728</v>
      </c>
      <c r="J234" s="151">
        <f t="shared" si="63"/>
        <v>4.9086497999955445E-2</v>
      </c>
      <c r="K234" s="148"/>
    </row>
    <row r="235" spans="1:11">
      <c r="A235" s="156"/>
      <c r="B235" s="150" t="s">
        <v>1108</v>
      </c>
      <c r="C235" s="143">
        <v>11192684.909358686</v>
      </c>
      <c r="D235" s="143">
        <v>11014884.040153585</v>
      </c>
      <c r="E235" s="143">
        <v>10644389.641182197</v>
      </c>
      <c r="F235" s="143">
        <v>5210311.4993047807</v>
      </c>
      <c r="G235" s="143">
        <f>+I235-H235</f>
        <v>535983.31477619405</v>
      </c>
      <c r="H235" s="143">
        <f t="shared" si="61"/>
        <v>12311.953400294555</v>
      </c>
      <c r="I235" s="143">
        <f>+C235-E235</f>
        <v>548295.26817648858</v>
      </c>
      <c r="J235" s="151">
        <f t="shared" si="63"/>
        <v>4.8986929643488428E-2</v>
      </c>
      <c r="K235" s="148"/>
    </row>
    <row r="236" spans="1:11">
      <c r="A236" s="156"/>
      <c r="B236" s="150" t="s">
        <v>1109</v>
      </c>
      <c r="C236" s="143">
        <v>10513055.246051883</v>
      </c>
      <c r="D236" s="143">
        <v>10189086.76551605</v>
      </c>
      <c r="E236" s="143">
        <v>9997753.1149441339</v>
      </c>
      <c r="F236" s="143">
        <v>5018977.8487328654</v>
      </c>
      <c r="G236" s="143">
        <f>+I236-H236</f>
        <v>503737.77033709234</v>
      </c>
      <c r="H236" s="143">
        <f t="shared" si="61"/>
        <v>11564.360770657073</v>
      </c>
      <c r="I236" s="143">
        <f>+C236-E236</f>
        <v>515302.13110774942</v>
      </c>
      <c r="J236" s="151">
        <f t="shared" si="63"/>
        <v>4.9015449747709459E-2</v>
      </c>
      <c r="K236" s="148"/>
    </row>
    <row r="237" spans="1:11">
      <c r="A237" s="156"/>
      <c r="B237" s="150" t="s">
        <v>1110</v>
      </c>
      <c r="C237" s="143">
        <v>8768822.8433922045</v>
      </c>
      <c r="D237" s="143">
        <v>8926141.8945263065</v>
      </c>
      <c r="E237" s="143">
        <v>8386911.9232157189</v>
      </c>
      <c r="F237" s="143">
        <v>4479747.8774222769</v>
      </c>
      <c r="G237" s="143">
        <f>+I237-H237</f>
        <v>372265.21504875412</v>
      </c>
      <c r="H237" s="143">
        <f t="shared" si="61"/>
        <v>9645.7051277314258</v>
      </c>
      <c r="I237" s="143">
        <f>+C237-E237</f>
        <v>381910.92017648555</v>
      </c>
      <c r="J237" s="151">
        <f t="shared" si="63"/>
        <v>4.3553271288206796E-2</v>
      </c>
      <c r="K237" s="148"/>
    </row>
    <row r="238" spans="1:11">
      <c r="A238" s="156"/>
      <c r="B238" s="150" t="s">
        <v>1111</v>
      </c>
      <c r="C238" s="143">
        <v>8994975.9863372464</v>
      </c>
      <c r="D238" s="143">
        <v>8755110.8724889942</v>
      </c>
      <c r="E238" s="143">
        <v>8564760.2221852224</v>
      </c>
      <c r="F238" s="143">
        <v>4289397.2271185061</v>
      </c>
      <c r="G238" s="143">
        <f>+I238-H238</f>
        <v>420321.29056705296</v>
      </c>
      <c r="H238" s="143">
        <f t="shared" si="61"/>
        <v>9894.4735849709723</v>
      </c>
      <c r="I238" s="143">
        <f>+C238-E238</f>
        <v>430215.76415202394</v>
      </c>
      <c r="J238" s="151">
        <f t="shared" si="63"/>
        <v>4.7828450549005606E-2</v>
      </c>
      <c r="K238" s="148"/>
    </row>
    <row r="239" spans="1:11">
      <c r="A239" s="158"/>
      <c r="B239" s="150"/>
      <c r="C239" s="143"/>
      <c r="D239" s="143"/>
      <c r="E239" s="143"/>
      <c r="F239" s="143"/>
      <c r="G239" s="143"/>
      <c r="H239" s="143"/>
      <c r="I239" s="143"/>
      <c r="J239" s="151"/>
      <c r="K239" s="148"/>
    </row>
    <row r="240" spans="1:11">
      <c r="A240" s="128" t="s">
        <v>1094</v>
      </c>
      <c r="B240" s="150" t="s">
        <v>81</v>
      </c>
      <c r="C240" s="143">
        <f t="shared" ref="C240:I240" si="64">SUM(C227:C238)</f>
        <v>121585152.66596977</v>
      </c>
      <c r="D240" s="143">
        <f t="shared" si="64"/>
        <v>115786811.59474595</v>
      </c>
      <c r="E240" s="143">
        <f t="shared" si="64"/>
        <v>115831763.57207391</v>
      </c>
      <c r="F240" s="143">
        <f t="shared" si="64"/>
        <v>54441086.925198421</v>
      </c>
      <c r="G240" s="143">
        <f t="shared" si="64"/>
        <v>5619645.4259633208</v>
      </c>
      <c r="H240" s="143">
        <f t="shared" si="64"/>
        <v>133743.66793256681</v>
      </c>
      <c r="I240" s="143">
        <f t="shared" si="64"/>
        <v>5753389.093895888</v>
      </c>
      <c r="J240" s="151">
        <f>(I240/C240)</f>
        <v>4.7319832789963608E-2</v>
      </c>
      <c r="K240" s="148"/>
    </row>
    <row r="241" spans="1:11">
      <c r="A241" s="128"/>
      <c r="B241" s="150"/>
      <c r="C241" s="143"/>
      <c r="D241" s="143"/>
      <c r="E241" s="143"/>
      <c r="F241" s="143"/>
      <c r="G241" s="143"/>
      <c r="H241" s="143"/>
      <c r="I241" s="143"/>
      <c r="J241" s="151"/>
      <c r="K241" s="148"/>
    </row>
    <row r="242" spans="1:11">
      <c r="A242" s="128"/>
      <c r="B242" s="150"/>
      <c r="C242" s="143"/>
      <c r="D242" s="143"/>
      <c r="E242" s="143"/>
      <c r="F242" s="143"/>
      <c r="G242" s="143"/>
      <c r="H242" s="143"/>
      <c r="I242" s="143"/>
      <c r="J242" s="151"/>
      <c r="K242" s="148"/>
    </row>
    <row r="243" spans="1:11">
      <c r="A243" s="128">
        <f>+A227+1</f>
        <v>2021</v>
      </c>
      <c r="B243" s="150" t="s">
        <v>1100</v>
      </c>
      <c r="C243" s="143">
        <v>9119977.6908442844</v>
      </c>
      <c r="D243" s="143">
        <v>9236900.1565200482</v>
      </c>
      <c r="E243" s="143">
        <v>8659393.9020376019</v>
      </c>
      <c r="F243" s="143">
        <v>3711890.9726360608</v>
      </c>
      <c r="G243" s="143">
        <f>+I243-H243</f>
        <v>450551.81334675371</v>
      </c>
      <c r="H243" s="143">
        <f>+C243*0.0011</f>
        <v>10031.975459928713</v>
      </c>
      <c r="I243" s="143">
        <f>+C243-E243</f>
        <v>460583.78880668245</v>
      </c>
      <c r="J243" s="151">
        <f>(I243/C243)</f>
        <v>5.050273196052564E-2</v>
      </c>
      <c r="K243" s="148"/>
    </row>
    <row r="244" spans="1:11">
      <c r="A244" s="156"/>
      <c r="B244" s="150" t="s">
        <v>1101</v>
      </c>
      <c r="C244" s="143">
        <v>8242166.3889616951</v>
      </c>
      <c r="D244" s="143">
        <v>8320511.0354137588</v>
      </c>
      <c r="E244" s="143">
        <v>7828410.9811107554</v>
      </c>
      <c r="F244" s="143">
        <v>3219790.9183330573</v>
      </c>
      <c r="G244" s="143">
        <f t="shared" ref="G244:G250" si="65">+I244-H244</f>
        <v>404689.02482308191</v>
      </c>
      <c r="H244" s="143">
        <f t="shared" ref="H244:H254" si="66">+C244*0.0011</f>
        <v>9066.3830278578644</v>
      </c>
      <c r="I244" s="143">
        <f t="shared" ref="I244:I250" si="67">+C244-E244</f>
        <v>413755.40785093978</v>
      </c>
      <c r="J244" s="151">
        <f t="shared" ref="J244:J254" si="68">(I244/C244)</f>
        <v>5.0199836829921428E-2</v>
      </c>
      <c r="K244" s="148"/>
    </row>
    <row r="245" spans="1:11">
      <c r="A245" s="156"/>
      <c r="B245" s="150" t="s">
        <v>1102</v>
      </c>
      <c r="C245" s="143">
        <v>9298358.2696431</v>
      </c>
      <c r="D245" s="143">
        <v>8354601.9833338996</v>
      </c>
      <c r="E245" s="143">
        <v>8839991.388260195</v>
      </c>
      <c r="F245" s="143">
        <v>3705180.3232593527</v>
      </c>
      <c r="G245" s="143">
        <f t="shared" si="65"/>
        <v>448138.68728629756</v>
      </c>
      <c r="H245" s="143">
        <f t="shared" si="66"/>
        <v>10228.194096607411</v>
      </c>
      <c r="I245" s="143">
        <f t="shared" si="67"/>
        <v>458366.88138290495</v>
      </c>
      <c r="J245" s="151">
        <f t="shared" si="68"/>
        <v>4.9295463574399193E-2</v>
      </c>
      <c r="K245" s="148"/>
    </row>
    <row r="246" spans="1:11">
      <c r="A246" s="156"/>
      <c r="B246" s="150" t="s">
        <v>1103</v>
      </c>
      <c r="C246" s="143">
        <v>9585900.4605573807</v>
      </c>
      <c r="D246" s="143">
        <v>8657841.1535109989</v>
      </c>
      <c r="E246" s="143">
        <v>9148231.9567436166</v>
      </c>
      <c r="F246" s="143">
        <v>4195571.1264919713</v>
      </c>
      <c r="G246" s="143">
        <f t="shared" si="65"/>
        <v>427124.01330715098</v>
      </c>
      <c r="H246" s="143">
        <f t="shared" si="66"/>
        <v>10544.49050661312</v>
      </c>
      <c r="I246" s="143">
        <f t="shared" si="67"/>
        <v>437668.50381376408</v>
      </c>
      <c r="J246" s="151">
        <f t="shared" si="68"/>
        <v>4.5657526448831441E-2</v>
      </c>
      <c r="K246" s="148"/>
    </row>
    <row r="247" spans="1:11">
      <c r="A247" s="156"/>
      <c r="B247" s="150" t="s">
        <v>1104</v>
      </c>
      <c r="C247" s="143">
        <v>10856106.164674649</v>
      </c>
      <c r="D247" s="143">
        <v>9741455.9173088782</v>
      </c>
      <c r="E247" s="143">
        <v>10382944.933921106</v>
      </c>
      <c r="F247" s="143">
        <v>4837060.1431042003</v>
      </c>
      <c r="G247" s="143">
        <f t="shared" si="65"/>
        <v>461219.51397240075</v>
      </c>
      <c r="H247" s="143">
        <f t="shared" si="66"/>
        <v>11941.716781142115</v>
      </c>
      <c r="I247" s="143">
        <f t="shared" si="67"/>
        <v>473161.23075354286</v>
      </c>
      <c r="J247" s="151">
        <f t="shared" si="68"/>
        <v>4.3584801362130304E-2</v>
      </c>
      <c r="K247" s="148"/>
    </row>
    <row r="248" spans="1:11">
      <c r="A248" s="156"/>
      <c r="B248" s="150" t="s">
        <v>1105</v>
      </c>
      <c r="C248" s="143">
        <v>11223998.816249926</v>
      </c>
      <c r="D248" s="143">
        <v>10543360.366417725</v>
      </c>
      <c r="E248" s="143">
        <v>10728069.495667232</v>
      </c>
      <c r="F248" s="143">
        <v>5021769.2723537087</v>
      </c>
      <c r="G248" s="143">
        <f t="shared" si="65"/>
        <v>483582.92188481853</v>
      </c>
      <c r="H248" s="143">
        <f t="shared" si="66"/>
        <v>12346.398697874918</v>
      </c>
      <c r="I248" s="143">
        <f t="shared" si="67"/>
        <v>495929.32058269344</v>
      </c>
      <c r="J248" s="151">
        <f t="shared" si="68"/>
        <v>4.4184726736133911E-2</v>
      </c>
      <c r="K248" s="148"/>
    </row>
    <row r="249" spans="1:11">
      <c r="A249" s="156"/>
      <c r="B249" s="150" t="s">
        <v>1106</v>
      </c>
      <c r="C249" s="143">
        <v>11949712.509752011</v>
      </c>
      <c r="D249" s="143">
        <v>11114558.718368966</v>
      </c>
      <c r="E249" s="143">
        <v>11393609.494162217</v>
      </c>
      <c r="F249" s="143">
        <v>5300820.0481469594</v>
      </c>
      <c r="G249" s="143">
        <f t="shared" si="65"/>
        <v>542958.33182906697</v>
      </c>
      <c r="H249" s="143">
        <f t="shared" si="66"/>
        <v>13144.683760727214</v>
      </c>
      <c r="I249" s="143">
        <f t="shared" si="67"/>
        <v>556103.01558979414</v>
      </c>
      <c r="J249" s="151">
        <f t="shared" si="68"/>
        <v>4.6536936778685298E-2</v>
      </c>
      <c r="K249" s="148"/>
    </row>
    <row r="250" spans="1:11">
      <c r="A250" s="156"/>
      <c r="B250" s="150" t="s">
        <v>1107</v>
      </c>
      <c r="C250" s="143">
        <v>12163876.859560769</v>
      </c>
      <c r="D250" s="143">
        <v>11275489.996052658</v>
      </c>
      <c r="E250" s="143">
        <v>11566794.742422234</v>
      </c>
      <c r="F250" s="143">
        <v>5592124.7945165355</v>
      </c>
      <c r="G250" s="143">
        <f t="shared" si="65"/>
        <v>583701.85259301797</v>
      </c>
      <c r="H250" s="143">
        <f t="shared" si="66"/>
        <v>13380.264545516848</v>
      </c>
      <c r="I250" s="143">
        <f t="shared" si="67"/>
        <v>597082.11713853478</v>
      </c>
      <c r="J250" s="151">
        <f t="shared" si="68"/>
        <v>4.9086497999955507E-2</v>
      </c>
      <c r="K250" s="148"/>
    </row>
    <row r="251" spans="1:11">
      <c r="A251" s="156"/>
      <c r="B251" s="150" t="s">
        <v>1108</v>
      </c>
      <c r="C251" s="143">
        <v>11214034.994561628</v>
      </c>
      <c r="D251" s="143">
        <v>11036568.459257152</v>
      </c>
      <c r="E251" s="143">
        <v>10664693.851263421</v>
      </c>
      <c r="F251" s="143">
        <v>5220250.1865228051</v>
      </c>
      <c r="G251" s="143">
        <f>+I251-H251</f>
        <v>537005.70480418904</v>
      </c>
      <c r="H251" s="143">
        <f t="shared" si="66"/>
        <v>12335.438494017792</v>
      </c>
      <c r="I251" s="143">
        <f>+C251-E251</f>
        <v>549341.14329820685</v>
      </c>
      <c r="J251" s="151">
        <f t="shared" si="68"/>
        <v>4.8986929643488365E-2</v>
      </c>
      <c r="K251" s="148"/>
    </row>
    <row r="252" spans="1:11">
      <c r="A252" s="156"/>
      <c r="B252" s="150" t="s">
        <v>1109</v>
      </c>
      <c r="C252" s="143">
        <v>10536200.833359083</v>
      </c>
      <c r="D252" s="143">
        <v>10209986.745613255</v>
      </c>
      <c r="E252" s="143">
        <v>10019764.210879795</v>
      </c>
      <c r="F252" s="143">
        <v>5030027.6517893439</v>
      </c>
      <c r="G252" s="143">
        <f>+I252-H252</f>
        <v>504846.80156259291</v>
      </c>
      <c r="H252" s="143">
        <f t="shared" si="66"/>
        <v>11589.820916694993</v>
      </c>
      <c r="I252" s="143">
        <f>+C252-E252</f>
        <v>516436.62247928791</v>
      </c>
      <c r="J252" s="151">
        <f t="shared" si="68"/>
        <v>4.9015449747709577E-2</v>
      </c>
      <c r="K252" s="148"/>
    </row>
    <row r="253" spans="1:11">
      <c r="A253" s="156"/>
      <c r="B253" s="150" t="s">
        <v>1110</v>
      </c>
      <c r="C253" s="143">
        <v>8826227.3495960645</v>
      </c>
      <c r="D253" s="143">
        <v>8962769.6829876639</v>
      </c>
      <c r="E253" s="143">
        <v>8441816.2753877174</v>
      </c>
      <c r="F253" s="143">
        <v>4509074.2441893956</v>
      </c>
      <c r="G253" s="143">
        <f>+I253-H253</f>
        <v>374702.22412379144</v>
      </c>
      <c r="H253" s="143">
        <f t="shared" si="66"/>
        <v>9708.8500845556719</v>
      </c>
      <c r="I253" s="143">
        <f>+C253-E253</f>
        <v>384411.07420834713</v>
      </c>
      <c r="J253" s="151">
        <f t="shared" si="68"/>
        <v>4.3553271288206713E-2</v>
      </c>
      <c r="K253" s="148"/>
    </row>
    <row r="254" spans="1:11">
      <c r="A254" s="156"/>
      <c r="B254" s="150" t="s">
        <v>1111</v>
      </c>
      <c r="C254" s="143">
        <v>9088423.3945456967</v>
      </c>
      <c r="D254" s="143">
        <v>8828853.321260795</v>
      </c>
      <c r="E254" s="143">
        <v>8653738.1856512427</v>
      </c>
      <c r="F254" s="143">
        <v>4333959.1085798442</v>
      </c>
      <c r="G254" s="143">
        <f>+I254-H254</f>
        <v>424687.94316045369</v>
      </c>
      <c r="H254" s="143">
        <f t="shared" si="66"/>
        <v>9997.2657340002661</v>
      </c>
      <c r="I254" s="143">
        <f>+C254-E254</f>
        <v>434685.20889445394</v>
      </c>
      <c r="J254" s="151">
        <f t="shared" si="68"/>
        <v>4.7828450549005544E-2</v>
      </c>
      <c r="K254" s="148"/>
    </row>
    <row r="255" spans="1:11">
      <c r="A255" s="158"/>
      <c r="B255" s="150"/>
      <c r="C255" s="143"/>
      <c r="D255" s="143"/>
      <c r="E255" s="143"/>
      <c r="F255" s="143"/>
      <c r="G255" s="143"/>
      <c r="H255" s="143"/>
      <c r="I255" s="143"/>
      <c r="J255" s="151"/>
      <c r="K255" s="148"/>
    </row>
    <row r="256" spans="1:11">
      <c r="A256" s="128" t="s">
        <v>1094</v>
      </c>
      <c r="B256" s="150" t="s">
        <v>81</v>
      </c>
      <c r="C256" s="143">
        <f t="shared" ref="C256:I256" si="69">SUM(C243:C254)</f>
        <v>122104983.73230627</v>
      </c>
      <c r="D256" s="143">
        <f t="shared" si="69"/>
        <v>116282897.53604577</v>
      </c>
      <c r="E256" s="143">
        <f t="shared" si="69"/>
        <v>116327459.41750713</v>
      </c>
      <c r="F256" s="143">
        <f t="shared" si="69"/>
        <v>54677518.789923236</v>
      </c>
      <c r="G256" s="143">
        <f t="shared" si="69"/>
        <v>5643208.8326936159</v>
      </c>
      <c r="H256" s="143">
        <f t="shared" si="69"/>
        <v>134315.48210553694</v>
      </c>
      <c r="I256" s="143">
        <f t="shared" si="69"/>
        <v>5777524.3147991523</v>
      </c>
      <c r="J256" s="151">
        <f>(I256/C256)</f>
        <v>4.7316040166430547E-2</v>
      </c>
      <c r="K256" s="148"/>
    </row>
    <row r="257" spans="1:11">
      <c r="A257" s="128"/>
      <c r="B257" s="150"/>
      <c r="C257" s="143"/>
      <c r="D257" s="143"/>
      <c r="E257" s="143"/>
      <c r="F257" s="143"/>
      <c r="G257" s="143"/>
      <c r="H257" s="143"/>
      <c r="I257" s="143"/>
      <c r="J257" s="151"/>
      <c r="K257" s="148"/>
    </row>
    <row r="258" spans="1:11">
      <c r="A258" s="128"/>
      <c r="B258" s="150"/>
      <c r="C258" s="143"/>
      <c r="D258" s="143"/>
      <c r="E258" s="143"/>
      <c r="F258" s="143"/>
      <c r="G258" s="143"/>
      <c r="H258" s="143"/>
      <c r="I258" s="143"/>
      <c r="J258" s="151"/>
      <c r="K258" s="148"/>
    </row>
    <row r="259" spans="1:11">
      <c r="A259" s="128">
        <f>+A243+1</f>
        <v>2022</v>
      </c>
      <c r="B259" s="150" t="s">
        <v>1100</v>
      </c>
      <c r="C259" s="143">
        <v>9141505.8466486018</v>
      </c>
      <c r="D259" s="143">
        <v>9293140.8619343638</v>
      </c>
      <c r="E259" s="143">
        <v>8679834.8271597289</v>
      </c>
      <c r="F259" s="143">
        <v>3720653.0738052088</v>
      </c>
      <c r="G259" s="143">
        <f>+I259-H259</f>
        <v>451615.36305755947</v>
      </c>
      <c r="H259" s="143">
        <f>+C259*0.0011</f>
        <v>10055.656431313462</v>
      </c>
      <c r="I259" s="143">
        <f>+C259-E259</f>
        <v>461671.01948887296</v>
      </c>
      <c r="J259" s="151">
        <f>(I259/C259)</f>
        <v>5.050273196052571E-2</v>
      </c>
      <c r="K259" s="148"/>
    </row>
    <row r="260" spans="1:11">
      <c r="A260" s="156"/>
      <c r="B260" s="150" t="s">
        <v>1101</v>
      </c>
      <c r="C260" s="143">
        <v>8239664.5872719819</v>
      </c>
      <c r="D260" s="143">
        <v>8327874.2503051739</v>
      </c>
      <c r="E260" s="143">
        <v>7826034.7694576466</v>
      </c>
      <c r="F260" s="143">
        <v>3218813.5929576806</v>
      </c>
      <c r="G260" s="143">
        <f t="shared" ref="G260:G266" si="70">+I260-H260</f>
        <v>404566.18676833605</v>
      </c>
      <c r="H260" s="143">
        <f t="shared" ref="H260:H270" si="71">+C260*0.0011</f>
        <v>9063.6310459991801</v>
      </c>
      <c r="I260" s="143">
        <f t="shared" ref="I260:I266" si="72">+C260-E260</f>
        <v>413629.81781433523</v>
      </c>
      <c r="J260" s="151">
        <f t="shared" ref="J260:J270" si="73">(I260/C260)</f>
        <v>5.0199836829921407E-2</v>
      </c>
      <c r="K260" s="148"/>
    </row>
    <row r="261" spans="1:11">
      <c r="A261" s="156"/>
      <c r="B261" s="150" t="s">
        <v>1102</v>
      </c>
      <c r="C261" s="143">
        <v>9280554.0363812894</v>
      </c>
      <c r="D261" s="143">
        <v>8343792.6670515835</v>
      </c>
      <c r="E261" s="143">
        <v>8823064.8229306117</v>
      </c>
      <c r="F261" s="143">
        <v>3698085.7488367097</v>
      </c>
      <c r="G261" s="143">
        <f t="shared" si="70"/>
        <v>447280.60401065828</v>
      </c>
      <c r="H261" s="143">
        <f t="shared" si="71"/>
        <v>10208.60944001942</v>
      </c>
      <c r="I261" s="143">
        <f t="shared" si="72"/>
        <v>457489.21345067769</v>
      </c>
      <c r="J261" s="151">
        <f t="shared" si="73"/>
        <v>4.9295463574399241E-2</v>
      </c>
      <c r="K261" s="148"/>
    </row>
    <row r="262" spans="1:11">
      <c r="A262" s="156"/>
      <c r="B262" s="150" t="s">
        <v>1103</v>
      </c>
      <c r="C262" s="143">
        <v>9553467.0919181332</v>
      </c>
      <c r="D262" s="143">
        <v>8633989.5227102228</v>
      </c>
      <c r="E262" s="143">
        <v>9117279.4154908396</v>
      </c>
      <c r="F262" s="143">
        <v>4181375.6416173261</v>
      </c>
      <c r="G262" s="143">
        <f t="shared" si="70"/>
        <v>425678.8626261836</v>
      </c>
      <c r="H262" s="143">
        <f t="shared" si="71"/>
        <v>10508.813801109947</v>
      </c>
      <c r="I262" s="143">
        <f t="shared" si="72"/>
        <v>436187.67642729357</v>
      </c>
      <c r="J262" s="151">
        <f t="shared" si="73"/>
        <v>4.5657526448831504E-2</v>
      </c>
      <c r="K262" s="148"/>
    </row>
    <row r="263" spans="1:11">
      <c r="A263" s="156"/>
      <c r="B263" s="150" t="s">
        <v>1104</v>
      </c>
      <c r="C263" s="143">
        <v>10842339.051590769</v>
      </c>
      <c r="D263" s="143">
        <v>9720227.4482401572</v>
      </c>
      <c r="E263" s="143">
        <v>10369777.857726317</v>
      </c>
      <c r="F263" s="143">
        <v>4830926.0511034848</v>
      </c>
      <c r="G263" s="143">
        <f t="shared" si="70"/>
        <v>460634.6209077019</v>
      </c>
      <c r="H263" s="143">
        <f t="shared" si="71"/>
        <v>11926.572956749846</v>
      </c>
      <c r="I263" s="143">
        <f t="shared" si="72"/>
        <v>472561.19386445172</v>
      </c>
      <c r="J263" s="151">
        <f t="shared" si="73"/>
        <v>4.3584801362130283E-2</v>
      </c>
      <c r="K263" s="148"/>
    </row>
    <row r="264" spans="1:11">
      <c r="A264" s="156"/>
      <c r="B264" s="150" t="s">
        <v>1105</v>
      </c>
      <c r="C264" s="143">
        <v>11324421.179761752</v>
      </c>
      <c r="D264" s="143">
        <v>10588281.176035812</v>
      </c>
      <c r="E264" s="143">
        <v>10824054.724489091</v>
      </c>
      <c r="F264" s="143">
        <v>5066699.5995567646</v>
      </c>
      <c r="G264" s="143">
        <f t="shared" si="70"/>
        <v>487909.59197492362</v>
      </c>
      <c r="H264" s="143">
        <f t="shared" si="71"/>
        <v>12456.863297737929</v>
      </c>
      <c r="I264" s="143">
        <f t="shared" si="72"/>
        <v>500366.45527266152</v>
      </c>
      <c r="J264" s="151">
        <f t="shared" si="73"/>
        <v>4.4184726736134022E-2</v>
      </c>
      <c r="K264" s="148"/>
    </row>
    <row r="265" spans="1:11">
      <c r="A265" s="156"/>
      <c r="B265" s="150" t="s">
        <v>1106</v>
      </c>
      <c r="C265" s="143">
        <v>12051148.863376185</v>
      </c>
      <c r="D265" s="143">
        <v>11211208.31030741</v>
      </c>
      <c r="E265" s="143">
        <v>11490325.310610723</v>
      </c>
      <c r="F265" s="143">
        <v>5345816.5998600777</v>
      </c>
      <c r="G265" s="143">
        <f t="shared" si="70"/>
        <v>547567.28901574877</v>
      </c>
      <c r="H265" s="143">
        <f t="shared" si="71"/>
        <v>13256.263749713804</v>
      </c>
      <c r="I265" s="143">
        <f t="shared" si="72"/>
        <v>560823.55276546255</v>
      </c>
      <c r="J265" s="151">
        <f t="shared" si="73"/>
        <v>4.6536936778685284E-2</v>
      </c>
      <c r="K265" s="148"/>
    </row>
    <row r="266" spans="1:11">
      <c r="A266" s="156"/>
      <c r="B266" s="150" t="s">
        <v>1107</v>
      </c>
      <c r="C266" s="143">
        <v>12265436.92195213</v>
      </c>
      <c r="D266" s="143">
        <v>11370370.960415035</v>
      </c>
      <c r="E266" s="143">
        <v>11663369.577014146</v>
      </c>
      <c r="F266" s="143">
        <v>5638815.2164591895</v>
      </c>
      <c r="G266" s="143">
        <f t="shared" si="70"/>
        <v>588575.36432383652</v>
      </c>
      <c r="H266" s="143">
        <f t="shared" si="71"/>
        <v>13491.980614147344</v>
      </c>
      <c r="I266" s="143">
        <f t="shared" si="72"/>
        <v>602067.3449379839</v>
      </c>
      <c r="J266" s="151">
        <f t="shared" si="73"/>
        <v>4.9086497999955528E-2</v>
      </c>
      <c r="K266" s="148"/>
    </row>
    <row r="267" spans="1:11">
      <c r="A267" s="156"/>
      <c r="B267" s="150" t="s">
        <v>1108</v>
      </c>
      <c r="C267" s="143">
        <v>11307258.74510478</v>
      </c>
      <c r="D267" s="143">
        <v>11128519.258779701</v>
      </c>
      <c r="E267" s="143">
        <v>10753350.856497614</v>
      </c>
      <c r="F267" s="143">
        <v>5263646.8141771024</v>
      </c>
      <c r="G267" s="143">
        <f>+I267-H267</f>
        <v>541469.90398755146</v>
      </c>
      <c r="H267" s="143">
        <f t="shared" si="71"/>
        <v>12437.984619615259</v>
      </c>
      <c r="I267" s="143">
        <f>+C267-E267</f>
        <v>553907.88860716671</v>
      </c>
      <c r="J267" s="151">
        <f t="shared" si="73"/>
        <v>4.8986929643488393E-2</v>
      </c>
      <c r="K267" s="148"/>
    </row>
    <row r="268" spans="1:11">
      <c r="A268" s="156"/>
      <c r="B268" s="150" t="s">
        <v>1109</v>
      </c>
      <c r="C268" s="143">
        <v>10626691.222986359</v>
      </c>
      <c r="D268" s="143">
        <v>10296237.834046241</v>
      </c>
      <c r="E268" s="143">
        <v>10105819.173361646</v>
      </c>
      <c r="F268" s="143">
        <v>5073228.1534925066</v>
      </c>
      <c r="G268" s="143">
        <f>+I268-H268</f>
        <v>509182.68927942816</v>
      </c>
      <c r="H268" s="143">
        <f t="shared" si="71"/>
        <v>11689.360345284997</v>
      </c>
      <c r="I268" s="143">
        <f>+C268-E268</f>
        <v>520872.04962471314</v>
      </c>
      <c r="J268" s="151">
        <f t="shared" si="73"/>
        <v>4.9015449747709466E-2</v>
      </c>
      <c r="K268" s="148"/>
    </row>
    <row r="269" spans="1:11">
      <c r="A269" s="156"/>
      <c r="B269" s="150" t="s">
        <v>1110</v>
      </c>
      <c r="C269" s="143">
        <v>8908032.0676953513</v>
      </c>
      <c r="D269" s="143">
        <v>9042420.2828444988</v>
      </c>
      <c r="E269" s="143">
        <v>8520058.1304069702</v>
      </c>
      <c r="F269" s="143">
        <v>4550866.001054978</v>
      </c>
      <c r="G269" s="143">
        <f>+I269-H269</f>
        <v>378175.10201391624</v>
      </c>
      <c r="H269" s="143">
        <f t="shared" si="71"/>
        <v>9798.8352744648873</v>
      </c>
      <c r="I269" s="143">
        <f>+C269-E269</f>
        <v>387973.93728838116</v>
      </c>
      <c r="J269" s="151">
        <f t="shared" si="73"/>
        <v>4.3553271288206775E-2</v>
      </c>
      <c r="K269" s="148"/>
    </row>
    <row r="270" spans="1:11">
      <c r="A270" s="156"/>
      <c r="B270" s="150" t="s">
        <v>1111</v>
      </c>
      <c r="C270" s="143">
        <v>9176286.9191698618</v>
      </c>
      <c r="D270" s="143">
        <v>8912407.1086604074</v>
      </c>
      <c r="E270" s="143">
        <v>8737399.3340328597</v>
      </c>
      <c r="F270" s="143">
        <v>4375858.2264274303</v>
      </c>
      <c r="G270" s="143">
        <f>+I270-H270</f>
        <v>428793.66952591535</v>
      </c>
      <c r="H270" s="143">
        <f t="shared" si="71"/>
        <v>10093.915611086848</v>
      </c>
      <c r="I270" s="143">
        <f>+C270-E270</f>
        <v>438887.58513700217</v>
      </c>
      <c r="J270" s="151">
        <f t="shared" si="73"/>
        <v>4.7828450549005544E-2</v>
      </c>
      <c r="K270" s="148"/>
    </row>
    <row r="271" spans="1:11">
      <c r="A271" s="158"/>
      <c r="B271" s="150"/>
      <c r="C271" s="143"/>
      <c r="D271" s="143"/>
      <c r="E271" s="143"/>
      <c r="F271" s="143"/>
      <c r="G271" s="143"/>
      <c r="H271" s="143"/>
      <c r="I271" s="143"/>
      <c r="J271" s="151"/>
      <c r="K271" s="148"/>
    </row>
    <row r="272" spans="1:11">
      <c r="A272" s="128" t="s">
        <v>1094</v>
      </c>
      <c r="B272" s="150" t="s">
        <v>81</v>
      </c>
      <c r="C272" s="143">
        <f t="shared" ref="C272:I272" si="74">SUM(C259:C270)</f>
        <v>122716806.53385718</v>
      </c>
      <c r="D272" s="143">
        <f t="shared" si="74"/>
        <v>116868469.68133062</v>
      </c>
      <c r="E272" s="143">
        <f t="shared" si="74"/>
        <v>116910368.79917821</v>
      </c>
      <c r="F272" s="143">
        <f t="shared" si="74"/>
        <v>54964784.71934846</v>
      </c>
      <c r="G272" s="143">
        <f t="shared" si="74"/>
        <v>5671449.2474917583</v>
      </c>
      <c r="H272" s="143">
        <f t="shared" si="74"/>
        <v>134988.48718724292</v>
      </c>
      <c r="I272" s="143">
        <f t="shared" si="74"/>
        <v>5806437.7346790023</v>
      </c>
      <c r="J272" s="151">
        <f>(I272/C272)</f>
        <v>4.731574996679061E-2</v>
      </c>
      <c r="K272" s="148"/>
    </row>
    <row r="273" spans="1:11">
      <c r="A273" s="128"/>
      <c r="B273" s="150"/>
      <c r="C273" s="143"/>
      <c r="D273" s="143"/>
      <c r="E273" s="143"/>
      <c r="F273" s="143"/>
      <c r="G273" s="143"/>
      <c r="H273" s="143"/>
      <c r="I273" s="143"/>
      <c r="J273" s="151"/>
      <c r="K273" s="148"/>
    </row>
    <row r="274" spans="1:11">
      <c r="A274" s="128"/>
      <c r="B274" s="150"/>
      <c r="C274" s="143"/>
      <c r="D274" s="143"/>
      <c r="E274" s="143"/>
      <c r="F274" s="143"/>
      <c r="G274" s="143"/>
      <c r="H274" s="143"/>
      <c r="I274" s="143"/>
      <c r="J274" s="151"/>
      <c r="K274" s="148"/>
    </row>
    <row r="275" spans="1:11">
      <c r="A275" s="128">
        <f>+A259+1</f>
        <v>2023</v>
      </c>
      <c r="B275" s="150" t="s">
        <v>1100</v>
      </c>
      <c r="C275" s="143">
        <v>9243522.2475150246</v>
      </c>
      <c r="D275" s="143">
        <v>9390382.9267981835</v>
      </c>
      <c r="E275" s="143">
        <v>8776699.1210776176</v>
      </c>
      <c r="F275" s="143">
        <v>3762174.4207068635</v>
      </c>
      <c r="G275" s="143">
        <f>+I275-H275</f>
        <v>456655.25196514046</v>
      </c>
      <c r="H275" s="143">
        <f>+C275*0.0011</f>
        <v>10167.874472266527</v>
      </c>
      <c r="I275" s="143">
        <f>+C275-E275</f>
        <v>466823.12643740699</v>
      </c>
      <c r="J275" s="151">
        <f>(I275/C275)</f>
        <v>5.0502731960525654E-2</v>
      </c>
      <c r="K275" s="148"/>
    </row>
    <row r="276" spans="1:11">
      <c r="A276" s="156"/>
      <c r="B276" s="150" t="s">
        <v>1101</v>
      </c>
      <c r="C276" s="143">
        <v>8330864.3963105762</v>
      </c>
      <c r="D276" s="143">
        <v>8420390.111248631</v>
      </c>
      <c r="E276" s="143">
        <v>7912656.3629635833</v>
      </c>
      <c r="F276" s="143">
        <v>3254440.6724218172</v>
      </c>
      <c r="G276" s="143">
        <f t="shared" ref="G276:G282" si="75">+I276-H276</f>
        <v>409044.08251105127</v>
      </c>
      <c r="H276" s="143">
        <f t="shared" ref="H276:H286" si="76">+C276*0.0011</f>
        <v>9163.9508359416341</v>
      </c>
      <c r="I276" s="143">
        <f t="shared" ref="I276:I282" si="77">+C276-E276</f>
        <v>418208.03334699292</v>
      </c>
      <c r="J276" s="151">
        <f t="shared" ref="J276:J286" si="78">(I276/C276)</f>
        <v>5.0199836829921442E-2</v>
      </c>
      <c r="K276" s="148"/>
    </row>
    <row r="277" spans="1:11">
      <c r="A277" s="156"/>
      <c r="B277" s="150" t="s">
        <v>1102</v>
      </c>
      <c r="C277" s="143">
        <v>9385274.8330261707</v>
      </c>
      <c r="D277" s="143">
        <v>8437249.4719096497</v>
      </c>
      <c r="E277" s="143">
        <v>8922623.3593590036</v>
      </c>
      <c r="F277" s="143">
        <v>3739814.5598711711</v>
      </c>
      <c r="G277" s="143">
        <f t="shared" si="75"/>
        <v>452327.67135083833</v>
      </c>
      <c r="H277" s="143">
        <f t="shared" si="76"/>
        <v>10323.802316328789</v>
      </c>
      <c r="I277" s="143">
        <f t="shared" si="77"/>
        <v>462651.47366716713</v>
      </c>
      <c r="J277" s="151">
        <f t="shared" si="78"/>
        <v>4.92954635743992E-2</v>
      </c>
      <c r="K277" s="148"/>
    </row>
    <row r="278" spans="1:11">
      <c r="A278" s="156"/>
      <c r="B278" s="150" t="s">
        <v>1103</v>
      </c>
      <c r="C278" s="143">
        <v>9661921.3585472088</v>
      </c>
      <c r="D278" s="143">
        <v>8731752.4226044267</v>
      </c>
      <c r="E278" s="143">
        <v>9220781.9285728112</v>
      </c>
      <c r="F278" s="143">
        <v>4228844.065839556</v>
      </c>
      <c r="G278" s="143">
        <f t="shared" si="75"/>
        <v>430511.31647999573</v>
      </c>
      <c r="H278" s="143">
        <f t="shared" si="76"/>
        <v>10628.11349440193</v>
      </c>
      <c r="I278" s="143">
        <f t="shared" si="77"/>
        <v>441139.42997439764</v>
      </c>
      <c r="J278" s="151">
        <f t="shared" si="78"/>
        <v>4.5657526448831344E-2</v>
      </c>
      <c r="K278" s="148"/>
    </row>
    <row r="279" spans="1:11">
      <c r="A279" s="156"/>
      <c r="B279" s="150" t="s">
        <v>1104</v>
      </c>
      <c r="C279" s="143">
        <v>10965417.226271946</v>
      </c>
      <c r="D279" s="143">
        <v>9830570.8450070508</v>
      </c>
      <c r="E279" s="143">
        <v>10487491.694612002</v>
      </c>
      <c r="F279" s="143">
        <v>4885764.9154445082</v>
      </c>
      <c r="G279" s="143">
        <f t="shared" si="75"/>
        <v>465863.57271104486</v>
      </c>
      <c r="H279" s="143">
        <f t="shared" si="76"/>
        <v>12061.958948899141</v>
      </c>
      <c r="I279" s="143">
        <f t="shared" si="77"/>
        <v>477925.53165994398</v>
      </c>
      <c r="J279" s="151">
        <f t="shared" si="78"/>
        <v>4.3584801362130249E-2</v>
      </c>
      <c r="K279" s="148"/>
    </row>
    <row r="280" spans="1:11">
      <c r="A280" s="156"/>
      <c r="B280" s="150" t="s">
        <v>1105</v>
      </c>
      <c r="C280" s="143">
        <v>11453703.016014397</v>
      </c>
      <c r="D280" s="143">
        <v>10708847.147369292</v>
      </c>
      <c r="E280" s="143">
        <v>10947624.278134968</v>
      </c>
      <c r="F280" s="143">
        <v>5124542.0462101856</v>
      </c>
      <c r="G280" s="143">
        <f t="shared" si="75"/>
        <v>493479.66456181317</v>
      </c>
      <c r="H280" s="143">
        <f t="shared" si="76"/>
        <v>12599.073317615837</v>
      </c>
      <c r="I280" s="143">
        <f t="shared" si="77"/>
        <v>506078.73787942901</v>
      </c>
      <c r="J280" s="151">
        <f t="shared" si="78"/>
        <v>4.4184726736133918E-2</v>
      </c>
      <c r="K280" s="148"/>
    </row>
    <row r="281" spans="1:11">
      <c r="A281" s="156"/>
      <c r="B281" s="150" t="s">
        <v>1106</v>
      </c>
      <c r="C281" s="143">
        <v>12185876.368441587</v>
      </c>
      <c r="D281" s="143">
        <v>11337744.151909083</v>
      </c>
      <c r="E281" s="143">
        <v>11618783.010290546</v>
      </c>
      <c r="F281" s="143">
        <v>5405580.9045916498</v>
      </c>
      <c r="G281" s="143">
        <f t="shared" si="75"/>
        <v>553688.89414575521</v>
      </c>
      <c r="H281" s="143">
        <f t="shared" si="76"/>
        <v>13404.464005285747</v>
      </c>
      <c r="I281" s="143">
        <f t="shared" si="77"/>
        <v>567093.35815104097</v>
      </c>
      <c r="J281" s="151">
        <f t="shared" si="78"/>
        <v>4.653693677868527E-2</v>
      </c>
      <c r="K281" s="148"/>
    </row>
    <row r="282" spans="1:11">
      <c r="A282" s="156"/>
      <c r="B282" s="150" t="s">
        <v>1107</v>
      </c>
      <c r="C282" s="143">
        <v>12400884.397664493</v>
      </c>
      <c r="D282" s="143">
        <v>11496664.544586185</v>
      </c>
      <c r="E282" s="143">
        <v>11792168.410480855</v>
      </c>
      <c r="F282" s="143">
        <v>5701084.7704863204</v>
      </c>
      <c r="G282" s="143">
        <f t="shared" si="75"/>
        <v>595075.01434620703</v>
      </c>
      <c r="H282" s="143">
        <f t="shared" si="76"/>
        <v>13640.972837430943</v>
      </c>
      <c r="I282" s="143">
        <f t="shared" si="77"/>
        <v>608715.98718363792</v>
      </c>
      <c r="J282" s="151">
        <f t="shared" si="78"/>
        <v>4.9086497999955535E-2</v>
      </c>
      <c r="K282" s="148"/>
    </row>
    <row r="283" spans="1:11">
      <c r="A283" s="156"/>
      <c r="B283" s="150" t="s">
        <v>1108</v>
      </c>
      <c r="C283" s="143">
        <v>11430301.330979658</v>
      </c>
      <c r="D283" s="143">
        <v>11250526.313847683</v>
      </c>
      <c r="E283" s="143">
        <v>10870365.963875085</v>
      </c>
      <c r="F283" s="143">
        <v>5320924.4205137221</v>
      </c>
      <c r="G283" s="143">
        <f>+I283-H283</f>
        <v>547362.0356404956</v>
      </c>
      <c r="H283" s="143">
        <f t="shared" si="76"/>
        <v>12573.331464077624</v>
      </c>
      <c r="I283" s="143">
        <f>+C283-E283</f>
        <v>559935.36710457318</v>
      </c>
      <c r="J283" s="151">
        <f t="shared" si="78"/>
        <v>4.8986929643488476E-2</v>
      </c>
      <c r="K283" s="148"/>
    </row>
    <row r="284" spans="1:11">
      <c r="A284" s="156"/>
      <c r="B284" s="150" t="s">
        <v>1109</v>
      </c>
      <c r="C284" s="143">
        <v>10740069.857704544</v>
      </c>
      <c r="D284" s="143">
        <v>10407209.321851209</v>
      </c>
      <c r="E284" s="143">
        <v>10213640.503307337</v>
      </c>
      <c r="F284" s="143">
        <v>5127355.6019698502</v>
      </c>
      <c r="G284" s="143">
        <f>+I284-H284</f>
        <v>514615.27755373251</v>
      </c>
      <c r="H284" s="143">
        <f t="shared" si="76"/>
        <v>11814.076843474999</v>
      </c>
      <c r="I284" s="143">
        <f>+C284-E284</f>
        <v>526429.3543972075</v>
      </c>
      <c r="J284" s="151">
        <f t="shared" si="78"/>
        <v>4.9015449747709584E-2</v>
      </c>
      <c r="K284" s="148"/>
    </row>
    <row r="285" spans="1:11">
      <c r="A285" s="156"/>
      <c r="B285" s="150" t="s">
        <v>1110</v>
      </c>
      <c r="C285" s="143">
        <v>9002073.0870843641</v>
      </c>
      <c r="D285" s="143">
        <v>9138450.0135721229</v>
      </c>
      <c r="E285" s="143">
        <v>8610003.3557663132</v>
      </c>
      <c r="F285" s="143">
        <v>4598908.9441640424</v>
      </c>
      <c r="G285" s="143">
        <f>+I285-H285</f>
        <v>382167.4509222582</v>
      </c>
      <c r="H285" s="143">
        <f t="shared" si="76"/>
        <v>9902.2803957928008</v>
      </c>
      <c r="I285" s="143">
        <f>+C285-E285</f>
        <v>392069.731318051</v>
      </c>
      <c r="J285" s="151">
        <f t="shared" si="78"/>
        <v>4.3553271288206845E-2</v>
      </c>
      <c r="K285" s="148"/>
    </row>
    <row r="286" spans="1:11">
      <c r="A286" s="156"/>
      <c r="B286" s="150" t="s">
        <v>1111</v>
      </c>
      <c r="C286" s="143">
        <v>9273261.2702996731</v>
      </c>
      <c r="D286" s="143">
        <v>9006542.5097060744</v>
      </c>
      <c r="E286" s="143">
        <v>8829735.552205136</v>
      </c>
      <c r="F286" s="143">
        <v>4422101.986663105</v>
      </c>
      <c r="G286" s="143">
        <f>+I286-H286</f>
        <v>433325.13069720741</v>
      </c>
      <c r="H286" s="143">
        <f t="shared" si="76"/>
        <v>10200.58739732964</v>
      </c>
      <c r="I286" s="143">
        <f>+C286-E286</f>
        <v>443525.71809453703</v>
      </c>
      <c r="J286" s="151">
        <f t="shared" si="78"/>
        <v>4.7828450549005627E-2</v>
      </c>
      <c r="K286" s="148"/>
    </row>
    <row r="287" spans="1:11">
      <c r="A287" s="158"/>
      <c r="B287" s="150"/>
      <c r="C287" s="143"/>
      <c r="D287" s="143"/>
      <c r="E287" s="143"/>
      <c r="F287" s="143"/>
      <c r="G287" s="143"/>
      <c r="H287" s="143"/>
      <c r="I287" s="143"/>
      <c r="J287" s="151"/>
      <c r="K287" s="148"/>
    </row>
    <row r="288" spans="1:11">
      <c r="A288" s="128" t="s">
        <v>1094</v>
      </c>
      <c r="B288" s="150" t="s">
        <v>81</v>
      </c>
      <c r="C288" s="143">
        <f t="shared" ref="C288:I288" si="79">SUM(C275:C286)</f>
        <v>124073169.38985965</v>
      </c>
      <c r="D288" s="143">
        <f t="shared" si="79"/>
        <v>118156329.78040959</v>
      </c>
      <c r="E288" s="143">
        <f t="shared" si="79"/>
        <v>118202573.54064526</v>
      </c>
      <c r="F288" s="143">
        <f t="shared" si="79"/>
        <v>55571537.308882788</v>
      </c>
      <c r="G288" s="143">
        <f t="shared" si="79"/>
        <v>5734115.3628855404</v>
      </c>
      <c r="H288" s="143">
        <f t="shared" si="79"/>
        <v>136480.48632884561</v>
      </c>
      <c r="I288" s="143">
        <f t="shared" si="79"/>
        <v>5870595.8492143853</v>
      </c>
      <c r="J288" s="151">
        <f>(I288/C288)</f>
        <v>4.7315595128935121E-2</v>
      </c>
      <c r="K288" s="148"/>
    </row>
    <row r="289" spans="1:11">
      <c r="A289" s="128"/>
      <c r="B289" s="150"/>
      <c r="C289" s="143"/>
      <c r="D289" s="143"/>
      <c r="E289" s="143"/>
      <c r="F289" s="143"/>
      <c r="G289" s="143"/>
      <c r="H289" s="143"/>
      <c r="I289" s="143"/>
      <c r="J289" s="151"/>
      <c r="K289" s="148"/>
    </row>
    <row r="290" spans="1:11">
      <c r="A290" s="128"/>
      <c r="B290" s="150"/>
      <c r="C290" s="143"/>
      <c r="D290" s="143"/>
      <c r="E290" s="143"/>
      <c r="F290" s="143"/>
      <c r="G290" s="143"/>
      <c r="H290" s="143"/>
      <c r="I290" s="143"/>
      <c r="J290" s="151"/>
      <c r="K290" s="148"/>
    </row>
    <row r="291" spans="1:11">
      <c r="A291" s="128">
        <f>+A275+1</f>
        <v>2024</v>
      </c>
      <c r="B291" s="150" t="s">
        <v>1100</v>
      </c>
      <c r="C291" s="143">
        <v>9351770.4486545026</v>
      </c>
      <c r="D291" s="143">
        <v>9495350.327638559</v>
      </c>
      <c r="E291" s="143">
        <v>8879480.492329739</v>
      </c>
      <c r="F291" s="143">
        <v>3806232.1513542859</v>
      </c>
      <c r="G291" s="143">
        <f>+I291-H291</f>
        <v>462003.00883124361</v>
      </c>
      <c r="H291" s="143">
        <f>+C291*0.0011</f>
        <v>10286.947493519954</v>
      </c>
      <c r="I291" s="143">
        <f>+C291-E291</f>
        <v>472289.9563247636</v>
      </c>
      <c r="J291" s="151">
        <f>(I291/C291)</f>
        <v>5.050273196052571E-2</v>
      </c>
      <c r="K291" s="148"/>
    </row>
    <row r="292" spans="1:11">
      <c r="A292" s="156"/>
      <c r="B292" s="150" t="s">
        <v>1101</v>
      </c>
      <c r="C292" s="143">
        <v>8655555.6755002551</v>
      </c>
      <c r="D292" s="143">
        <v>8645999.4719973989</v>
      </c>
      <c r="E292" s="143">
        <v>8221048.1929178424</v>
      </c>
      <c r="F292" s="143">
        <v>3381280.8722747313</v>
      </c>
      <c r="G292" s="143">
        <f t="shared" ref="G292:G298" si="80">+I292-H292</f>
        <v>424986.37133936241</v>
      </c>
      <c r="H292" s="143">
        <f t="shared" ref="H292:H302" si="81">+C292*0.0011</f>
        <v>9521.1112430502817</v>
      </c>
      <c r="I292" s="143">
        <f t="shared" ref="I292:I298" si="82">+C292-E292</f>
        <v>434507.48258241266</v>
      </c>
      <c r="J292" s="151">
        <f t="shared" ref="J292:J302" si="83">(I292/C292)</f>
        <v>5.0199836829921372E-2</v>
      </c>
      <c r="K292" s="148"/>
    </row>
    <row r="293" spans="1:11">
      <c r="A293" s="156"/>
      <c r="B293" s="150" t="s">
        <v>1102</v>
      </c>
      <c r="C293" s="143">
        <v>9495599.2451093663</v>
      </c>
      <c r="D293" s="143">
        <v>8625013.8688602336</v>
      </c>
      <c r="E293" s="143">
        <v>9027509.2784049846</v>
      </c>
      <c r="F293" s="143">
        <v>3783776.2818194805</v>
      </c>
      <c r="G293" s="143">
        <f t="shared" si="80"/>
        <v>457644.80753476132</v>
      </c>
      <c r="H293" s="143">
        <f t="shared" si="81"/>
        <v>10445.159169620303</v>
      </c>
      <c r="I293" s="143">
        <f t="shared" si="82"/>
        <v>468089.96670438163</v>
      </c>
      <c r="J293" s="151">
        <f t="shared" si="83"/>
        <v>4.9295463574399234E-2</v>
      </c>
      <c r="K293" s="148"/>
    </row>
    <row r="294" spans="1:11">
      <c r="A294" s="156"/>
      <c r="B294" s="150" t="s">
        <v>1103</v>
      </c>
      <c r="C294" s="143">
        <v>9776526.4155187178</v>
      </c>
      <c r="D294" s="143">
        <v>8834926.106845377</v>
      </c>
      <c r="E294" s="143">
        <v>9330154.402124472</v>
      </c>
      <c r="F294" s="143">
        <v>4279004.5770985764</v>
      </c>
      <c r="G294" s="143">
        <f t="shared" si="80"/>
        <v>435617.8343371753</v>
      </c>
      <c r="H294" s="143">
        <f t="shared" si="81"/>
        <v>10754.179057070591</v>
      </c>
      <c r="I294" s="143">
        <f t="shared" si="82"/>
        <v>446372.01339424588</v>
      </c>
      <c r="J294" s="151">
        <f t="shared" si="83"/>
        <v>4.5657526448831517E-2</v>
      </c>
      <c r="K294" s="148"/>
    </row>
    <row r="295" spans="1:11">
      <c r="A295" s="156"/>
      <c r="B295" s="150" t="s">
        <v>1104</v>
      </c>
      <c r="C295" s="143">
        <v>11097007.756767299</v>
      </c>
      <c r="D295" s="143">
        <v>9947954.8994609956</v>
      </c>
      <c r="E295" s="143">
        <v>10613346.877974577</v>
      </c>
      <c r="F295" s="143">
        <v>4944396.555612158</v>
      </c>
      <c r="G295" s="143">
        <f t="shared" si="80"/>
        <v>471454.17026027775</v>
      </c>
      <c r="H295" s="143">
        <f t="shared" si="81"/>
        <v>12206.70853244403</v>
      </c>
      <c r="I295" s="143">
        <f t="shared" si="82"/>
        <v>483660.87879272178</v>
      </c>
      <c r="J295" s="151">
        <f t="shared" si="83"/>
        <v>4.358480136213029E-2</v>
      </c>
      <c r="K295" s="148"/>
    </row>
    <row r="296" spans="1:11">
      <c r="A296" s="156"/>
      <c r="B296" s="150" t="s">
        <v>1105</v>
      </c>
      <c r="C296" s="143">
        <v>11593799.705058901</v>
      </c>
      <c r="D296" s="143">
        <v>10838704.184213098</v>
      </c>
      <c r="E296" s="143">
        <v>11081530.833257403</v>
      </c>
      <c r="F296" s="143">
        <v>5187223.2046564622</v>
      </c>
      <c r="G296" s="143">
        <f t="shared" si="80"/>
        <v>499515.6921259326</v>
      </c>
      <c r="H296" s="143">
        <f t="shared" si="81"/>
        <v>12753.179675564792</v>
      </c>
      <c r="I296" s="143">
        <f t="shared" si="82"/>
        <v>512268.87180149741</v>
      </c>
      <c r="J296" s="151">
        <f t="shared" si="83"/>
        <v>4.4184726736133904E-2</v>
      </c>
      <c r="K296" s="148"/>
    </row>
    <row r="297" spans="1:11">
      <c r="A297" s="156"/>
      <c r="B297" s="150" t="s">
        <v>1106</v>
      </c>
      <c r="C297" s="143">
        <v>12333305.165453432</v>
      </c>
      <c r="D297" s="143">
        <v>11475594.701898411</v>
      </c>
      <c r="E297" s="143">
        <v>11759350.922696492</v>
      </c>
      <c r="F297" s="143">
        <v>5470979.425454542</v>
      </c>
      <c r="G297" s="143">
        <f t="shared" si="80"/>
        <v>560387.60707494162</v>
      </c>
      <c r="H297" s="143">
        <f t="shared" si="81"/>
        <v>13566.635681998776</v>
      </c>
      <c r="I297" s="143">
        <f t="shared" si="82"/>
        <v>573954.24275694042</v>
      </c>
      <c r="J297" s="151">
        <f t="shared" si="83"/>
        <v>4.6536936778685395E-2</v>
      </c>
      <c r="K297" s="148"/>
    </row>
    <row r="298" spans="1:11">
      <c r="A298" s="156"/>
      <c r="B298" s="150" t="s">
        <v>1107</v>
      </c>
      <c r="C298" s="143">
        <v>12549707.893513795</v>
      </c>
      <c r="D298" s="143">
        <v>11635162.397056848</v>
      </c>
      <c r="E298" s="143">
        <v>11933686.682098804</v>
      </c>
      <c r="F298" s="143">
        <v>5769503.7104965001</v>
      </c>
      <c r="G298" s="143">
        <f t="shared" si="80"/>
        <v>602216.53273212572</v>
      </c>
      <c r="H298" s="143">
        <f t="shared" si="81"/>
        <v>13804.678682865175</v>
      </c>
      <c r="I298" s="143">
        <f t="shared" si="82"/>
        <v>616021.21141499095</v>
      </c>
      <c r="J298" s="151">
        <f t="shared" si="83"/>
        <v>4.9086497999955521E-2</v>
      </c>
      <c r="K298" s="148"/>
    </row>
    <row r="299" spans="1:11">
      <c r="A299" s="156"/>
      <c r="B299" s="150" t="s">
        <v>1108</v>
      </c>
      <c r="C299" s="143">
        <v>11565880.626083752</v>
      </c>
      <c r="D299" s="143">
        <v>11384769.360404478</v>
      </c>
      <c r="E299" s="143">
        <v>10999303.645588802</v>
      </c>
      <c r="F299" s="143">
        <v>5384037.9956808239</v>
      </c>
      <c r="G299" s="143">
        <f>+I299-H299</f>
        <v>553854.51180625788</v>
      </c>
      <c r="H299" s="143">
        <f t="shared" si="81"/>
        <v>12722.468688692128</v>
      </c>
      <c r="I299" s="143">
        <f>+C299-E299</f>
        <v>566576.98049494997</v>
      </c>
      <c r="J299" s="151">
        <f t="shared" si="83"/>
        <v>4.8986929643488365E-2</v>
      </c>
      <c r="K299" s="148"/>
    </row>
    <row r="300" spans="1:11">
      <c r="A300" s="156"/>
      <c r="B300" s="150" t="s">
        <v>1109</v>
      </c>
      <c r="C300" s="143">
        <v>10864018.871521337</v>
      </c>
      <c r="D300" s="143">
        <v>10529022.701196939</v>
      </c>
      <c r="E300" s="143">
        <v>10331514.100466115</v>
      </c>
      <c r="F300" s="143">
        <v>5186529.3949500015</v>
      </c>
      <c r="G300" s="143">
        <f>+I300-H300</f>
        <v>520554.3502965481</v>
      </c>
      <c r="H300" s="143">
        <f t="shared" si="81"/>
        <v>11950.420758673472</v>
      </c>
      <c r="I300" s="143">
        <f>+C300-E300</f>
        <v>532504.77105522156</v>
      </c>
      <c r="J300" s="151">
        <f t="shared" si="83"/>
        <v>4.901544974770948E-2</v>
      </c>
      <c r="K300" s="148"/>
    </row>
    <row r="301" spans="1:11">
      <c r="A301" s="156"/>
      <c r="B301" s="150" t="s">
        <v>1110</v>
      </c>
      <c r="C301" s="143">
        <v>9103850.4401293732</v>
      </c>
      <c r="D301" s="143">
        <v>9242973.2019723393</v>
      </c>
      <c r="E301" s="143">
        <v>8707347.9721431583</v>
      </c>
      <c r="F301" s="143">
        <v>4650904.1651208224</v>
      </c>
      <c r="G301" s="143">
        <f>+I301-H301</f>
        <v>386488.23250207258</v>
      </c>
      <c r="H301" s="143">
        <f t="shared" si="81"/>
        <v>10014.235484142311</v>
      </c>
      <c r="I301" s="143">
        <f>+C301-E301</f>
        <v>396502.46798621491</v>
      </c>
      <c r="J301" s="151">
        <f t="shared" si="83"/>
        <v>4.3553271288206741E-2</v>
      </c>
      <c r="K301" s="148"/>
    </row>
    <row r="302" spans="1:11">
      <c r="A302" s="156"/>
      <c r="B302" s="150" t="s">
        <v>1111</v>
      </c>
      <c r="C302" s="143">
        <v>9377315.2878819965</v>
      </c>
      <c r="D302" s="143">
        <v>9107995.1941330433</v>
      </c>
      <c r="E302" s="143">
        <v>8928812.8273530994</v>
      </c>
      <c r="F302" s="143">
        <v>4471721.7983408794</v>
      </c>
      <c r="G302" s="143">
        <f>+I302-H302</f>
        <v>438187.4137122269</v>
      </c>
      <c r="H302" s="143">
        <f t="shared" si="81"/>
        <v>10315.046816670198</v>
      </c>
      <c r="I302" s="143">
        <f>+C302-E302</f>
        <v>448502.46052889712</v>
      </c>
      <c r="J302" s="151">
        <f t="shared" si="83"/>
        <v>4.7828450549005475E-2</v>
      </c>
      <c r="K302" s="148"/>
    </row>
    <row r="303" spans="1:11">
      <c r="A303" s="158"/>
      <c r="B303" s="150"/>
      <c r="C303" s="143"/>
      <c r="D303" s="143"/>
      <c r="E303" s="143"/>
      <c r="F303" s="143"/>
      <c r="G303" s="143"/>
      <c r="H303" s="143"/>
      <c r="I303" s="143"/>
      <c r="J303" s="151"/>
      <c r="K303" s="148"/>
    </row>
    <row r="304" spans="1:11">
      <c r="A304" s="128" t="s">
        <v>1094</v>
      </c>
      <c r="B304" s="150" t="s">
        <v>81</v>
      </c>
      <c r="C304" s="143">
        <f t="shared" ref="C304:I304" si="84">SUM(C291:C302)</f>
        <v>125764337.53119273</v>
      </c>
      <c r="D304" s="143">
        <f t="shared" si="84"/>
        <v>119763466.41567771</v>
      </c>
      <c r="E304" s="143">
        <f t="shared" si="84"/>
        <v>119813086.2273555</v>
      </c>
      <c r="F304" s="143">
        <f t="shared" si="84"/>
        <v>56315590.132859267</v>
      </c>
      <c r="G304" s="143">
        <f t="shared" si="84"/>
        <v>5812910.5325529268</v>
      </c>
      <c r="H304" s="143">
        <f t="shared" si="84"/>
        <v>138340.77128431201</v>
      </c>
      <c r="I304" s="143">
        <f t="shared" si="84"/>
        <v>5951251.3038372379</v>
      </c>
      <c r="J304" s="151">
        <f>(I304/C304)</f>
        <v>4.7320658786606955E-2</v>
      </c>
      <c r="K304" s="148"/>
    </row>
    <row r="305" spans="1:11">
      <c r="A305" s="128"/>
      <c r="B305" s="150"/>
      <c r="C305" s="143"/>
      <c r="D305" s="143"/>
      <c r="E305" s="143"/>
      <c r="F305" s="143"/>
      <c r="G305" s="143"/>
      <c r="H305" s="143"/>
      <c r="I305" s="143"/>
      <c r="J305" s="151"/>
      <c r="K305" s="148"/>
    </row>
    <row r="306" spans="1:11">
      <c r="A306" s="128"/>
      <c r="B306" s="150"/>
      <c r="C306" s="143"/>
      <c r="D306" s="143"/>
      <c r="E306" s="143"/>
      <c r="F306" s="143"/>
      <c r="G306" s="143"/>
      <c r="H306" s="143"/>
      <c r="I306" s="143"/>
      <c r="J306" s="151"/>
      <c r="K306" s="148"/>
    </row>
    <row r="307" spans="1:11">
      <c r="A307" s="128">
        <f>+A291+1</f>
        <v>2025</v>
      </c>
      <c r="B307" s="150" t="s">
        <v>1100</v>
      </c>
      <c r="C307" s="143">
        <v>9462381.7256861553</v>
      </c>
      <c r="D307" s="143">
        <v>9604975.726576522</v>
      </c>
      <c r="E307" s="143">
        <v>8984505.59768565</v>
      </c>
      <c r="F307" s="143">
        <v>3851251.6694500074</v>
      </c>
      <c r="G307" s="143">
        <f>+I307-H307</f>
        <v>467467.50810225052</v>
      </c>
      <c r="H307" s="143">
        <f>+C307*0.0011</f>
        <v>10408.619898254772</v>
      </c>
      <c r="I307" s="143">
        <f>+C307-E307</f>
        <v>477876.12800050527</v>
      </c>
      <c r="J307" s="151">
        <f>(I307/C307)</f>
        <v>5.0502731960525779E-2</v>
      </c>
      <c r="K307" s="148"/>
    </row>
    <row r="308" spans="1:11">
      <c r="A308" s="156"/>
      <c r="B308" s="150" t="s">
        <v>1101</v>
      </c>
      <c r="C308" s="143">
        <v>8527176.8782740813</v>
      </c>
      <c r="D308" s="143">
        <v>8619235.7873996887</v>
      </c>
      <c r="E308" s="143">
        <v>8099113.990364844</v>
      </c>
      <c r="F308" s="143">
        <v>3331129.8724151631</v>
      </c>
      <c r="G308" s="143">
        <f t="shared" ref="G308:G314" si="85">+I308-H308</f>
        <v>418682.99334313581</v>
      </c>
      <c r="H308" s="143">
        <f t="shared" ref="H308:H318" si="86">+C308*0.0011</f>
        <v>9379.8945661014895</v>
      </c>
      <c r="I308" s="143">
        <f t="shared" ref="I308:I314" si="87">+C308-E308</f>
        <v>428062.8879092373</v>
      </c>
      <c r="J308" s="151">
        <f t="shared" ref="J308:J318" si="88">(I308/C308)</f>
        <v>5.0199836829921386E-2</v>
      </c>
      <c r="K308" s="148"/>
    </row>
    <row r="309" spans="1:11">
      <c r="A309" s="156"/>
      <c r="B309" s="150" t="s">
        <v>1102</v>
      </c>
      <c r="C309" s="143">
        <v>9609242.3607709929</v>
      </c>
      <c r="D309" s="143">
        <v>8637619.7461652737</v>
      </c>
      <c r="E309" s="143">
        <v>9135550.3039980326</v>
      </c>
      <c r="F309" s="143">
        <v>3829060.430247922</v>
      </c>
      <c r="G309" s="143">
        <f t="shared" si="85"/>
        <v>463121.89017611224</v>
      </c>
      <c r="H309" s="143">
        <f t="shared" si="86"/>
        <v>10570.166596848092</v>
      </c>
      <c r="I309" s="143">
        <f t="shared" si="87"/>
        <v>473692.05677296035</v>
      </c>
      <c r="J309" s="151">
        <f t="shared" si="88"/>
        <v>4.9295463574399206E-2</v>
      </c>
      <c r="K309" s="148"/>
    </row>
    <row r="310" spans="1:11">
      <c r="A310" s="156"/>
      <c r="B310" s="150" t="s">
        <v>1103</v>
      </c>
      <c r="C310" s="143">
        <v>9894125.7956456542</v>
      </c>
      <c r="D310" s="143">
        <v>8940969.2675349042</v>
      </c>
      <c r="E310" s="143">
        <v>9442384.4854428973</v>
      </c>
      <c r="F310" s="143">
        <v>4330475.6481559156</v>
      </c>
      <c r="G310" s="143">
        <f t="shared" si="85"/>
        <v>440857.77182754665</v>
      </c>
      <c r="H310" s="143">
        <f t="shared" si="86"/>
        <v>10883.538375210221</v>
      </c>
      <c r="I310" s="143">
        <f t="shared" si="87"/>
        <v>451741.3102027569</v>
      </c>
      <c r="J310" s="151">
        <f t="shared" si="88"/>
        <v>4.5657526448831441E-2</v>
      </c>
      <c r="K310" s="148"/>
    </row>
    <row r="311" spans="1:11">
      <c r="A311" s="156"/>
      <c r="B311" s="150" t="s">
        <v>1104</v>
      </c>
      <c r="C311" s="143">
        <v>11229671.529816363</v>
      </c>
      <c r="D311" s="143">
        <v>10067197.783918545</v>
      </c>
      <c r="E311" s="143">
        <v>10740228.526827347</v>
      </c>
      <c r="F311" s="143">
        <v>5003506.3910647184</v>
      </c>
      <c r="G311" s="143">
        <f t="shared" si="85"/>
        <v>477090.36430621846</v>
      </c>
      <c r="H311" s="143">
        <f t="shared" si="86"/>
        <v>12352.638682798</v>
      </c>
      <c r="I311" s="143">
        <f t="shared" si="87"/>
        <v>489443.00298901647</v>
      </c>
      <c r="J311" s="151">
        <f t="shared" si="88"/>
        <v>4.3584801362130339E-2</v>
      </c>
      <c r="K311" s="148"/>
    </row>
    <row r="312" spans="1:11">
      <c r="A312" s="156"/>
      <c r="B312" s="150" t="s">
        <v>1105</v>
      </c>
      <c r="C312" s="143">
        <v>11733493.641114961</v>
      </c>
      <c r="D312" s="143">
        <v>10968834.656032635</v>
      </c>
      <c r="E312" s="143">
        <v>11215052.430922132</v>
      </c>
      <c r="F312" s="143">
        <v>5249724.1659542155</v>
      </c>
      <c r="G312" s="143">
        <f t="shared" si="85"/>
        <v>505534.36718760291</v>
      </c>
      <c r="H312" s="143">
        <f t="shared" si="86"/>
        <v>12906.843005226458</v>
      </c>
      <c r="I312" s="143">
        <f t="shared" si="87"/>
        <v>518441.21019282937</v>
      </c>
      <c r="J312" s="151">
        <f t="shared" si="88"/>
        <v>4.4184726736133904E-2</v>
      </c>
      <c r="K312" s="148"/>
    </row>
    <row r="313" spans="1:11">
      <c r="A313" s="156"/>
      <c r="B313" s="150" t="s">
        <v>1106</v>
      </c>
      <c r="C313" s="143">
        <v>12479943.635514583</v>
      </c>
      <c r="D313" s="143">
        <v>11612862.09142942</v>
      </c>
      <c r="E313" s="143">
        <v>11899165.287547085</v>
      </c>
      <c r="F313" s="143">
        <v>5536027.3620718792</v>
      </c>
      <c r="G313" s="143">
        <f t="shared" si="85"/>
        <v>567050.40996843192</v>
      </c>
      <c r="H313" s="143">
        <f t="shared" si="86"/>
        <v>13727.937999066042</v>
      </c>
      <c r="I313" s="143">
        <f t="shared" si="87"/>
        <v>580778.347967498</v>
      </c>
      <c r="J313" s="151">
        <f t="shared" si="88"/>
        <v>4.6536936778685291E-2</v>
      </c>
      <c r="K313" s="148"/>
    </row>
    <row r="314" spans="1:11">
      <c r="A314" s="156"/>
      <c r="B314" s="150" t="s">
        <v>1107</v>
      </c>
      <c r="C314" s="143">
        <v>12698676.731394159</v>
      </c>
      <c r="D314" s="143">
        <v>11773381.054582847</v>
      </c>
      <c r="E314" s="143">
        <v>12075343.161416499</v>
      </c>
      <c r="F314" s="143">
        <v>5837989.4689055327</v>
      </c>
      <c r="G314" s="143">
        <f t="shared" si="85"/>
        <v>609365.02557312616</v>
      </c>
      <c r="H314" s="143">
        <f t="shared" si="86"/>
        <v>13968.544404533575</v>
      </c>
      <c r="I314" s="143">
        <f t="shared" si="87"/>
        <v>623333.56997765973</v>
      </c>
      <c r="J314" s="151">
        <f t="shared" si="88"/>
        <v>4.9086497999955417E-2</v>
      </c>
      <c r="K314" s="148"/>
    </row>
    <row r="315" spans="1:11">
      <c r="A315" s="156"/>
      <c r="B315" s="150" t="s">
        <v>1108</v>
      </c>
      <c r="C315" s="143">
        <v>11703663.550058704</v>
      </c>
      <c r="D315" s="143">
        <v>11520149.093008228</v>
      </c>
      <c r="E315" s="143">
        <v>11130337.007160919</v>
      </c>
      <c r="F315" s="143">
        <v>5448177.3830582239</v>
      </c>
      <c r="G315" s="143">
        <f>+I315-H315</f>
        <v>560452.51299272047</v>
      </c>
      <c r="H315" s="143">
        <f t="shared" si="86"/>
        <v>12874.029905064575</v>
      </c>
      <c r="I315" s="143">
        <f>+C315-E315</f>
        <v>573326.54289778508</v>
      </c>
      <c r="J315" s="151">
        <f t="shared" si="88"/>
        <v>4.8986929643488372E-2</v>
      </c>
      <c r="K315" s="148"/>
    </row>
    <row r="316" spans="1:11">
      <c r="A316" s="156"/>
      <c r="B316" s="150" t="s">
        <v>1109</v>
      </c>
      <c r="C316" s="143">
        <v>10992446.762590818</v>
      </c>
      <c r="D316" s="143">
        <v>10653983.000534117</v>
      </c>
      <c r="E316" s="143">
        <v>10453647.040694676</v>
      </c>
      <c r="F316" s="143">
        <v>5247841.4232187839</v>
      </c>
      <c r="G316" s="143">
        <f>+I316-H316</f>
        <v>526708.03045729187</v>
      </c>
      <c r="H316" s="143">
        <f t="shared" si="86"/>
        <v>12091.691438849901</v>
      </c>
      <c r="I316" s="143">
        <f>+C316-E316</f>
        <v>538799.72189614177</v>
      </c>
      <c r="J316" s="151">
        <f t="shared" si="88"/>
        <v>4.9015449747709459E-2</v>
      </c>
      <c r="K316" s="148"/>
    </row>
    <row r="317" spans="1:11">
      <c r="A317" s="156"/>
      <c r="B317" s="150" t="s">
        <v>1110</v>
      </c>
      <c r="C317" s="143">
        <v>9212216.9585000817</v>
      </c>
      <c r="D317" s="143">
        <v>9352570.5898506939</v>
      </c>
      <c r="E317" s="143">
        <v>8810994.7741407081</v>
      </c>
      <c r="F317" s="143">
        <v>4706265.6075087981</v>
      </c>
      <c r="G317" s="143">
        <f>+I317-H317</f>
        <v>391088.74570502341</v>
      </c>
      <c r="H317" s="143">
        <f t="shared" si="86"/>
        <v>10133.43865435009</v>
      </c>
      <c r="I317" s="143">
        <f>+C317-E317</f>
        <v>401222.18435937352</v>
      </c>
      <c r="J317" s="151">
        <f t="shared" si="88"/>
        <v>4.3553271288206817E-2</v>
      </c>
      <c r="K317" s="148"/>
    </row>
    <row r="318" spans="1:11">
      <c r="A318" s="156"/>
      <c r="B318" s="150" t="s">
        <v>1111</v>
      </c>
      <c r="C318" s="143">
        <v>9487461.740882393</v>
      </c>
      <c r="D318" s="143">
        <v>9215709.8690267019</v>
      </c>
      <c r="E318" s="143">
        <v>9033691.1461730171</v>
      </c>
      <c r="F318" s="143">
        <v>4524246.8846551143</v>
      </c>
      <c r="G318" s="143">
        <f>+I318-H318</f>
        <v>443334.38679440523</v>
      </c>
      <c r="H318" s="143">
        <f t="shared" si="86"/>
        <v>10436.207914970633</v>
      </c>
      <c r="I318" s="143">
        <f>+C318-E318</f>
        <v>453770.59470937587</v>
      </c>
      <c r="J318" s="151">
        <f t="shared" si="88"/>
        <v>4.7828450549005572E-2</v>
      </c>
      <c r="K318" s="148"/>
    </row>
    <row r="319" spans="1:11">
      <c r="A319" s="158"/>
      <c r="B319" s="150"/>
      <c r="C319" s="143"/>
      <c r="D319" s="143"/>
      <c r="E319" s="143"/>
      <c r="F319" s="143"/>
      <c r="G319" s="143"/>
      <c r="H319" s="143"/>
      <c r="I319" s="143"/>
      <c r="J319" s="151"/>
      <c r="K319" s="148"/>
    </row>
    <row r="320" spans="1:11">
      <c r="A320" s="128" t="s">
        <v>1094</v>
      </c>
      <c r="B320" s="150" t="s">
        <v>81</v>
      </c>
      <c r="C320" s="143">
        <f t="shared" ref="C320:I320" si="89">SUM(C307:C318)</f>
        <v>127030501.31024897</v>
      </c>
      <c r="D320" s="143">
        <f t="shared" si="89"/>
        <v>120967488.6660596</v>
      </c>
      <c r="E320" s="143">
        <f t="shared" si="89"/>
        <v>121020013.7523738</v>
      </c>
      <c r="F320" s="143">
        <f t="shared" si="89"/>
        <v>56895696.30670628</v>
      </c>
      <c r="G320" s="143">
        <f t="shared" si="89"/>
        <v>5870754.0064338651</v>
      </c>
      <c r="H320" s="143">
        <f t="shared" si="89"/>
        <v>139733.55144127383</v>
      </c>
      <c r="I320" s="143">
        <f t="shared" si="89"/>
        <v>6010487.5578751396</v>
      </c>
      <c r="J320" s="151">
        <f>(I320/C320)</f>
        <v>4.7315310070261102E-2</v>
      </c>
      <c r="K320" s="148"/>
    </row>
    <row r="321" spans="1:11">
      <c r="A321" s="128"/>
      <c r="B321" s="150"/>
      <c r="C321" s="143"/>
      <c r="D321" s="143"/>
      <c r="E321" s="143"/>
      <c r="F321" s="143"/>
      <c r="G321" s="143"/>
      <c r="H321" s="143"/>
      <c r="I321" s="143"/>
      <c r="J321" s="151"/>
      <c r="K321" s="148"/>
    </row>
    <row r="322" spans="1:11">
      <c r="A322" s="128"/>
      <c r="B322" s="150"/>
      <c r="C322" s="143"/>
      <c r="D322" s="143"/>
      <c r="E322" s="143"/>
      <c r="F322" s="143"/>
      <c r="G322" s="143"/>
      <c r="H322" s="143"/>
      <c r="I322" s="143"/>
      <c r="J322" s="151"/>
      <c r="K322" s="148"/>
    </row>
    <row r="323" spans="1:11">
      <c r="A323" s="128">
        <f>+A307+1</f>
        <v>2026</v>
      </c>
      <c r="B323" s="150" t="s">
        <v>1100</v>
      </c>
      <c r="C323" s="143">
        <v>9584990.6770840678</v>
      </c>
      <c r="D323" s="143">
        <v>9724015.0267161932</v>
      </c>
      <c r="E323" s="143">
        <v>9100922.4620751534</v>
      </c>
      <c r="F323" s="143">
        <v>3901154.320014074</v>
      </c>
      <c r="G323" s="143">
        <f>+I323-H323</f>
        <v>473524.72526412201</v>
      </c>
      <c r="H323" s="143">
        <f>+C323*0.0011</f>
        <v>10543.489744792476</v>
      </c>
      <c r="I323" s="143">
        <f>+C323-E323</f>
        <v>484068.21500891447</v>
      </c>
      <c r="J323" s="151">
        <f>(I323/C323)</f>
        <v>5.0502731960525703E-2</v>
      </c>
      <c r="K323" s="148"/>
    </row>
    <row r="324" spans="1:11">
      <c r="A324" s="156"/>
      <c r="B324" s="150" t="s">
        <v>1101</v>
      </c>
      <c r="C324" s="143">
        <v>8638616.7091309577</v>
      </c>
      <c r="D324" s="143">
        <v>8731450.1914570313</v>
      </c>
      <c r="E324" s="143">
        <v>8204959.5598963508</v>
      </c>
      <c r="F324" s="143">
        <v>3374663.6884533931</v>
      </c>
      <c r="G324" s="143">
        <f t="shared" ref="G324:G330" si="90">+I324-H324</f>
        <v>424154.67085456284</v>
      </c>
      <c r="H324" s="143">
        <f t="shared" ref="H324:H334" si="91">+C324*0.0011</f>
        <v>9502.4783800440546</v>
      </c>
      <c r="I324" s="143">
        <f t="shared" ref="I324:I330" si="92">+C324-E324</f>
        <v>433657.14923460688</v>
      </c>
      <c r="J324" s="151">
        <f t="shared" ref="J324:J334" si="93">(I324/C324)</f>
        <v>5.0199836829921428E-2</v>
      </c>
      <c r="K324" s="148"/>
    </row>
    <row r="325" spans="1:11">
      <c r="A325" s="156"/>
      <c r="B325" s="150" t="s">
        <v>1102</v>
      </c>
      <c r="C325" s="143">
        <v>9736321.4679049812</v>
      </c>
      <c r="D325" s="143">
        <v>8751330.1661285628</v>
      </c>
      <c r="E325" s="143">
        <v>9256364.9876352306</v>
      </c>
      <c r="F325" s="143">
        <v>3879698.5099600614</v>
      </c>
      <c r="G325" s="143">
        <f t="shared" si="90"/>
        <v>469246.52665505512</v>
      </c>
      <c r="H325" s="143">
        <f t="shared" si="91"/>
        <v>10709.95361469548</v>
      </c>
      <c r="I325" s="143">
        <f t="shared" si="92"/>
        <v>479956.48026975058</v>
      </c>
      <c r="J325" s="151">
        <f t="shared" si="93"/>
        <v>4.9295463574399165E-2</v>
      </c>
      <c r="K325" s="148"/>
    </row>
    <row r="326" spans="1:11">
      <c r="A326" s="156"/>
      <c r="B326" s="150" t="s">
        <v>1103</v>
      </c>
      <c r="C326" s="143">
        <v>10026908.23955461</v>
      </c>
      <c r="D326" s="143">
        <v>9060210.8562860601</v>
      </c>
      <c r="E326" s="143">
        <v>9569104.4114071392</v>
      </c>
      <c r="F326" s="143">
        <v>4388592.06508114</v>
      </c>
      <c r="G326" s="143">
        <f t="shared" si="90"/>
        <v>446774.22908396088</v>
      </c>
      <c r="H326" s="143">
        <f t="shared" si="91"/>
        <v>11029.599063510072</v>
      </c>
      <c r="I326" s="143">
        <f t="shared" si="92"/>
        <v>457803.82814747095</v>
      </c>
      <c r="J326" s="151">
        <f t="shared" si="93"/>
        <v>4.5657526448831483E-2</v>
      </c>
      <c r="K326" s="148"/>
    </row>
    <row r="327" spans="1:11">
      <c r="A327" s="156"/>
      <c r="B327" s="150" t="s">
        <v>1104</v>
      </c>
      <c r="C327" s="143">
        <v>11379133.239227027</v>
      </c>
      <c r="D327" s="143">
        <v>10201667.306502156</v>
      </c>
      <c r="E327" s="143">
        <v>10883175.977322102</v>
      </c>
      <c r="F327" s="143">
        <v>5070100.7359010847</v>
      </c>
      <c r="G327" s="143">
        <f t="shared" si="90"/>
        <v>483440.21534177539</v>
      </c>
      <c r="H327" s="143">
        <f t="shared" si="91"/>
        <v>12517.04656314973</v>
      </c>
      <c r="I327" s="143">
        <f t="shared" si="92"/>
        <v>495957.26190492511</v>
      </c>
      <c r="J327" s="151">
        <f t="shared" si="93"/>
        <v>4.3584801362130374E-2</v>
      </c>
      <c r="K327" s="148"/>
    </row>
    <row r="328" spans="1:11">
      <c r="A328" s="156"/>
      <c r="B328" s="150" t="s">
        <v>1105</v>
      </c>
      <c r="C328" s="143">
        <v>11890927.866230648</v>
      </c>
      <c r="D328" s="143">
        <v>11115468.83058051</v>
      </c>
      <c r="E328" s="143">
        <v>11365530.467822166</v>
      </c>
      <c r="F328" s="143">
        <v>5320162.3731427407</v>
      </c>
      <c r="G328" s="143">
        <f t="shared" si="90"/>
        <v>512317.37775562814</v>
      </c>
      <c r="H328" s="143">
        <f t="shared" si="91"/>
        <v>13080.020652853713</v>
      </c>
      <c r="I328" s="143">
        <f t="shared" si="92"/>
        <v>525397.39840848185</v>
      </c>
      <c r="J328" s="151">
        <f t="shared" si="93"/>
        <v>4.4184726736133974E-2</v>
      </c>
      <c r="K328" s="148"/>
    </row>
    <row r="329" spans="1:11">
      <c r="A329" s="156"/>
      <c r="B329" s="150" t="s">
        <v>1106</v>
      </c>
      <c r="C329" s="143">
        <v>12645144.439969756</v>
      </c>
      <c r="D329" s="143">
        <v>11767531.088022821</v>
      </c>
      <c r="E329" s="143">
        <v>12056678.152609538</v>
      </c>
      <c r="F329" s="143">
        <v>5609309.4377294593</v>
      </c>
      <c r="G329" s="143">
        <f t="shared" si="90"/>
        <v>574556.62847625068</v>
      </c>
      <c r="H329" s="143">
        <f t="shared" si="91"/>
        <v>13909.658883966733</v>
      </c>
      <c r="I329" s="143">
        <f t="shared" si="92"/>
        <v>588466.28736021742</v>
      </c>
      <c r="J329" s="151">
        <f t="shared" si="93"/>
        <v>4.6536936778685374E-2</v>
      </c>
      <c r="K329" s="148"/>
    </row>
    <row r="330" spans="1:11">
      <c r="A330" s="156"/>
      <c r="B330" s="150" t="s">
        <v>1107</v>
      </c>
      <c r="C330" s="143">
        <v>12867087.968460944</v>
      </c>
      <c r="D330" s="143">
        <v>11929383.595813181</v>
      </c>
      <c r="E330" s="143">
        <v>12235487.680631835</v>
      </c>
      <c r="F330" s="143">
        <v>5915413.522548113</v>
      </c>
      <c r="G330" s="143">
        <f t="shared" si="90"/>
        <v>617446.49106380146</v>
      </c>
      <c r="H330" s="143">
        <f t="shared" si="91"/>
        <v>14153.796765307039</v>
      </c>
      <c r="I330" s="143">
        <f t="shared" si="92"/>
        <v>631600.28782910854</v>
      </c>
      <c r="J330" s="151">
        <f t="shared" si="93"/>
        <v>4.9086497999955417E-2</v>
      </c>
      <c r="K330" s="148"/>
    </row>
    <row r="331" spans="1:11">
      <c r="A331" s="156"/>
      <c r="B331" s="150" t="s">
        <v>1108</v>
      </c>
      <c r="C331" s="143">
        <v>11860546.5873535</v>
      </c>
      <c r="D331" s="143">
        <v>11673740.276405543</v>
      </c>
      <c r="E331" s="143">
        <v>11279534.826145496</v>
      </c>
      <c r="F331" s="143">
        <v>5521208.0722880671</v>
      </c>
      <c r="G331" s="143">
        <f>+I331-H331</f>
        <v>567965.15996191453</v>
      </c>
      <c r="H331" s="143">
        <f t="shared" si="91"/>
        <v>13046.601246088851</v>
      </c>
      <c r="I331" s="143">
        <f>+C331-E331</f>
        <v>581011.76120800339</v>
      </c>
      <c r="J331" s="151">
        <f t="shared" si="93"/>
        <v>4.898692964348849E-2</v>
      </c>
      <c r="K331" s="148"/>
    </row>
    <row r="332" spans="1:11">
      <c r="A332" s="156"/>
      <c r="B332" s="150" t="s">
        <v>1109</v>
      </c>
      <c r="C332" s="143">
        <v>11140899.850658268</v>
      </c>
      <c r="D332" s="143">
        <v>10797318.139399614</v>
      </c>
      <c r="E332" s="143">
        <v>10594823.633884063</v>
      </c>
      <c r="F332" s="143">
        <v>5318713.5667725168</v>
      </c>
      <c r="G332" s="143">
        <f>+I332-H332</f>
        <v>533821.22693848063</v>
      </c>
      <c r="H332" s="143">
        <f t="shared" si="91"/>
        <v>12254.989835724095</v>
      </c>
      <c r="I332" s="143">
        <f>+C332-E332</f>
        <v>546076.21677420475</v>
      </c>
      <c r="J332" s="151">
        <f t="shared" si="93"/>
        <v>4.9015449747709515E-2</v>
      </c>
      <c r="K332" s="148"/>
    </row>
    <row r="333" spans="1:11">
      <c r="A333" s="156"/>
      <c r="B333" s="150" t="s">
        <v>1110</v>
      </c>
      <c r="C333" s="143">
        <v>9342124.5697707664</v>
      </c>
      <c r="D333" s="143">
        <v>9481326.2551834323</v>
      </c>
      <c r="E333" s="143">
        <v>8935244.4839753173</v>
      </c>
      <c r="F333" s="143">
        <v>4772631.7955644028</v>
      </c>
      <c r="G333" s="143">
        <f>+I333-H333</f>
        <v>396603.74876870128</v>
      </c>
      <c r="H333" s="143">
        <f t="shared" si="91"/>
        <v>10276.337026747844</v>
      </c>
      <c r="I333" s="143">
        <f>+C333-E333</f>
        <v>406880.08579544909</v>
      </c>
      <c r="J333" s="151">
        <f t="shared" si="93"/>
        <v>4.3553271288206873E-2</v>
      </c>
      <c r="K333" s="148"/>
    </row>
    <row r="334" spans="1:11">
      <c r="A334" s="156"/>
      <c r="B334" s="150" t="s">
        <v>1111</v>
      </c>
      <c r="C334" s="143">
        <v>9621788.8050538916</v>
      </c>
      <c r="D334" s="143">
        <v>9345922.4709323365</v>
      </c>
      <c r="E334" s="143">
        <v>9161593.554998396</v>
      </c>
      <c r="F334" s="143">
        <v>4588302.8796304632</v>
      </c>
      <c r="G334" s="143">
        <f>+I334-H334</f>
        <v>449611.28236993635</v>
      </c>
      <c r="H334" s="143">
        <f t="shared" si="91"/>
        <v>10583.967685559281</v>
      </c>
      <c r="I334" s="143">
        <f>+C334-E334</f>
        <v>460195.25005549565</v>
      </c>
      <c r="J334" s="151">
        <f t="shared" si="93"/>
        <v>4.7828450549005593E-2</v>
      </c>
      <c r="K334" s="148"/>
    </row>
    <row r="335" spans="1:11">
      <c r="A335" s="158"/>
      <c r="B335" s="150"/>
      <c r="C335" s="143"/>
      <c r="D335" s="143"/>
      <c r="E335" s="143"/>
      <c r="F335" s="143"/>
      <c r="G335" s="143"/>
      <c r="H335" s="143"/>
      <c r="I335" s="143"/>
      <c r="J335" s="151"/>
      <c r="K335" s="148"/>
    </row>
    <row r="336" spans="1:11">
      <c r="A336" s="128" t="s">
        <v>1094</v>
      </c>
      <c r="B336" s="150" t="s">
        <v>81</v>
      </c>
      <c r="C336" s="143">
        <f t="shared" ref="C336:I336" si="94">SUM(C323:C334)</f>
        <v>128734490.42039941</v>
      </c>
      <c r="D336" s="143">
        <f t="shared" si="94"/>
        <v>122579364.20342743</v>
      </c>
      <c r="E336" s="143">
        <f t="shared" si="94"/>
        <v>122643420.19840279</v>
      </c>
      <c r="F336" s="143">
        <f t="shared" si="94"/>
        <v>57659950.967085518</v>
      </c>
      <c r="G336" s="143">
        <f t="shared" si="94"/>
        <v>5949462.2825341895</v>
      </c>
      <c r="H336" s="143">
        <f t="shared" si="94"/>
        <v>141607.93946243936</v>
      </c>
      <c r="I336" s="143">
        <f t="shared" si="94"/>
        <v>6091070.2219966287</v>
      </c>
      <c r="J336" s="151">
        <f>(I336/C336)</f>
        <v>4.731498297080633E-2</v>
      </c>
      <c r="K336" s="148"/>
    </row>
    <row r="337" spans="1:11">
      <c r="A337" s="128"/>
      <c r="B337" s="150"/>
      <c r="C337" s="143"/>
      <c r="D337" s="143"/>
      <c r="E337" s="143"/>
      <c r="F337" s="143"/>
      <c r="G337" s="143"/>
      <c r="H337" s="143"/>
      <c r="I337" s="143"/>
      <c r="J337" s="151"/>
      <c r="K337" s="148"/>
    </row>
    <row r="338" spans="1:11">
      <c r="A338" s="128"/>
      <c r="B338" s="150"/>
      <c r="C338" s="143"/>
      <c r="D338" s="143"/>
      <c r="E338" s="143"/>
      <c r="F338" s="143"/>
      <c r="G338" s="143"/>
      <c r="H338" s="143"/>
      <c r="I338" s="143"/>
      <c r="J338" s="151"/>
      <c r="K338" s="148"/>
    </row>
    <row r="339" spans="1:11">
      <c r="A339" s="128">
        <f>+A323+1</f>
        <v>2027</v>
      </c>
      <c r="B339" s="150" t="s">
        <v>1100</v>
      </c>
      <c r="C339" s="143">
        <v>9760614.896514602</v>
      </c>
      <c r="D339" s="143">
        <v>9883345.5244985763</v>
      </c>
      <c r="E339" s="143">
        <v>9267677.1786260102</v>
      </c>
      <c r="F339" s="143">
        <v>3972634.5337578976</v>
      </c>
      <c r="G339" s="143">
        <f>+I339-H339</f>
        <v>482201.04150242574</v>
      </c>
      <c r="H339" s="143">
        <f>+C339*0.0011</f>
        <v>10736.676386166062</v>
      </c>
      <c r="I339" s="143">
        <f>+C339-E339</f>
        <v>492937.71788859181</v>
      </c>
      <c r="J339" s="151">
        <f>(I339/C339)</f>
        <v>5.0502731960525758E-2</v>
      </c>
      <c r="K339" s="148"/>
    </row>
    <row r="340" spans="1:11">
      <c r="A340" s="156"/>
      <c r="B340" s="150" t="s">
        <v>1101</v>
      </c>
      <c r="C340" s="143">
        <v>8800503.9599072039</v>
      </c>
      <c r="D340" s="143">
        <v>8893449.9114358313</v>
      </c>
      <c r="E340" s="143">
        <v>8358720.0970987845</v>
      </c>
      <c r="F340" s="143">
        <v>3437904.7194208507</v>
      </c>
      <c r="G340" s="143">
        <f t="shared" ref="G340:G346" si="95">+I340-H340</f>
        <v>432103.30845252145</v>
      </c>
      <c r="H340" s="143">
        <f t="shared" ref="H340:H350" si="96">+C340*0.0011</f>
        <v>9680.5543558979243</v>
      </c>
      <c r="I340" s="143">
        <f t="shared" ref="I340:I346" si="97">+C340-E340</f>
        <v>441783.86280841939</v>
      </c>
      <c r="J340" s="151">
        <f t="shared" ref="J340:J350" si="98">(I340/C340)</f>
        <v>5.019983682992147E-2</v>
      </c>
      <c r="K340" s="148"/>
    </row>
    <row r="341" spans="1:11">
      <c r="A341" s="156"/>
      <c r="B341" s="150" t="s">
        <v>1102</v>
      </c>
      <c r="C341" s="143">
        <v>9912148.0979420487</v>
      </c>
      <c r="D341" s="143">
        <v>8911667.5338099636</v>
      </c>
      <c r="E341" s="143">
        <v>9423524.1624358967</v>
      </c>
      <c r="F341" s="143">
        <v>3949761.3480467843</v>
      </c>
      <c r="G341" s="143">
        <f t="shared" si="95"/>
        <v>477720.57259841572</v>
      </c>
      <c r="H341" s="143">
        <f t="shared" si="96"/>
        <v>10903.362907736255</v>
      </c>
      <c r="I341" s="143">
        <f t="shared" si="97"/>
        <v>488623.93550615199</v>
      </c>
      <c r="J341" s="151">
        <f t="shared" si="98"/>
        <v>4.9295463574399144E-2</v>
      </c>
      <c r="K341" s="148"/>
    </row>
    <row r="342" spans="1:11">
      <c r="A342" s="156"/>
      <c r="B342" s="150" t="s">
        <v>1103</v>
      </c>
      <c r="C342" s="143">
        <v>10205380.502452303</v>
      </c>
      <c r="D342" s="143">
        <v>9222483.3505628072</v>
      </c>
      <c r="E342" s="143">
        <v>9739428.0722411983</v>
      </c>
      <c r="F342" s="143">
        <v>4466706.0697251754</v>
      </c>
      <c r="G342" s="143">
        <f t="shared" si="95"/>
        <v>454726.51165840693</v>
      </c>
      <c r="H342" s="143">
        <f t="shared" si="96"/>
        <v>11225.918552697534</v>
      </c>
      <c r="I342" s="143">
        <f t="shared" si="97"/>
        <v>465952.43021110445</v>
      </c>
      <c r="J342" s="151">
        <f t="shared" si="98"/>
        <v>4.5657526448831413E-2</v>
      </c>
      <c r="K342" s="148"/>
    </row>
    <row r="343" spans="1:11">
      <c r="A343" s="156"/>
      <c r="B343" s="150" t="s">
        <v>1104</v>
      </c>
      <c r="C343" s="143">
        <v>11573422.079670966</v>
      </c>
      <c r="D343" s="143">
        <v>10379034.534069682</v>
      </c>
      <c r="E343" s="143">
        <v>11068996.777248414</v>
      </c>
      <c r="F343" s="143">
        <v>5156668.312903909</v>
      </c>
      <c r="G343" s="143">
        <f t="shared" si="95"/>
        <v>491694.53813491337</v>
      </c>
      <c r="H343" s="143">
        <f t="shared" si="96"/>
        <v>12730.764287638063</v>
      </c>
      <c r="I343" s="143">
        <f t="shared" si="97"/>
        <v>504425.30242255144</v>
      </c>
      <c r="J343" s="151">
        <f t="shared" si="98"/>
        <v>4.3584801362130249E-2</v>
      </c>
      <c r="K343" s="148"/>
    </row>
    <row r="344" spans="1:11">
      <c r="A344" s="156"/>
      <c r="B344" s="150" t="s">
        <v>1105</v>
      </c>
      <c r="C344" s="143">
        <v>12092262.630041448</v>
      </c>
      <c r="D344" s="143">
        <v>11304395.346362893</v>
      </c>
      <c r="E344" s="143">
        <v>11557969.310111502</v>
      </c>
      <c r="F344" s="143">
        <v>5410242.2766525196</v>
      </c>
      <c r="G344" s="143">
        <f t="shared" si="95"/>
        <v>520991.83103690064</v>
      </c>
      <c r="H344" s="143">
        <f t="shared" si="96"/>
        <v>13301.488893045595</v>
      </c>
      <c r="I344" s="143">
        <f t="shared" si="97"/>
        <v>534293.31992994621</v>
      </c>
      <c r="J344" s="151">
        <f t="shared" si="98"/>
        <v>4.4184726736133981E-2</v>
      </c>
      <c r="K344" s="148"/>
    </row>
    <row r="345" spans="1:11">
      <c r="A345" s="156"/>
      <c r="B345" s="150" t="s">
        <v>1106</v>
      </c>
      <c r="C345" s="143">
        <v>12854205.298733758</v>
      </c>
      <c r="D345" s="143">
        <v>11964204.668394087</v>
      </c>
      <c r="E345" s="143">
        <v>12256009.959406342</v>
      </c>
      <c r="F345" s="143">
        <v>5702047.5676647741</v>
      </c>
      <c r="G345" s="143">
        <f t="shared" si="95"/>
        <v>584055.71349880833</v>
      </c>
      <c r="H345" s="143">
        <f t="shared" si="96"/>
        <v>14139.625828607135</v>
      </c>
      <c r="I345" s="143">
        <f t="shared" si="97"/>
        <v>598195.33932741545</v>
      </c>
      <c r="J345" s="151">
        <f t="shared" si="98"/>
        <v>4.6536936778685374E-2</v>
      </c>
      <c r="K345" s="148"/>
    </row>
    <row r="346" spans="1:11">
      <c r="A346" s="156"/>
      <c r="B346" s="150" t="s">
        <v>1107</v>
      </c>
      <c r="C346" s="143">
        <v>13078584.155070802</v>
      </c>
      <c r="D346" s="143">
        <v>12126004.716740908</v>
      </c>
      <c r="E346" s="143">
        <v>12436602.26010067</v>
      </c>
      <c r="F346" s="143">
        <v>6012645.1110245343</v>
      </c>
      <c r="G346" s="143">
        <f t="shared" si="95"/>
        <v>627595.4523995542</v>
      </c>
      <c r="H346" s="143">
        <f t="shared" si="96"/>
        <v>14386.442570577883</v>
      </c>
      <c r="I346" s="143">
        <f t="shared" si="97"/>
        <v>641981.89497013204</v>
      </c>
      <c r="J346" s="151">
        <f t="shared" si="98"/>
        <v>4.9086497999955458E-2</v>
      </c>
      <c r="K346" s="148"/>
    </row>
    <row r="347" spans="1:11">
      <c r="A347" s="156"/>
      <c r="B347" s="150" t="s">
        <v>1108</v>
      </c>
      <c r="C347" s="143">
        <v>12058077.29045048</v>
      </c>
      <c r="D347" s="143">
        <v>11866873.543946603</v>
      </c>
      <c r="E347" s="143">
        <v>11467389.106587436</v>
      </c>
      <c r="F347" s="143">
        <v>5613160.6736653652</v>
      </c>
      <c r="G347" s="143">
        <f>+I347-H347</f>
        <v>577424.29884354828</v>
      </c>
      <c r="H347" s="143">
        <f t="shared" si="96"/>
        <v>13263.885019495528</v>
      </c>
      <c r="I347" s="143">
        <f>+C347-E347</f>
        <v>590688.18386304379</v>
      </c>
      <c r="J347" s="151">
        <f t="shared" si="98"/>
        <v>4.8986929643488476E-2</v>
      </c>
      <c r="K347" s="148"/>
    </row>
    <row r="348" spans="1:11">
      <c r="A348" s="156"/>
      <c r="B348" s="150" t="s">
        <v>1109</v>
      </c>
      <c r="C348" s="143">
        <v>11327047.139879858</v>
      </c>
      <c r="D348" s="143">
        <v>10977426.419383924</v>
      </c>
      <c r="E348" s="143">
        <v>10771846.830005139</v>
      </c>
      <c r="F348" s="143">
        <v>5407581.0842865808</v>
      </c>
      <c r="G348" s="143">
        <f>+I348-H348</f>
        <v>542740.55802085111</v>
      </c>
      <c r="H348" s="143">
        <f t="shared" si="96"/>
        <v>12459.751853867845</v>
      </c>
      <c r="I348" s="143">
        <f>+C348-E348</f>
        <v>555200.30987471901</v>
      </c>
      <c r="J348" s="151">
        <f t="shared" si="98"/>
        <v>4.9015449747709605E-2</v>
      </c>
      <c r="K348" s="148"/>
    </row>
    <row r="349" spans="1:11">
      <c r="A349" s="156"/>
      <c r="B349" s="150" t="s">
        <v>1110</v>
      </c>
      <c r="C349" s="143">
        <v>9505157.3473869972</v>
      </c>
      <c r="D349" s="143">
        <v>9642837.0246327296</v>
      </c>
      <c r="E349" s="143">
        <v>9091176.650799159</v>
      </c>
      <c r="F349" s="143">
        <v>4855920.7104530102</v>
      </c>
      <c r="G349" s="143">
        <f>+I349-H349</f>
        <v>403525.02350571251</v>
      </c>
      <c r="H349" s="143">
        <f t="shared" si="96"/>
        <v>10455.673082125697</v>
      </c>
      <c r="I349" s="143">
        <f>+C349-E349</f>
        <v>413980.69658783823</v>
      </c>
      <c r="J349" s="151">
        <f t="shared" si="98"/>
        <v>4.3553271288206824E-2</v>
      </c>
      <c r="K349" s="148"/>
    </row>
    <row r="350" spans="1:11">
      <c r="A350" s="156"/>
      <c r="B350" s="150" t="s">
        <v>1111</v>
      </c>
      <c r="C350" s="143">
        <v>9786970.100326512</v>
      </c>
      <c r="D350" s="143">
        <v>9507722.9903386701</v>
      </c>
      <c r="E350" s="143">
        <v>9318874.4848584495</v>
      </c>
      <c r="F350" s="143">
        <v>4667072.2049727906</v>
      </c>
      <c r="G350" s="143">
        <f>+I350-H350</f>
        <v>457329.94835770328</v>
      </c>
      <c r="H350" s="143">
        <f t="shared" si="96"/>
        <v>10765.667110359163</v>
      </c>
      <c r="I350" s="143">
        <f>+C350-E350</f>
        <v>468095.61546806246</v>
      </c>
      <c r="J350" s="151">
        <f t="shared" si="98"/>
        <v>4.7828450549005551E-2</v>
      </c>
      <c r="K350" s="148"/>
    </row>
    <row r="351" spans="1:11">
      <c r="A351" s="158"/>
      <c r="B351" s="150"/>
      <c r="C351" s="143"/>
      <c r="D351" s="143"/>
      <c r="E351" s="143"/>
      <c r="F351" s="143"/>
      <c r="G351" s="143"/>
      <c r="H351" s="143"/>
      <c r="I351" s="143"/>
      <c r="J351" s="151"/>
      <c r="K351" s="148"/>
    </row>
    <row r="352" spans="1:11">
      <c r="A352" s="128" t="s">
        <v>1094</v>
      </c>
      <c r="B352" s="150" t="s">
        <v>81</v>
      </c>
      <c r="C352" s="143">
        <f t="shared" ref="C352:I352" si="99">SUM(C339:C350)</f>
        <v>130954373.49837697</v>
      </c>
      <c r="D352" s="143">
        <f t="shared" si="99"/>
        <v>124679445.56417669</v>
      </c>
      <c r="E352" s="143">
        <f t="shared" si="99"/>
        <v>124758214.88951901</v>
      </c>
      <c r="F352" s="143">
        <f t="shared" si="99"/>
        <v>58652344.61257419</v>
      </c>
      <c r="G352" s="143">
        <f t="shared" si="99"/>
        <v>6052108.7980097616</v>
      </c>
      <c r="H352" s="143">
        <f t="shared" si="99"/>
        <v>144049.81084821469</v>
      </c>
      <c r="I352" s="143">
        <f t="shared" si="99"/>
        <v>6196158.6088579763</v>
      </c>
      <c r="J352" s="151">
        <f>(I352/C352)</f>
        <v>4.7315400343882145E-2</v>
      </c>
      <c r="K352" s="148"/>
    </row>
    <row r="353" spans="1:11">
      <c r="A353" s="128"/>
      <c r="B353" s="150"/>
      <c r="C353" s="143"/>
      <c r="D353" s="143"/>
      <c r="E353" s="143"/>
      <c r="F353" s="143"/>
      <c r="G353" s="143"/>
      <c r="H353" s="143"/>
      <c r="I353" s="143"/>
      <c r="J353" s="151"/>
      <c r="K353" s="148"/>
    </row>
    <row r="354" spans="1:11">
      <c r="A354" s="128"/>
      <c r="B354" s="150"/>
      <c r="C354" s="143"/>
      <c r="D354" s="143"/>
      <c r="E354" s="143"/>
      <c r="F354" s="143"/>
      <c r="G354" s="143"/>
      <c r="H354" s="143"/>
      <c r="I354" s="143"/>
      <c r="J354" s="151"/>
      <c r="K354" s="148"/>
    </row>
    <row r="355" spans="1:11">
      <c r="A355" s="128">
        <f>+A339+1</f>
        <v>2028</v>
      </c>
      <c r="B355" s="150" t="s">
        <v>1100</v>
      </c>
      <c r="C355" s="143">
        <v>9931782.3487831522</v>
      </c>
      <c r="D355" s="143">
        <v>10054971.597984819</v>
      </c>
      <c r="E355" s="143">
        <v>9430200.2069322765</v>
      </c>
      <c r="F355" s="143">
        <v>4042300.8139202483</v>
      </c>
      <c r="G355" s="143">
        <f>+I355-H355</f>
        <v>490657.18126721424</v>
      </c>
      <c r="H355" s="143">
        <f>+C355*0.0011</f>
        <v>10924.960583661468</v>
      </c>
      <c r="I355" s="143">
        <f>+C355-E355</f>
        <v>501582.14185087569</v>
      </c>
      <c r="J355" s="151">
        <f>(I355/C355)</f>
        <v>5.0502731960525682E-2</v>
      </c>
      <c r="K355" s="148"/>
    </row>
    <row r="356" spans="1:11">
      <c r="A356" s="156"/>
      <c r="B356" s="150" t="s">
        <v>1101</v>
      </c>
      <c r="C356" s="143">
        <v>9201536.7238606755</v>
      </c>
      <c r="D356" s="143">
        <v>9187354.280780945</v>
      </c>
      <c r="E356" s="143">
        <v>8739621.0817383397</v>
      </c>
      <c r="F356" s="143">
        <v>3594567.6148776431</v>
      </c>
      <c r="G356" s="143">
        <f t="shared" ref="G356:G362" si="100">+I356-H356</f>
        <v>451793.951726089</v>
      </c>
      <c r="H356" s="143">
        <f t="shared" ref="H356:H366" si="101">+C356*0.0011</f>
        <v>10121.690396246744</v>
      </c>
      <c r="I356" s="143">
        <f t="shared" ref="I356:I362" si="102">+C356-E356</f>
        <v>461915.64212233573</v>
      </c>
      <c r="J356" s="151">
        <f t="shared" ref="J356:J366" si="103">(I356/C356)</f>
        <v>5.0199836829921435E-2</v>
      </c>
      <c r="K356" s="148"/>
    </row>
    <row r="357" spans="1:11">
      <c r="A357" s="156"/>
      <c r="B357" s="150" t="s">
        <v>1102</v>
      </c>
      <c r="C357" s="143">
        <v>10084480.938630544</v>
      </c>
      <c r="D357" s="143">
        <v>9163497.3987004124</v>
      </c>
      <c r="E357" s="143">
        <v>9587361.7758535594</v>
      </c>
      <c r="F357" s="143">
        <v>4018431.9920307905</v>
      </c>
      <c r="G357" s="143">
        <f t="shared" si="100"/>
        <v>486026.23374449066</v>
      </c>
      <c r="H357" s="143">
        <f t="shared" si="101"/>
        <v>11092.929032493599</v>
      </c>
      <c r="I357" s="143">
        <f t="shared" si="102"/>
        <v>497119.16277698427</v>
      </c>
      <c r="J357" s="151">
        <f t="shared" si="103"/>
        <v>4.9295463574399123E-2</v>
      </c>
      <c r="K357" s="148"/>
    </row>
    <row r="358" spans="1:11">
      <c r="A358" s="156"/>
      <c r="B358" s="150" t="s">
        <v>1103</v>
      </c>
      <c r="C358" s="143">
        <v>10381375.229527147</v>
      </c>
      <c r="D358" s="143">
        <v>9382083.6046237089</v>
      </c>
      <c r="E358" s="143">
        <v>9907387.3154097684</v>
      </c>
      <c r="F358" s="143">
        <v>4543735.7028168505</v>
      </c>
      <c r="G358" s="143">
        <f t="shared" si="100"/>
        <v>462568.40136489924</v>
      </c>
      <c r="H358" s="143">
        <f t="shared" si="101"/>
        <v>11419.512752479863</v>
      </c>
      <c r="I358" s="143">
        <f t="shared" si="102"/>
        <v>473987.91411737911</v>
      </c>
      <c r="J358" s="151">
        <f t="shared" si="103"/>
        <v>4.565752644883142E-2</v>
      </c>
      <c r="K358" s="148"/>
    </row>
    <row r="359" spans="1:11">
      <c r="A359" s="156"/>
      <c r="B359" s="150" t="s">
        <v>1104</v>
      </c>
      <c r="C359" s="143">
        <v>11765755.086550454</v>
      </c>
      <c r="D359" s="143">
        <v>10554318.244769393</v>
      </c>
      <c r="E359" s="143">
        <v>11252946.988227678</v>
      </c>
      <c r="F359" s="143">
        <v>5242364.4462751355</v>
      </c>
      <c r="G359" s="143">
        <f t="shared" si="100"/>
        <v>499865.76772756974</v>
      </c>
      <c r="H359" s="143">
        <f t="shared" si="101"/>
        <v>12942.3305952055</v>
      </c>
      <c r="I359" s="143">
        <f t="shared" si="102"/>
        <v>512808.09832277521</v>
      </c>
      <c r="J359" s="151">
        <f t="shared" si="103"/>
        <v>4.3584801362130256E-2</v>
      </c>
      <c r="K359" s="148"/>
    </row>
    <row r="360" spans="1:11">
      <c r="A360" s="156"/>
      <c r="B360" s="150" t="s">
        <v>1105</v>
      </c>
      <c r="C360" s="143">
        <v>12292397.27510374</v>
      </c>
      <c r="D360" s="143">
        <v>11491840.276086301</v>
      </c>
      <c r="E360" s="143">
        <v>11749261.060571283</v>
      </c>
      <c r="F360" s="143">
        <v>5499785.2307601208</v>
      </c>
      <c r="G360" s="143">
        <f t="shared" si="100"/>
        <v>529614.5775298432</v>
      </c>
      <c r="H360" s="143">
        <f t="shared" si="101"/>
        <v>13521.637002614116</v>
      </c>
      <c r="I360" s="143">
        <f t="shared" si="102"/>
        <v>543136.21453245729</v>
      </c>
      <c r="J360" s="151">
        <f t="shared" si="103"/>
        <v>4.4184726736134029E-2</v>
      </c>
      <c r="K360" s="148"/>
    </row>
    <row r="361" spans="1:11">
      <c r="A361" s="156"/>
      <c r="B361" s="150" t="s">
        <v>1106</v>
      </c>
      <c r="C361" s="143">
        <v>13062740.851280397</v>
      </c>
      <c r="D361" s="143">
        <v>12160073.461942449</v>
      </c>
      <c r="E361" s="143">
        <v>12454840.906128012</v>
      </c>
      <c r="F361" s="143">
        <v>5794552.6749456832</v>
      </c>
      <c r="G361" s="143">
        <f t="shared" si="100"/>
        <v>593530.93021597667</v>
      </c>
      <c r="H361" s="143">
        <f t="shared" si="101"/>
        <v>14369.014936408437</v>
      </c>
      <c r="I361" s="143">
        <f t="shared" si="102"/>
        <v>607899.94515238516</v>
      </c>
      <c r="J361" s="151">
        <f t="shared" si="103"/>
        <v>4.6536936778685263E-2</v>
      </c>
      <c r="K361" s="148"/>
    </row>
    <row r="362" spans="1:11">
      <c r="A362" s="156"/>
      <c r="B362" s="150" t="s">
        <v>1107</v>
      </c>
      <c r="C362" s="143">
        <v>13291065.758082805</v>
      </c>
      <c r="D362" s="143">
        <v>12322876.833212711</v>
      </c>
      <c r="E362" s="143">
        <v>12638653.885331398</v>
      </c>
      <c r="F362" s="143">
        <v>6110329.7270643711</v>
      </c>
      <c r="G362" s="143">
        <f t="shared" si="100"/>
        <v>637791.70041751629</v>
      </c>
      <c r="H362" s="143">
        <f t="shared" si="101"/>
        <v>14620.172333891087</v>
      </c>
      <c r="I362" s="143">
        <f t="shared" si="102"/>
        <v>652411.87275140733</v>
      </c>
      <c r="J362" s="151">
        <f t="shared" si="103"/>
        <v>4.9086497999955403E-2</v>
      </c>
      <c r="K362" s="148"/>
    </row>
    <row r="363" spans="1:11">
      <c r="A363" s="156"/>
      <c r="B363" s="150" t="s">
        <v>1108</v>
      </c>
      <c r="C363" s="143">
        <v>12258298.240389932</v>
      </c>
      <c r="D363" s="143">
        <v>12061765.961012106</v>
      </c>
      <c r="E363" s="143">
        <v>11657801.846939052</v>
      </c>
      <c r="F363" s="143">
        <v>5706365.6129913153</v>
      </c>
      <c r="G363" s="143">
        <f>+I363-H363</f>
        <v>587012.2653864515</v>
      </c>
      <c r="H363" s="143">
        <f t="shared" si="101"/>
        <v>13484.128064428925</v>
      </c>
      <c r="I363" s="143">
        <f>+C363-E363</f>
        <v>600496.39345088042</v>
      </c>
      <c r="J363" s="151">
        <f t="shared" si="103"/>
        <v>4.8986929643488497E-2</v>
      </c>
      <c r="K363" s="148"/>
    </row>
    <row r="364" spans="1:11">
      <c r="A364" s="156"/>
      <c r="B364" s="150" t="s">
        <v>1109</v>
      </c>
      <c r="C364" s="143">
        <v>11517352.304502986</v>
      </c>
      <c r="D364" s="143">
        <v>11160756.124963121</v>
      </c>
      <c r="E364" s="143">
        <v>10952824.101394953</v>
      </c>
      <c r="F364" s="143">
        <v>5498433.589423148</v>
      </c>
      <c r="G364" s="143">
        <f>+I364-H364</f>
        <v>551859.11557307991</v>
      </c>
      <c r="H364" s="143">
        <f t="shared" si="101"/>
        <v>12669.087534953285</v>
      </c>
      <c r="I364" s="143">
        <f>+C364-E364</f>
        <v>564528.20310803317</v>
      </c>
      <c r="J364" s="151">
        <f t="shared" si="103"/>
        <v>4.901544974770957E-2</v>
      </c>
      <c r="K364" s="148"/>
    </row>
    <row r="365" spans="1:11">
      <c r="A365" s="156"/>
      <c r="B365" s="150" t="s">
        <v>1110</v>
      </c>
      <c r="C365" s="143">
        <v>9673902.8620066885</v>
      </c>
      <c r="D365" s="143">
        <v>9808878.2317634076</v>
      </c>
      <c r="E365" s="143">
        <v>9252572.7462419514</v>
      </c>
      <c r="F365" s="143">
        <v>4942128.1039016908</v>
      </c>
      <c r="G365" s="143">
        <f>+I365-H365</f>
        <v>410688.82261652977</v>
      </c>
      <c r="H365" s="143">
        <f t="shared" si="101"/>
        <v>10641.293148207358</v>
      </c>
      <c r="I365" s="143">
        <f>+C365-E365</f>
        <v>421330.11576473713</v>
      </c>
      <c r="J365" s="151">
        <f t="shared" si="103"/>
        <v>4.3553271288206762E-2</v>
      </c>
      <c r="K365" s="148"/>
    </row>
    <row r="366" spans="1:11">
      <c r="A366" s="156"/>
      <c r="B366" s="150" t="s">
        <v>1111</v>
      </c>
      <c r="C366" s="143">
        <v>9958731.4129948858</v>
      </c>
      <c r="D366" s="143">
        <v>9675569.5078141242</v>
      </c>
      <c r="E366" s="143">
        <v>9482420.720077632</v>
      </c>
      <c r="F366" s="143">
        <v>4748979.3161651976</v>
      </c>
      <c r="G366" s="143">
        <f>+I366-H366</f>
        <v>465356.08836295945</v>
      </c>
      <c r="H366" s="143">
        <f t="shared" si="101"/>
        <v>10954.604554294376</v>
      </c>
      <c r="I366" s="143">
        <f>+C366-E366</f>
        <v>476310.69291725382</v>
      </c>
      <c r="J366" s="151">
        <f t="shared" si="103"/>
        <v>4.7828450549005523E-2</v>
      </c>
      <c r="K366" s="148"/>
    </row>
    <row r="367" spans="1:11">
      <c r="A367" s="158"/>
      <c r="B367" s="150"/>
      <c r="C367" s="143"/>
      <c r="D367" s="143"/>
      <c r="E367" s="143"/>
      <c r="F367" s="143"/>
      <c r="G367" s="143"/>
      <c r="H367" s="143"/>
      <c r="I367" s="143"/>
      <c r="J367" s="151"/>
      <c r="K367" s="148"/>
    </row>
    <row r="368" spans="1:11">
      <c r="A368" s="128" t="s">
        <v>1094</v>
      </c>
      <c r="B368" s="150" t="s">
        <v>81</v>
      </c>
      <c r="C368" s="143">
        <f t="shared" ref="C368:I368" si="104">SUM(C355:C366)</f>
        <v>133419419.03171343</v>
      </c>
      <c r="D368" s="143">
        <f t="shared" si="104"/>
        <v>127023985.52365351</v>
      </c>
      <c r="E368" s="143">
        <f t="shared" si="104"/>
        <v>127105892.63484591</v>
      </c>
      <c r="F368" s="143">
        <f t="shared" si="104"/>
        <v>59741974.825172201</v>
      </c>
      <c r="G368" s="143">
        <f t="shared" si="104"/>
        <v>6166765.0359326191</v>
      </c>
      <c r="H368" s="143">
        <f t="shared" si="104"/>
        <v>146761.36093488475</v>
      </c>
      <c r="I368" s="143">
        <f t="shared" si="104"/>
        <v>6313526.3968675043</v>
      </c>
      <c r="J368" s="151">
        <f>(I368/C368)</f>
        <v>4.7320895583923932E-2</v>
      </c>
      <c r="K368" s="148"/>
    </row>
    <row r="369" spans="1:11">
      <c r="A369" s="128"/>
      <c r="B369" s="150"/>
      <c r="C369" s="143"/>
      <c r="D369" s="143"/>
      <c r="E369" s="143"/>
      <c r="F369" s="143"/>
      <c r="G369" s="143"/>
      <c r="H369" s="143"/>
      <c r="I369" s="143"/>
      <c r="J369" s="151"/>
      <c r="K369" s="148"/>
    </row>
    <row r="370" spans="1:11">
      <c r="A370" s="128"/>
      <c r="B370" s="150"/>
      <c r="C370" s="143"/>
      <c r="D370" s="143"/>
      <c r="E370" s="143"/>
      <c r="F370" s="143"/>
      <c r="G370" s="143"/>
      <c r="H370" s="143"/>
      <c r="I370" s="143"/>
      <c r="J370" s="151"/>
      <c r="K370" s="148"/>
    </row>
    <row r="371" spans="1:11">
      <c r="A371" s="128">
        <f>+A355+1</f>
        <v>2029</v>
      </c>
      <c r="B371" s="150" t="s">
        <v>1100</v>
      </c>
      <c r="C371" s="143">
        <v>10111352.322212759</v>
      </c>
      <c r="D371" s="143">
        <v>10234293.746767443</v>
      </c>
      <c r="E371" s="143">
        <v>9600701.4061256088</v>
      </c>
      <c r="F371" s="143">
        <v>4115386.9755233643</v>
      </c>
      <c r="G371" s="143">
        <f>+I371-H371</f>
        <v>499528.42853271653</v>
      </c>
      <c r="H371" s="143">
        <f>+C371*0.0011</f>
        <v>11122.487554434036</v>
      </c>
      <c r="I371" s="143">
        <f>+C371-E371</f>
        <v>510650.91608715057</v>
      </c>
      <c r="J371" s="151">
        <f>(I371/C371)</f>
        <v>5.0502731960525751E-2</v>
      </c>
      <c r="K371" s="148"/>
    </row>
    <row r="372" spans="1:11">
      <c r="A372" s="156"/>
      <c r="B372" s="150" t="s">
        <v>1101</v>
      </c>
      <c r="C372" s="143">
        <v>9123462.541145511</v>
      </c>
      <c r="D372" s="143">
        <v>9216785.1425677445</v>
      </c>
      <c r="E372" s="143">
        <v>8665466.2102561053</v>
      </c>
      <c r="F372" s="143">
        <v>3564068.0432117241</v>
      </c>
      <c r="G372" s="143">
        <f t="shared" ref="G372:G378" si="105">+I372-H372</f>
        <v>447960.52209414559</v>
      </c>
      <c r="H372" s="143">
        <f t="shared" ref="H372:H382" si="106">+C372*0.0011</f>
        <v>10035.808795260064</v>
      </c>
      <c r="I372" s="143">
        <f t="shared" ref="I372:I378" si="107">+C372-E372</f>
        <v>457996.33088940568</v>
      </c>
      <c r="J372" s="151">
        <f t="shared" ref="J372:J382" si="108">(I372/C372)</f>
        <v>5.0199836829921504E-2</v>
      </c>
      <c r="K372" s="148"/>
    </row>
    <row r="373" spans="1:11">
      <c r="A373" s="156"/>
      <c r="B373" s="150" t="s">
        <v>1102</v>
      </c>
      <c r="C373" s="143">
        <v>10265664.179298351</v>
      </c>
      <c r="D373" s="143">
        <v>9233052.2325537018</v>
      </c>
      <c r="E373" s="143">
        <v>9759613.5046807341</v>
      </c>
      <c r="F373" s="143">
        <v>4090629.3153387564</v>
      </c>
      <c r="G373" s="143">
        <f t="shared" si="105"/>
        <v>494758.4440203883</v>
      </c>
      <c r="H373" s="143">
        <f t="shared" si="106"/>
        <v>11292.230597228187</v>
      </c>
      <c r="I373" s="143">
        <f t="shared" si="107"/>
        <v>506050.67461761646</v>
      </c>
      <c r="J373" s="151">
        <f t="shared" si="108"/>
        <v>4.92954635743992E-2</v>
      </c>
      <c r="K373" s="148"/>
    </row>
    <row r="374" spans="1:11">
      <c r="A374" s="156"/>
      <c r="B374" s="150" t="s">
        <v>1103</v>
      </c>
      <c r="C374" s="143">
        <v>10566271.648731109</v>
      </c>
      <c r="D374" s="143">
        <v>9549809.6950843427</v>
      </c>
      <c r="E374" s="143">
        <v>10083841.82146363</v>
      </c>
      <c r="F374" s="143">
        <v>4624661.4417180438</v>
      </c>
      <c r="G374" s="143">
        <f t="shared" si="105"/>
        <v>470806.92845387495</v>
      </c>
      <c r="H374" s="143">
        <f t="shared" si="106"/>
        <v>11622.898813604221</v>
      </c>
      <c r="I374" s="143">
        <f t="shared" si="107"/>
        <v>482429.82726747915</v>
      </c>
      <c r="J374" s="151">
        <f t="shared" si="108"/>
        <v>4.5657526448831511E-2</v>
      </c>
      <c r="K374" s="148"/>
    </row>
    <row r="375" spans="1:11">
      <c r="A375" s="156"/>
      <c r="B375" s="150" t="s">
        <v>1104</v>
      </c>
      <c r="C375" s="143">
        <v>11966654.424309436</v>
      </c>
      <c r="D375" s="143">
        <v>10737874.20530458</v>
      </c>
      <c r="E375" s="143">
        <v>11445090.168256652</v>
      </c>
      <c r="F375" s="143">
        <v>5331877.4046701156</v>
      </c>
      <c r="G375" s="143">
        <f t="shared" si="105"/>
        <v>508400.93618604424</v>
      </c>
      <c r="H375" s="143">
        <f t="shared" si="106"/>
        <v>13163.319866740381</v>
      </c>
      <c r="I375" s="143">
        <f t="shared" si="107"/>
        <v>521564.25605278462</v>
      </c>
      <c r="J375" s="151">
        <f t="shared" si="108"/>
        <v>4.3584801362130311E-2</v>
      </c>
      <c r="K375" s="148"/>
    </row>
    <row r="376" spans="1:11">
      <c r="A376" s="156"/>
      <c r="B376" s="150" t="s">
        <v>1105</v>
      </c>
      <c r="C376" s="143">
        <v>12501090.191769112</v>
      </c>
      <c r="D376" s="143">
        <v>11687453.07077558</v>
      </c>
      <c r="E376" s="143">
        <v>11948732.937742028</v>
      </c>
      <c r="F376" s="143">
        <v>5593157.2716365634</v>
      </c>
      <c r="G376" s="143">
        <f t="shared" si="105"/>
        <v>538606.05481613753</v>
      </c>
      <c r="H376" s="143">
        <f t="shared" si="106"/>
        <v>13751.199210946024</v>
      </c>
      <c r="I376" s="143">
        <f t="shared" si="107"/>
        <v>552357.25402708352</v>
      </c>
      <c r="J376" s="151">
        <f t="shared" si="108"/>
        <v>4.4184726736134029E-2</v>
      </c>
      <c r="K376" s="148"/>
    </row>
    <row r="377" spans="1:11">
      <c r="A377" s="156"/>
      <c r="B377" s="150" t="s">
        <v>1106</v>
      </c>
      <c r="C377" s="143">
        <v>13279426.787315007</v>
      </c>
      <c r="D377" s="143">
        <v>12363926.971146617</v>
      </c>
      <c r="E377" s="143">
        <v>12661442.942456549</v>
      </c>
      <c r="F377" s="143">
        <v>5890673.2429464934</v>
      </c>
      <c r="G377" s="143">
        <f t="shared" si="105"/>
        <v>603376.47539241181</v>
      </c>
      <c r="H377" s="143">
        <f t="shared" si="106"/>
        <v>14607.369466046508</v>
      </c>
      <c r="I377" s="143">
        <f t="shared" si="107"/>
        <v>617983.84485845827</v>
      </c>
      <c r="J377" s="151">
        <f t="shared" si="108"/>
        <v>4.6536936778685277E-2</v>
      </c>
      <c r="K377" s="148"/>
    </row>
    <row r="378" spans="1:11">
      <c r="A378" s="156"/>
      <c r="B378" s="150" t="s">
        <v>1107</v>
      </c>
      <c r="C378" s="143">
        <v>13511779.53048376</v>
      </c>
      <c r="D378" s="143">
        <v>12527407.898810457</v>
      </c>
      <c r="E378" s="143">
        <v>12848533.59158483</v>
      </c>
      <c r="F378" s="143">
        <v>6211798.9357208638</v>
      </c>
      <c r="G378" s="143">
        <f t="shared" si="105"/>
        <v>648382.98141539819</v>
      </c>
      <c r="H378" s="143">
        <f t="shared" si="106"/>
        <v>14862.957483532136</v>
      </c>
      <c r="I378" s="143">
        <f t="shared" si="107"/>
        <v>663245.93889893033</v>
      </c>
      <c r="J378" s="151">
        <f t="shared" si="108"/>
        <v>4.9086497999955465E-2</v>
      </c>
      <c r="K378" s="148"/>
    </row>
    <row r="379" spans="1:11">
      <c r="A379" s="156"/>
      <c r="B379" s="150" t="s">
        <v>1108</v>
      </c>
      <c r="C379" s="143">
        <v>12466564.69615655</v>
      </c>
      <c r="D379" s="143">
        <v>12264349.085063588</v>
      </c>
      <c r="E379" s="143">
        <v>11855865.968489932</v>
      </c>
      <c r="F379" s="143">
        <v>5803315.8191472068</v>
      </c>
      <c r="G379" s="143">
        <f>+I379-H379</f>
        <v>596985.50650084612</v>
      </c>
      <c r="H379" s="143">
        <f t="shared" si="106"/>
        <v>13713.221165772205</v>
      </c>
      <c r="I379" s="143">
        <f>+C379-E379</f>
        <v>610698.7276666183</v>
      </c>
      <c r="J379" s="151">
        <f t="shared" si="108"/>
        <v>4.8986929643488483E-2</v>
      </c>
      <c r="K379" s="148"/>
    </row>
    <row r="380" spans="1:11">
      <c r="A380" s="156"/>
      <c r="B380" s="150" t="s">
        <v>1109</v>
      </c>
      <c r="C380" s="143">
        <v>11714923.042461166</v>
      </c>
      <c r="D380" s="143">
        <v>11351271.929363418</v>
      </c>
      <c r="E380" s="143">
        <v>11140710.820775127</v>
      </c>
      <c r="F380" s="143">
        <v>5592754.7105589183</v>
      </c>
      <c r="G380" s="143">
        <f>+I380-H380</f>
        <v>561325.80633933179</v>
      </c>
      <c r="H380" s="143">
        <f t="shared" si="106"/>
        <v>12886.415346707283</v>
      </c>
      <c r="I380" s="143">
        <f>+C380-E380</f>
        <v>574212.22168603912</v>
      </c>
      <c r="J380" s="151">
        <f t="shared" si="108"/>
        <v>4.901544974770948E-2</v>
      </c>
      <c r="K380" s="148"/>
    </row>
    <row r="381" spans="1:11">
      <c r="A381" s="156"/>
      <c r="B381" s="150" t="s">
        <v>1110</v>
      </c>
      <c r="C381" s="143">
        <v>9849024.0494394936</v>
      </c>
      <c r="D381" s="143">
        <v>9981228.8922585808</v>
      </c>
      <c r="E381" s="143">
        <v>9420066.8330901824</v>
      </c>
      <c r="F381" s="143">
        <v>5031592.6513905181</v>
      </c>
      <c r="G381" s="143">
        <f>+I381-H381</f>
        <v>418123.28989492776</v>
      </c>
      <c r="H381" s="143">
        <f t="shared" si="106"/>
        <v>10833.926454383443</v>
      </c>
      <c r="I381" s="143">
        <f>+C381-E381</f>
        <v>428957.21634931117</v>
      </c>
      <c r="J381" s="151">
        <f t="shared" si="108"/>
        <v>4.3553271288206782E-2</v>
      </c>
      <c r="K381" s="148"/>
    </row>
    <row r="382" spans="1:11">
      <c r="A382" s="156"/>
      <c r="B382" s="150" t="s">
        <v>1111</v>
      </c>
      <c r="C382" s="143">
        <v>10135433.241492078</v>
      </c>
      <c r="D382" s="143">
        <v>9849021.4344649427</v>
      </c>
      <c r="E382" s="143">
        <v>9650671.1739086267</v>
      </c>
      <c r="F382" s="143">
        <v>4833242.3908342002</v>
      </c>
      <c r="G382" s="143">
        <f>+I382-H382</f>
        <v>473613.09101780975</v>
      </c>
      <c r="H382" s="143">
        <f t="shared" si="106"/>
        <v>11148.976565641286</v>
      </c>
      <c r="I382" s="143">
        <f>+C382-E382</f>
        <v>484762.06758345105</v>
      </c>
      <c r="J382" s="151">
        <f t="shared" si="108"/>
        <v>4.7828450549005565E-2</v>
      </c>
      <c r="K382" s="148"/>
    </row>
    <row r="383" spans="1:11">
      <c r="A383" s="158"/>
      <c r="B383" s="150"/>
      <c r="C383" s="143"/>
      <c r="D383" s="143"/>
      <c r="E383" s="143"/>
      <c r="F383" s="143"/>
      <c r="G383" s="143"/>
      <c r="H383" s="143"/>
      <c r="I383" s="143"/>
      <c r="J383" s="151"/>
      <c r="K383" s="148"/>
    </row>
    <row r="384" spans="1:11">
      <c r="A384" s="128" t="s">
        <v>1094</v>
      </c>
      <c r="B384" s="150" t="s">
        <v>81</v>
      </c>
      <c r="C384" s="143">
        <f t="shared" ref="C384:I384" si="109">SUM(C371:C382)</f>
        <v>135491646.6548143</v>
      </c>
      <c r="D384" s="143">
        <f t="shared" si="109"/>
        <v>128996474.304161</v>
      </c>
      <c r="E384" s="143">
        <f t="shared" si="109"/>
        <v>129080737.37882999</v>
      </c>
      <c r="F384" s="143">
        <f t="shared" si="109"/>
        <v>60683158.202696763</v>
      </c>
      <c r="G384" s="143">
        <f t="shared" si="109"/>
        <v>6261868.4646640318</v>
      </c>
      <c r="H384" s="143">
        <f t="shared" si="109"/>
        <v>149040.81132029579</v>
      </c>
      <c r="I384" s="143">
        <f t="shared" si="109"/>
        <v>6410909.2759843282</v>
      </c>
      <c r="J384" s="151">
        <f>(I384/C384)</f>
        <v>4.7315900531618015E-2</v>
      </c>
      <c r="K384" s="148"/>
    </row>
    <row r="385" spans="1:11">
      <c r="A385" s="128"/>
      <c r="B385" s="150"/>
      <c r="C385" s="143"/>
      <c r="D385" s="143"/>
      <c r="E385" s="143"/>
      <c r="F385" s="143"/>
      <c r="G385" s="143"/>
      <c r="H385" s="143"/>
      <c r="I385" s="143"/>
      <c r="J385" s="151"/>
      <c r="K385" s="148"/>
    </row>
    <row r="386" spans="1:11">
      <c r="A386" s="128"/>
      <c r="B386" s="150"/>
      <c r="C386" s="143"/>
      <c r="D386" s="143"/>
      <c r="E386" s="143"/>
      <c r="F386" s="143"/>
      <c r="G386" s="143"/>
      <c r="H386" s="143"/>
      <c r="I386" s="143"/>
      <c r="J386" s="151"/>
      <c r="K386" s="148"/>
    </row>
    <row r="387" spans="1:11">
      <c r="A387" s="128">
        <f>+A371+1</f>
        <v>2030</v>
      </c>
      <c r="B387" s="150" t="s">
        <v>1100</v>
      </c>
      <c r="C387" s="143">
        <v>10296129.319037825</v>
      </c>
      <c r="D387" s="143">
        <v>10418796.620706547</v>
      </c>
      <c r="E387" s="143">
        <v>9776146.6598075479</v>
      </c>
      <c r="F387" s="143">
        <v>4190592.4299352011</v>
      </c>
      <c r="G387" s="143">
        <f>+I387-H387</f>
        <v>508656.91697933531</v>
      </c>
      <c r="H387" s="143">
        <f>+C387*0.0011</f>
        <v>11325.742250941608</v>
      </c>
      <c r="I387" s="143">
        <f>+C387-E387</f>
        <v>519982.65923027694</v>
      </c>
      <c r="J387" s="151">
        <f>(I387/C387)</f>
        <v>5.0502731960525668E-2</v>
      </c>
      <c r="K387" s="148"/>
    </row>
    <row r="388" spans="1:11">
      <c r="A388" s="156"/>
      <c r="B388" s="150" t="s">
        <v>1101</v>
      </c>
      <c r="C388" s="143">
        <v>9293983.2970375419</v>
      </c>
      <c r="D388" s="143">
        <v>9387337.5409306921</v>
      </c>
      <c r="E388" s="143">
        <v>8827426.8520262428</v>
      </c>
      <c r="F388" s="143">
        <v>3630681.7410307531</v>
      </c>
      <c r="G388" s="143">
        <f t="shared" ref="G388:G394" si="110">+I388-H388</f>
        <v>456333.06338455778</v>
      </c>
      <c r="H388" s="143">
        <f t="shared" ref="H388:H398" si="111">+C388*0.0011</f>
        <v>10223.381626741297</v>
      </c>
      <c r="I388" s="143">
        <f t="shared" ref="I388:I394" si="112">+C388-E388</f>
        <v>466556.4450112991</v>
      </c>
      <c r="J388" s="151">
        <f t="shared" ref="J388:J398" si="113">(I388/C388)</f>
        <v>5.0199836829921358E-2</v>
      </c>
      <c r="K388" s="148"/>
    </row>
    <row r="389" spans="1:11">
      <c r="A389" s="156"/>
      <c r="B389" s="150" t="s">
        <v>1102</v>
      </c>
      <c r="C389" s="143">
        <v>10452522.993870601</v>
      </c>
      <c r="D389" s="143">
        <v>9402854.5450544227</v>
      </c>
      <c r="E389" s="143">
        <v>9937261.0273656826</v>
      </c>
      <c r="F389" s="143">
        <v>4165088.2233420126</v>
      </c>
      <c r="G389" s="143">
        <f t="shared" si="110"/>
        <v>503764.19121166074</v>
      </c>
      <c r="H389" s="143">
        <f t="shared" si="111"/>
        <v>11497.775293257662</v>
      </c>
      <c r="I389" s="143">
        <f t="shared" si="112"/>
        <v>515261.96650491841</v>
      </c>
      <c r="J389" s="151">
        <f t="shared" si="113"/>
        <v>4.9295463574399213E-2</v>
      </c>
      <c r="K389" s="148"/>
    </row>
    <row r="390" spans="1:11">
      <c r="A390" s="156"/>
      <c r="B390" s="150" t="s">
        <v>1103</v>
      </c>
      <c r="C390" s="143">
        <v>10757581.998046236</v>
      </c>
      <c r="D390" s="143">
        <v>9723111.1977268197</v>
      </c>
      <c r="E390" s="143">
        <v>10266417.413444968</v>
      </c>
      <c r="F390" s="143">
        <v>4708394.43906016</v>
      </c>
      <c r="G390" s="143">
        <f t="shared" si="110"/>
        <v>479331.24440341734</v>
      </c>
      <c r="H390" s="143">
        <f t="shared" si="111"/>
        <v>11833.340197850861</v>
      </c>
      <c r="I390" s="143">
        <f t="shared" si="112"/>
        <v>491164.58460126817</v>
      </c>
      <c r="J390" s="151">
        <f t="shared" si="113"/>
        <v>4.5657526448831365E-2</v>
      </c>
      <c r="K390" s="148"/>
    </row>
    <row r="391" spans="1:11">
      <c r="A391" s="156"/>
      <c r="B391" s="150" t="s">
        <v>1104</v>
      </c>
      <c r="C391" s="143">
        <v>12174380.101727104</v>
      </c>
      <c r="D391" s="143">
        <v>10927724.686906517</v>
      </c>
      <c r="E391" s="143">
        <v>11643762.163286256</v>
      </c>
      <c r="F391" s="143">
        <v>5424431.9154399009</v>
      </c>
      <c r="G391" s="143">
        <f t="shared" si="110"/>
        <v>517226.12032894831</v>
      </c>
      <c r="H391" s="143">
        <f t="shared" si="111"/>
        <v>13391.818111899815</v>
      </c>
      <c r="I391" s="143">
        <f t="shared" si="112"/>
        <v>530617.93844084814</v>
      </c>
      <c r="J391" s="151">
        <f t="shared" si="113"/>
        <v>4.3584801362130353E-2</v>
      </c>
      <c r="K391" s="148"/>
    </row>
    <row r="392" spans="1:11">
      <c r="A392" s="156"/>
      <c r="B392" s="150" t="s">
        <v>1105</v>
      </c>
      <c r="C392" s="143">
        <v>12717217.189778155</v>
      </c>
      <c r="D392" s="143">
        <v>11889886.917528328</v>
      </c>
      <c r="E392" s="143">
        <v>12155310.423403742</v>
      </c>
      <c r="F392" s="143">
        <v>5689855.4213153152</v>
      </c>
      <c r="G392" s="143">
        <f t="shared" si="110"/>
        <v>547917.82746565691</v>
      </c>
      <c r="H392" s="143">
        <f t="shared" si="111"/>
        <v>13988.93890875597</v>
      </c>
      <c r="I392" s="143">
        <f t="shared" si="112"/>
        <v>561906.76637441292</v>
      </c>
      <c r="J392" s="151">
        <f t="shared" si="113"/>
        <v>4.4184726736133939E-2</v>
      </c>
      <c r="K392" s="148"/>
    </row>
    <row r="393" spans="1:11">
      <c r="A393" s="156"/>
      <c r="B393" s="150" t="s">
        <v>1106</v>
      </c>
      <c r="C393" s="143">
        <v>13503033.675096042</v>
      </c>
      <c r="D393" s="143">
        <v>12574635.368755333</v>
      </c>
      <c r="E393" s="143">
        <v>12874643.850637639</v>
      </c>
      <c r="F393" s="143">
        <v>5989863.903197621</v>
      </c>
      <c r="G393" s="143">
        <f t="shared" si="110"/>
        <v>613536.48741579789</v>
      </c>
      <c r="H393" s="143">
        <f t="shared" si="111"/>
        <v>14853.337042605648</v>
      </c>
      <c r="I393" s="143">
        <f t="shared" si="112"/>
        <v>628389.82445840351</v>
      </c>
      <c r="J393" s="151">
        <f t="shared" si="113"/>
        <v>4.6536936778685326E-2</v>
      </c>
      <c r="K393" s="148"/>
    </row>
    <row r="394" spans="1:11">
      <c r="A394" s="156"/>
      <c r="B394" s="150" t="s">
        <v>1107</v>
      </c>
      <c r="C394" s="143">
        <v>13738781.07557871</v>
      </c>
      <c r="D394" s="143">
        <v>12738097.49359256</v>
      </c>
      <c r="E394" s="143">
        <v>13064392.425790491</v>
      </c>
      <c r="F394" s="143">
        <v>6316158.8353955531</v>
      </c>
      <c r="G394" s="143">
        <f t="shared" si="110"/>
        <v>659275.99060508294</v>
      </c>
      <c r="H394" s="143">
        <f t="shared" si="111"/>
        <v>15112.659183136582</v>
      </c>
      <c r="I394" s="143">
        <f t="shared" si="112"/>
        <v>674388.64978821948</v>
      </c>
      <c r="J394" s="151">
        <f t="shared" si="113"/>
        <v>4.9086497999955403E-2</v>
      </c>
      <c r="K394" s="148"/>
    </row>
    <row r="395" spans="1:11">
      <c r="A395" s="156"/>
      <c r="B395" s="150" t="s">
        <v>1108</v>
      </c>
      <c r="C395" s="143">
        <v>12680462.188126246</v>
      </c>
      <c r="D395" s="143">
        <v>12472556.783110861</v>
      </c>
      <c r="E395" s="143">
        <v>12059285.279069589</v>
      </c>
      <c r="F395" s="143">
        <v>5902887.3313542819</v>
      </c>
      <c r="G395" s="143">
        <f>+I395-H395</f>
        <v>607228.40064971719</v>
      </c>
      <c r="H395" s="143">
        <f t="shared" si="111"/>
        <v>13948.50840693887</v>
      </c>
      <c r="I395" s="143">
        <f>+C395-E395</f>
        <v>621176.90905665606</v>
      </c>
      <c r="J395" s="151">
        <f t="shared" si="113"/>
        <v>4.8986929643488455E-2</v>
      </c>
      <c r="K395" s="148"/>
    </row>
    <row r="396" spans="1:11">
      <c r="A396" s="156"/>
      <c r="B396" s="150" t="s">
        <v>1109</v>
      </c>
      <c r="C396" s="143">
        <v>11918268.827263057</v>
      </c>
      <c r="D396" s="143">
        <v>11547143.987906929</v>
      </c>
      <c r="E396" s="143">
        <v>11334089.520480651</v>
      </c>
      <c r="F396" s="143">
        <v>5689832.8639280042</v>
      </c>
      <c r="G396" s="143">
        <f>+I396-H396</f>
        <v>571069.21107241651</v>
      </c>
      <c r="H396" s="143">
        <f t="shared" si="111"/>
        <v>13110.095709989364</v>
      </c>
      <c r="I396" s="143">
        <f>+C396-E396</f>
        <v>584179.30678240582</v>
      </c>
      <c r="J396" s="151">
        <f t="shared" si="113"/>
        <v>4.901544974770957E-2</v>
      </c>
      <c r="K396" s="148"/>
    </row>
    <row r="397" spans="1:11">
      <c r="A397" s="156"/>
      <c r="B397" s="150" t="s">
        <v>1110</v>
      </c>
      <c r="C397" s="143">
        <v>10032237.450031474</v>
      </c>
      <c r="D397" s="143">
        <v>10159942.268996328</v>
      </c>
      <c r="E397" s="143">
        <v>9595300.6907425448</v>
      </c>
      <c r="F397" s="143">
        <v>5125191.2856742209</v>
      </c>
      <c r="G397" s="143">
        <f>+I397-H397</f>
        <v>425901.29809389479</v>
      </c>
      <c r="H397" s="143">
        <f t="shared" si="111"/>
        <v>11035.461195034623</v>
      </c>
      <c r="I397" s="143">
        <f>+C397-E397</f>
        <v>436936.7592889294</v>
      </c>
      <c r="J397" s="151">
        <f t="shared" si="113"/>
        <v>4.3553271288206859E-2</v>
      </c>
      <c r="K397" s="148"/>
    </row>
    <row r="398" spans="1:11">
      <c r="A398" s="156"/>
      <c r="B398" s="150" t="s">
        <v>1111</v>
      </c>
      <c r="C398" s="143">
        <v>10322619.529188655</v>
      </c>
      <c r="D398" s="143">
        <v>10031590.770706881</v>
      </c>
      <c r="E398" s="143">
        <v>9828904.6315006576</v>
      </c>
      <c r="F398" s="143">
        <v>4922505.1464679986</v>
      </c>
      <c r="G398" s="143">
        <f>+I398-H398</f>
        <v>482360.01620589016</v>
      </c>
      <c r="H398" s="143">
        <f t="shared" si="111"/>
        <v>11354.881482107521</v>
      </c>
      <c r="I398" s="143">
        <f>+C398-E398</f>
        <v>493714.89768799767</v>
      </c>
      <c r="J398" s="151">
        <f t="shared" si="113"/>
        <v>4.7828450549005468E-2</v>
      </c>
      <c r="K398" s="148"/>
    </row>
    <row r="399" spans="1:11">
      <c r="A399" s="158"/>
      <c r="B399" s="150"/>
      <c r="C399" s="143"/>
      <c r="D399" s="143"/>
      <c r="E399" s="143"/>
      <c r="F399" s="143"/>
      <c r="G399" s="143"/>
      <c r="H399" s="143"/>
      <c r="I399" s="143"/>
      <c r="J399" s="151"/>
      <c r="K399" s="148"/>
    </row>
    <row r="400" spans="1:11">
      <c r="A400" s="128" t="s">
        <v>1094</v>
      </c>
      <c r="B400" s="150" t="s">
        <v>81</v>
      </c>
      <c r="C400" s="143">
        <f t="shared" ref="C400:I400" si="114">SUM(C387:C398)</f>
        <v>137887217.64478165</v>
      </c>
      <c r="D400" s="143">
        <f t="shared" si="114"/>
        <v>131273678.18192221</v>
      </c>
      <c r="E400" s="143">
        <f t="shared" si="114"/>
        <v>131362940.937556</v>
      </c>
      <c r="F400" s="143">
        <f t="shared" si="114"/>
        <v>61755483.536141023</v>
      </c>
      <c r="G400" s="143">
        <f t="shared" si="114"/>
        <v>6372600.7678163759</v>
      </c>
      <c r="H400" s="143">
        <f t="shared" si="114"/>
        <v>151675.93940925982</v>
      </c>
      <c r="I400" s="143">
        <f t="shared" si="114"/>
        <v>6524276.7072256356</v>
      </c>
      <c r="J400" s="151">
        <f>(I400/C400)</f>
        <v>4.7316037111091475E-2</v>
      </c>
      <c r="K400" s="148"/>
    </row>
    <row r="401" spans="1:11">
      <c r="A401" s="128"/>
      <c r="B401" s="150"/>
      <c r="C401" s="143"/>
      <c r="D401" s="143"/>
      <c r="E401" s="143"/>
      <c r="F401" s="143"/>
      <c r="G401" s="143"/>
      <c r="H401" s="143"/>
      <c r="I401" s="143"/>
      <c r="J401" s="151"/>
      <c r="K401" s="148"/>
    </row>
    <row r="402" spans="1:11">
      <c r="A402" s="128"/>
      <c r="B402" s="150"/>
      <c r="C402" s="143"/>
      <c r="D402" s="143"/>
      <c r="E402" s="143"/>
      <c r="F402" s="143"/>
      <c r="G402" s="143"/>
      <c r="H402" s="143"/>
      <c r="I402" s="143"/>
      <c r="J402" s="151"/>
      <c r="K402" s="148"/>
    </row>
    <row r="403" spans="1:11">
      <c r="A403" s="128">
        <f>+A387+1</f>
        <v>2031</v>
      </c>
      <c r="B403" s="150" t="s">
        <v>1100</v>
      </c>
      <c r="C403" s="143">
        <v>10456551.481554952</v>
      </c>
      <c r="D403" s="143">
        <v>10595086.904904502</v>
      </c>
      <c r="E403" s="143">
        <v>9928467.0648505446</v>
      </c>
      <c r="F403" s="143">
        <v>4255885.3064140417</v>
      </c>
      <c r="G403" s="143">
        <f>+I403-H403</f>
        <v>516582.21007469652</v>
      </c>
      <c r="H403" s="143">
        <f>+C403*0.0011</f>
        <v>11502.206629710447</v>
      </c>
      <c r="I403" s="143">
        <f>+C403-E403</f>
        <v>528084.41670440696</v>
      </c>
      <c r="J403" s="151">
        <f>(I403/C403)</f>
        <v>5.050273196052564E-2</v>
      </c>
      <c r="K403" s="148"/>
    </row>
    <row r="404" spans="1:11">
      <c r="A404" s="156"/>
      <c r="B404" s="150" t="s">
        <v>1101</v>
      </c>
      <c r="C404" s="143">
        <v>9442529.2719444484</v>
      </c>
      <c r="D404" s="143">
        <v>9535690.128642451</v>
      </c>
      <c r="E404" s="143">
        <v>8968515.8432310801</v>
      </c>
      <c r="F404" s="143">
        <v>3688711.0210026708</v>
      </c>
      <c r="G404" s="143">
        <f t="shared" ref="G404:G410" si="115">+I404-H404</f>
        <v>463626.64651422936</v>
      </c>
      <c r="H404" s="143">
        <f t="shared" ref="H404:H414" si="116">+C404*0.0011</f>
        <v>10386.782199138894</v>
      </c>
      <c r="I404" s="143">
        <f t="shared" ref="I404:I414" si="117">+C404-E404</f>
        <v>474013.42871336825</v>
      </c>
      <c r="J404" s="151">
        <f t="shared" ref="J404:J414" si="118">(I404/C404)</f>
        <v>5.0199836829921449E-2</v>
      </c>
      <c r="K404" s="148"/>
    </row>
    <row r="405" spans="1:11">
      <c r="A405" s="156"/>
      <c r="B405" s="150" t="s">
        <v>1102</v>
      </c>
      <c r="C405" s="143">
        <v>10615454.772439297</v>
      </c>
      <c r="D405" s="143">
        <v>9550859.2674833369</v>
      </c>
      <c r="E405" s="143">
        <v>10092161.008378834</v>
      </c>
      <c r="F405" s="143">
        <v>4230012.7618981674</v>
      </c>
      <c r="G405" s="143">
        <f t="shared" si="115"/>
        <v>511616.76381078054</v>
      </c>
      <c r="H405" s="143">
        <f t="shared" si="116"/>
        <v>11677.000249683228</v>
      </c>
      <c r="I405" s="143">
        <f t="shared" si="117"/>
        <v>523293.76406046376</v>
      </c>
      <c r="J405" s="151">
        <f t="shared" si="118"/>
        <v>4.929546357439922E-2</v>
      </c>
      <c r="K405" s="148"/>
    </row>
    <row r="406" spans="1:11">
      <c r="A406" s="156"/>
      <c r="B406" s="150" t="s">
        <v>1103</v>
      </c>
      <c r="C406" s="143">
        <v>10924210.770590665</v>
      </c>
      <c r="D406" s="143">
        <v>9874126.3230118211</v>
      </c>
      <c r="E406" s="143">
        <v>10425438.328399813</v>
      </c>
      <c r="F406" s="143">
        <v>4781324.7672861591</v>
      </c>
      <c r="G406" s="143">
        <f t="shared" si="115"/>
        <v>486755.81034320226</v>
      </c>
      <c r="H406" s="143">
        <f t="shared" si="116"/>
        <v>12016.631847649733</v>
      </c>
      <c r="I406" s="143">
        <f t="shared" si="117"/>
        <v>498772.44219085202</v>
      </c>
      <c r="J406" s="151">
        <f t="shared" si="118"/>
        <v>4.5657526448831393E-2</v>
      </c>
      <c r="K406" s="148"/>
    </row>
    <row r="407" spans="1:11">
      <c r="A407" s="156"/>
      <c r="B407" s="150" t="s">
        <v>1104</v>
      </c>
      <c r="C407" s="143">
        <v>12358461.837558741</v>
      </c>
      <c r="D407" s="143">
        <v>11094693.898276251</v>
      </c>
      <c r="E407" s="143">
        <v>11819820.733227275</v>
      </c>
      <c r="F407" s="143">
        <v>5506451.6022371827</v>
      </c>
      <c r="G407" s="143">
        <f t="shared" si="115"/>
        <v>525046.79631015088</v>
      </c>
      <c r="H407" s="143">
        <f t="shared" si="116"/>
        <v>13594.308021314615</v>
      </c>
      <c r="I407" s="143">
        <f t="shared" si="117"/>
        <v>538641.10433146544</v>
      </c>
      <c r="J407" s="151">
        <f t="shared" si="118"/>
        <v>4.358480136213029E-2</v>
      </c>
      <c r="K407" s="148"/>
    </row>
    <row r="408" spans="1:11">
      <c r="A408" s="156"/>
      <c r="B408" s="150" t="s">
        <v>1105</v>
      </c>
      <c r="C408" s="143">
        <v>12908220.188092114</v>
      </c>
      <c r="D408" s="143">
        <v>12069012.85582971</v>
      </c>
      <c r="E408" s="143">
        <v>12337874.006431418</v>
      </c>
      <c r="F408" s="143">
        <v>5775312.7528388891</v>
      </c>
      <c r="G408" s="143">
        <f t="shared" si="115"/>
        <v>556147.13945379551</v>
      </c>
      <c r="H408" s="143">
        <f t="shared" si="116"/>
        <v>14199.042206901328</v>
      </c>
      <c r="I408" s="143">
        <f t="shared" si="117"/>
        <v>570346.18166069686</v>
      </c>
      <c r="J408" s="151">
        <f t="shared" si="118"/>
        <v>4.4184726736133891E-2</v>
      </c>
      <c r="K408" s="148"/>
    </row>
    <row r="409" spans="1:11">
      <c r="A409" s="156"/>
      <c r="B409" s="150" t="s">
        <v>1106</v>
      </c>
      <c r="C409" s="143">
        <v>13704041.516085211</v>
      </c>
      <c r="D409" s="143">
        <v>12762580.392024267</v>
      </c>
      <c r="E409" s="143">
        <v>13066297.402438674</v>
      </c>
      <c r="F409" s="143">
        <v>6079029.7632532986</v>
      </c>
      <c r="G409" s="143">
        <f t="shared" si="115"/>
        <v>622669.66797884332</v>
      </c>
      <c r="H409" s="143">
        <f t="shared" si="116"/>
        <v>15074.445667693733</v>
      </c>
      <c r="I409" s="143">
        <f t="shared" si="117"/>
        <v>637744.11364653707</v>
      </c>
      <c r="J409" s="151">
        <f t="shared" si="118"/>
        <v>4.6536936778685367E-2</v>
      </c>
      <c r="K409" s="148"/>
    </row>
    <row r="410" spans="1:11">
      <c r="A410" s="156"/>
      <c r="B410" s="150" t="s">
        <v>1107</v>
      </c>
      <c r="C410" s="143">
        <v>13943404.888488598</v>
      </c>
      <c r="D410" s="143">
        <v>12927770.762571704</v>
      </c>
      <c r="E410" s="143">
        <v>13258971.972317234</v>
      </c>
      <c r="F410" s="143">
        <v>6410230.9729988286</v>
      </c>
      <c r="G410" s="143">
        <f t="shared" si="115"/>
        <v>669095.17079402704</v>
      </c>
      <c r="H410" s="143">
        <f t="shared" si="116"/>
        <v>15337.745377337458</v>
      </c>
      <c r="I410" s="143">
        <f t="shared" si="117"/>
        <v>684432.91617136449</v>
      </c>
      <c r="J410" s="151">
        <f t="shared" si="118"/>
        <v>4.9086497999955438E-2</v>
      </c>
      <c r="K410" s="148"/>
    </row>
    <row r="411" spans="1:11">
      <c r="A411" s="156"/>
      <c r="B411" s="150" t="s">
        <v>1108</v>
      </c>
      <c r="C411" s="143">
        <v>12872844.653201265</v>
      </c>
      <c r="D411" s="143">
        <v>12660031.116595712</v>
      </c>
      <c r="E411" s="143">
        <v>12242243.517863339</v>
      </c>
      <c r="F411" s="143">
        <v>5992443.3742664568</v>
      </c>
      <c r="G411" s="143">
        <f>+I411-H411</f>
        <v>616441.0062194051</v>
      </c>
      <c r="H411" s="143">
        <f t="shared" si="116"/>
        <v>14160.129118521392</v>
      </c>
      <c r="I411" s="143">
        <f t="shared" si="117"/>
        <v>630601.13533792645</v>
      </c>
      <c r="J411" s="151">
        <f t="shared" si="118"/>
        <v>4.8986929643488421E-2</v>
      </c>
      <c r="K411" s="148"/>
    </row>
    <row r="412" spans="1:11">
      <c r="A412" s="156"/>
      <c r="B412" s="150" t="s">
        <v>1109</v>
      </c>
      <c r="C412" s="143">
        <v>12102016.102435179</v>
      </c>
      <c r="D412" s="143">
        <v>11723719.110187516</v>
      </c>
      <c r="E412" s="143">
        <v>11508830.340320297</v>
      </c>
      <c r="F412" s="143">
        <v>5777554.6043992369</v>
      </c>
      <c r="G412" s="143">
        <f>+I412-H412</f>
        <v>579873.54440220376</v>
      </c>
      <c r="H412" s="143">
        <f t="shared" si="116"/>
        <v>13312.217712678697</v>
      </c>
      <c r="I412" s="143">
        <f t="shared" si="117"/>
        <v>593185.76211488247</v>
      </c>
      <c r="J412" s="151">
        <f t="shared" si="118"/>
        <v>4.901544974770948E-2</v>
      </c>
      <c r="K412" s="148"/>
    </row>
    <row r="413" spans="1:11">
      <c r="A413" s="156"/>
      <c r="B413" s="150" t="s">
        <v>1110</v>
      </c>
      <c r="C413" s="143">
        <v>10193745.601813806</v>
      </c>
      <c r="D413" s="143">
        <v>10319627.926975828</v>
      </c>
      <c r="E413" s="143">
        <v>9749774.6341750454</v>
      </c>
      <c r="F413" s="143">
        <v>5207701.3115984537</v>
      </c>
      <c r="G413" s="143">
        <f>+I413-H413</f>
        <v>432757.84747676563</v>
      </c>
      <c r="H413" s="143">
        <f t="shared" si="116"/>
        <v>11213.120161995188</v>
      </c>
      <c r="I413" s="143">
        <f t="shared" si="117"/>
        <v>443970.96763876081</v>
      </c>
      <c r="J413" s="151">
        <f t="shared" si="118"/>
        <v>4.355327128820672E-2</v>
      </c>
      <c r="K413" s="148"/>
    </row>
    <row r="414" spans="1:11">
      <c r="A414" s="156"/>
      <c r="B414" s="150" t="s">
        <v>1111</v>
      </c>
      <c r="C414" s="143">
        <v>10488399.208789159</v>
      </c>
      <c r="D414" s="143">
        <v>10192896.816606548</v>
      </c>
      <c r="E414" s="143">
        <v>9986755.3258933574</v>
      </c>
      <c r="F414" s="143">
        <v>5001559.8208852625</v>
      </c>
      <c r="G414" s="143">
        <f>+I414-H414</f>
        <v>490106.64376613311</v>
      </c>
      <c r="H414" s="143">
        <f t="shared" si="116"/>
        <v>11537.239129668074</v>
      </c>
      <c r="I414" s="143">
        <f t="shared" si="117"/>
        <v>501643.88289580122</v>
      </c>
      <c r="J414" s="151">
        <f t="shared" si="118"/>
        <v>4.7828450549005551E-2</v>
      </c>
      <c r="K414" s="148"/>
    </row>
    <row r="415" spans="1:11">
      <c r="A415" s="158"/>
      <c r="B415" s="150"/>
      <c r="C415" s="143"/>
      <c r="D415" s="143"/>
      <c r="E415" s="143"/>
      <c r="F415" s="143"/>
      <c r="G415" s="143"/>
      <c r="H415" s="143"/>
      <c r="I415" s="143"/>
      <c r="J415" s="151"/>
      <c r="K415" s="148"/>
    </row>
    <row r="416" spans="1:11">
      <c r="A416" s="128" t="s">
        <v>1094</v>
      </c>
      <c r="B416" s="150" t="s">
        <v>81</v>
      </c>
      <c r="C416" s="143">
        <f t="shared" ref="C416:I416" si="119">SUM(C403:C414)</f>
        <v>140009880.29299343</v>
      </c>
      <c r="D416" s="143">
        <f t="shared" si="119"/>
        <v>133306095.50310966</v>
      </c>
      <c r="E416" s="143">
        <f t="shared" si="119"/>
        <v>133385150.17752689</v>
      </c>
      <c r="F416" s="143">
        <f t="shared" si="119"/>
        <v>62706218.059078641</v>
      </c>
      <c r="G416" s="143">
        <f t="shared" si="119"/>
        <v>6470719.2471442325</v>
      </c>
      <c r="H416" s="143">
        <f t="shared" si="119"/>
        <v>154010.86832229275</v>
      </c>
      <c r="I416" s="143">
        <f t="shared" si="119"/>
        <v>6624730.1154665258</v>
      </c>
      <c r="J416" s="151">
        <f>(I416/C416)</f>
        <v>4.7316161556621585E-2</v>
      </c>
      <c r="K416" s="148"/>
    </row>
    <row r="417" spans="1:11">
      <c r="A417" s="128"/>
      <c r="B417" s="150"/>
      <c r="C417" s="143"/>
      <c r="D417" s="143"/>
      <c r="E417" s="143"/>
      <c r="F417" s="143"/>
      <c r="G417" s="143"/>
      <c r="H417" s="143"/>
      <c r="I417" s="143"/>
      <c r="J417" s="151"/>
      <c r="K417" s="148"/>
    </row>
    <row r="418" spans="1:11">
      <c r="A418" s="128"/>
      <c r="B418" s="150"/>
      <c r="C418" s="143"/>
      <c r="D418" s="143"/>
      <c r="E418" s="143"/>
      <c r="F418" s="143"/>
      <c r="G418" s="143"/>
      <c r="H418" s="143"/>
      <c r="I418" s="143"/>
      <c r="J418" s="151"/>
      <c r="K418" s="148"/>
    </row>
    <row r="419" spans="1:11">
      <c r="A419" s="128">
        <f>+A403+1</f>
        <v>2032</v>
      </c>
      <c r="B419" s="150" t="s">
        <v>1100</v>
      </c>
      <c r="C419" s="143">
        <v>10621903.88940667</v>
      </c>
      <c r="D419" s="143">
        <v>10763843.720046438</v>
      </c>
      <c r="E419" s="143">
        <v>10085468.7243695</v>
      </c>
      <c r="F419" s="143">
        <v>4323184.8252083259</v>
      </c>
      <c r="G419" s="143">
        <f>+I419-H419</f>
        <v>524751.07075882272</v>
      </c>
      <c r="H419" s="143">
        <f>+C419*0.0011</f>
        <v>11684.094278347338</v>
      </c>
      <c r="I419" s="143">
        <f>+C419-E419</f>
        <v>536435.16503717005</v>
      </c>
      <c r="J419" s="151">
        <f>(I419/C419)</f>
        <v>5.0502731960525661E-2</v>
      </c>
      <c r="K419" s="148"/>
    </row>
    <row r="420" spans="1:11">
      <c r="A420" s="156"/>
      <c r="B420" s="150" t="s">
        <v>1101</v>
      </c>
      <c r="C420" s="143">
        <v>9852206.7672211193</v>
      </c>
      <c r="D420" s="143">
        <v>9832061.451486839</v>
      </c>
      <c r="E420" s="143">
        <v>9357627.5950919706</v>
      </c>
      <c r="F420" s="143">
        <v>3848750.9688134585</v>
      </c>
      <c r="G420" s="143">
        <f t="shared" ref="G420:G426" si="120">+I420-H420</f>
        <v>483741.7446852054</v>
      </c>
      <c r="H420" s="143">
        <f t="shared" ref="H420:H430" si="121">+C420*0.0011</f>
        <v>10837.427443943232</v>
      </c>
      <c r="I420" s="143">
        <f t="shared" ref="I420:I426" si="122">+C420-E420</f>
        <v>494579.17212914862</v>
      </c>
      <c r="J420" s="151">
        <f t="shared" ref="J420:J430" si="123">(I420/C420)</f>
        <v>5.0199836829921504E-2</v>
      </c>
      <c r="K420" s="148"/>
    </row>
    <row r="421" spans="1:11">
      <c r="A421" s="156"/>
      <c r="B421" s="150" t="s">
        <v>1102</v>
      </c>
      <c r="C421" s="143">
        <v>10783703.282850828</v>
      </c>
      <c r="D421" s="143">
        <v>9803810.7043847907</v>
      </c>
      <c r="E421" s="143">
        <v>10252115.630473927</v>
      </c>
      <c r="F421" s="143">
        <v>4297055.8949025944</v>
      </c>
      <c r="G421" s="143">
        <f t="shared" si="120"/>
        <v>519725.57876576547</v>
      </c>
      <c r="H421" s="143">
        <f t="shared" si="121"/>
        <v>11862.073611135911</v>
      </c>
      <c r="I421" s="143">
        <f t="shared" si="122"/>
        <v>531587.65237690136</v>
      </c>
      <c r="J421" s="151">
        <f t="shared" si="123"/>
        <v>4.9295463574399137E-2</v>
      </c>
      <c r="K421" s="148"/>
    </row>
    <row r="422" spans="1:11">
      <c r="A422" s="156"/>
      <c r="B422" s="150" t="s">
        <v>1103</v>
      </c>
      <c r="C422" s="143">
        <v>11096396.602488538</v>
      </c>
      <c r="D422" s="143">
        <v>10030131.158536922</v>
      </c>
      <c r="E422" s="143">
        <v>10589762.581123695</v>
      </c>
      <c r="F422" s="143">
        <v>4856687.3174893679</v>
      </c>
      <c r="G422" s="143">
        <f t="shared" si="120"/>
        <v>494427.98510210606</v>
      </c>
      <c r="H422" s="143">
        <f t="shared" si="121"/>
        <v>12206.036262737392</v>
      </c>
      <c r="I422" s="143">
        <f t="shared" si="122"/>
        <v>506634.02136484347</v>
      </c>
      <c r="J422" s="151">
        <f t="shared" si="123"/>
        <v>4.5657526448831413E-2</v>
      </c>
      <c r="K422" s="148"/>
    </row>
    <row r="423" spans="1:11">
      <c r="A423" s="156"/>
      <c r="B423" s="150" t="s">
        <v>1104</v>
      </c>
      <c r="C423" s="143">
        <v>12547689.938765408</v>
      </c>
      <c r="D423" s="143">
        <v>11266724.372738715</v>
      </c>
      <c r="E423" s="143">
        <v>12000801.365230717</v>
      </c>
      <c r="F423" s="143">
        <v>5590764.3099813676</v>
      </c>
      <c r="G423" s="143">
        <f t="shared" si="120"/>
        <v>533086.11460204981</v>
      </c>
      <c r="H423" s="143">
        <f t="shared" si="121"/>
        <v>13802.45893264195</v>
      </c>
      <c r="I423" s="143">
        <f t="shared" si="122"/>
        <v>546888.57353469171</v>
      </c>
      <c r="J423" s="151">
        <f t="shared" si="123"/>
        <v>4.3584801362130339E-2</v>
      </c>
      <c r="K423" s="148"/>
    </row>
    <row r="424" spans="1:11">
      <c r="A424" s="156"/>
      <c r="B424" s="150" t="s">
        <v>1105</v>
      </c>
      <c r="C424" s="143">
        <v>13104050.227571208</v>
      </c>
      <c r="D424" s="143">
        <v>12252885.891074397</v>
      </c>
      <c r="E424" s="143">
        <v>12525051.349129401</v>
      </c>
      <c r="F424" s="143">
        <v>5862929.7680363739</v>
      </c>
      <c r="G424" s="143">
        <f t="shared" si="120"/>
        <v>564584.42319147859</v>
      </c>
      <c r="H424" s="143">
        <f t="shared" si="121"/>
        <v>14414.45525032833</v>
      </c>
      <c r="I424" s="143">
        <f t="shared" si="122"/>
        <v>578998.87844180688</v>
      </c>
      <c r="J424" s="151">
        <f t="shared" si="123"/>
        <v>4.4184726736133884E-2</v>
      </c>
      <c r="K424" s="148"/>
    </row>
    <row r="425" spans="1:11">
      <c r="A425" s="156"/>
      <c r="B425" s="150" t="s">
        <v>1106</v>
      </c>
      <c r="C425" s="143">
        <v>13909330.412175005</v>
      </c>
      <c r="D425" s="143">
        <v>12954867.876779849</v>
      </c>
      <c r="E425" s="143">
        <v>13262032.782149771</v>
      </c>
      <c r="F425" s="143">
        <v>6170094.6734062973</v>
      </c>
      <c r="G425" s="143">
        <f t="shared" si="120"/>
        <v>631997.36657184153</v>
      </c>
      <c r="H425" s="143">
        <f t="shared" si="121"/>
        <v>15300.263453392507</v>
      </c>
      <c r="I425" s="143">
        <f t="shared" si="122"/>
        <v>647297.63002523407</v>
      </c>
      <c r="J425" s="151">
        <f t="shared" si="123"/>
        <v>4.6536936778685381E-2</v>
      </c>
      <c r="K425" s="148"/>
    </row>
    <row r="426" spans="1:11">
      <c r="A426" s="156"/>
      <c r="B426" s="150" t="s">
        <v>1107</v>
      </c>
      <c r="C426" s="143">
        <v>14151891.817034766</v>
      </c>
      <c r="D426" s="143">
        <v>13121240.572157474</v>
      </c>
      <c r="E426" s="143">
        <v>13457225.007662304</v>
      </c>
      <c r="F426" s="143">
        <v>6506079.108911125</v>
      </c>
      <c r="G426" s="143">
        <f t="shared" si="120"/>
        <v>679099.72837372404</v>
      </c>
      <c r="H426" s="143">
        <f t="shared" si="121"/>
        <v>15567.080998738244</v>
      </c>
      <c r="I426" s="143">
        <f t="shared" si="122"/>
        <v>694666.80937246233</v>
      </c>
      <c r="J426" s="151">
        <f t="shared" si="123"/>
        <v>4.908649799995541E-2</v>
      </c>
      <c r="K426" s="148"/>
    </row>
    <row r="427" spans="1:11">
      <c r="A427" s="156"/>
      <c r="B427" s="150" t="s">
        <v>1108</v>
      </c>
      <c r="C427" s="143">
        <v>13068871.798422731</v>
      </c>
      <c r="D427" s="143">
        <v>12851050.950245332</v>
      </c>
      <c r="E427" s="143">
        <v>12428667.895113626</v>
      </c>
      <c r="F427" s="143">
        <v>6083696.0537794204</v>
      </c>
      <c r="G427" s="143">
        <f>+I427-H427</f>
        <v>625828.14433083998</v>
      </c>
      <c r="H427" s="143">
        <f t="shared" si="121"/>
        <v>14375.758978265005</v>
      </c>
      <c r="I427" s="143">
        <f>+C427-E427</f>
        <v>640203.90330910496</v>
      </c>
      <c r="J427" s="151">
        <f t="shared" si="123"/>
        <v>4.8986929643488469E-2</v>
      </c>
      <c r="K427" s="148"/>
    </row>
    <row r="428" spans="1:11">
      <c r="A428" s="156"/>
      <c r="B428" s="150" t="s">
        <v>1109</v>
      </c>
      <c r="C428" s="143">
        <v>12288761.297297955</v>
      </c>
      <c r="D428" s="143">
        <v>11903410.624606799</v>
      </c>
      <c r="E428" s="143">
        <v>11686422.135468649</v>
      </c>
      <c r="F428" s="143">
        <v>5866707.5646412717</v>
      </c>
      <c r="G428" s="143">
        <f>+I428-H428</f>
        <v>588821.52440227801</v>
      </c>
      <c r="H428" s="143">
        <f t="shared" si="121"/>
        <v>13517.63742702775</v>
      </c>
      <c r="I428" s="143">
        <f>+C428-E428</f>
        <v>602339.16182930581</v>
      </c>
      <c r="J428" s="151">
        <f t="shared" si="123"/>
        <v>4.9015449747709543E-2</v>
      </c>
      <c r="K428" s="148"/>
    </row>
    <row r="429" spans="1:11">
      <c r="A429" s="156"/>
      <c r="B429" s="150" t="s">
        <v>1110</v>
      </c>
      <c r="C429" s="143">
        <v>10357467.575826839</v>
      </c>
      <c r="D429" s="143">
        <v>10481731.227508074</v>
      </c>
      <c r="E429" s="143">
        <v>9906365.9806380458</v>
      </c>
      <c r="F429" s="143">
        <v>5291342.3177712429</v>
      </c>
      <c r="G429" s="143">
        <f>+I429-H429</f>
        <v>439708.38085538329</v>
      </c>
      <c r="H429" s="143">
        <f t="shared" si="121"/>
        <v>11393.214333409524</v>
      </c>
      <c r="I429" s="143">
        <f>+C429-E429</f>
        <v>451101.59518879279</v>
      </c>
      <c r="J429" s="151">
        <f t="shared" si="123"/>
        <v>4.355327128820688E-2</v>
      </c>
      <c r="K429" s="148"/>
    </row>
    <row r="430" spans="1:11">
      <c r="A430" s="156"/>
      <c r="B430" s="150" t="s">
        <v>1111</v>
      </c>
      <c r="C430" s="143">
        <v>10654767.361615311</v>
      </c>
      <c r="D430" s="143">
        <v>10355613.547409501</v>
      </c>
      <c r="E430" s="143">
        <v>10145166.347749135</v>
      </c>
      <c r="F430" s="143">
        <v>5080895.1181108765</v>
      </c>
      <c r="G430" s="143">
        <f>+I430-H430</f>
        <v>497880.7697684</v>
      </c>
      <c r="H430" s="143">
        <f t="shared" si="121"/>
        <v>11720.244097776844</v>
      </c>
      <c r="I430" s="143">
        <f>+C430-E430</f>
        <v>509601.01386617683</v>
      </c>
      <c r="J430" s="151">
        <f t="shared" si="123"/>
        <v>4.7828450549005606E-2</v>
      </c>
      <c r="K430" s="148"/>
    </row>
    <row r="431" spans="1:11">
      <c r="A431" s="158"/>
      <c r="B431" s="150"/>
      <c r="C431" s="143"/>
      <c r="D431" s="143"/>
      <c r="E431" s="143"/>
      <c r="F431" s="143"/>
      <c r="G431" s="143"/>
      <c r="H431" s="143"/>
      <c r="I431" s="143"/>
      <c r="J431" s="151"/>
      <c r="K431" s="148"/>
    </row>
    <row r="432" spans="1:11">
      <c r="A432" s="128" t="s">
        <v>1094</v>
      </c>
      <c r="B432" s="150" t="s">
        <v>81</v>
      </c>
      <c r="C432" s="143">
        <f t="shared" ref="C432:I432" si="124">SUM(C419:C430)</f>
        <v>142437040.97067636</v>
      </c>
      <c r="D432" s="143">
        <f t="shared" si="124"/>
        <v>135617372.09697512</v>
      </c>
      <c r="E432" s="143">
        <f t="shared" si="124"/>
        <v>135696707.39420074</v>
      </c>
      <c r="F432" s="143">
        <f t="shared" si="124"/>
        <v>63778187.921051726</v>
      </c>
      <c r="G432" s="143">
        <f t="shared" si="124"/>
        <v>6583652.8314078953</v>
      </c>
      <c r="H432" s="143">
        <f t="shared" si="124"/>
        <v>156680.74506774402</v>
      </c>
      <c r="I432" s="143">
        <f t="shared" si="124"/>
        <v>6740333.5764756389</v>
      </c>
      <c r="J432" s="151">
        <f>(I432/C432)</f>
        <v>4.7321493977562176E-2</v>
      </c>
      <c r="K432" s="148"/>
    </row>
    <row r="433" spans="1:11">
      <c r="A433" s="128"/>
      <c r="B433" s="150"/>
      <c r="C433" s="143"/>
      <c r="D433" s="143"/>
      <c r="E433" s="143"/>
      <c r="F433" s="143"/>
      <c r="G433" s="143"/>
      <c r="H433" s="143"/>
      <c r="I433" s="143"/>
      <c r="J433" s="151"/>
      <c r="K433" s="148"/>
    </row>
    <row r="434" spans="1:11">
      <c r="A434" s="128"/>
      <c r="B434" s="150"/>
      <c r="C434" s="143"/>
      <c r="D434" s="143"/>
      <c r="E434" s="143"/>
      <c r="F434" s="143"/>
      <c r="G434" s="143"/>
      <c r="H434" s="143"/>
      <c r="I434" s="143"/>
      <c r="J434" s="151"/>
      <c r="K434" s="148"/>
    </row>
    <row r="435" spans="1:11">
      <c r="A435" s="128">
        <f>+A419+1</f>
        <v>2033</v>
      </c>
      <c r="B435" s="150" t="s">
        <v>1100</v>
      </c>
      <c r="C435" s="143">
        <v>10789008.597087929</v>
      </c>
      <c r="D435" s="143">
        <v>10933831.764328636</v>
      </c>
      <c r="E435" s="143">
        <v>10244134.18778939</v>
      </c>
      <c r="F435" s="143">
        <v>4391197.5415716302</v>
      </c>
      <c r="G435" s="143">
        <f>+I435-H435</f>
        <v>533006.49984174245</v>
      </c>
      <c r="H435" s="143">
        <f>+C435*0.0011</f>
        <v>11867.909456796722</v>
      </c>
      <c r="I435" s="143">
        <f>+C435-E435</f>
        <v>544874.40929853916</v>
      </c>
      <c r="J435" s="151">
        <f>(I435/C435)</f>
        <v>5.0502731960525703E-2</v>
      </c>
      <c r="K435" s="148"/>
    </row>
    <row r="436" spans="1:11">
      <c r="A436" s="156"/>
      <c r="B436" s="150" t="s">
        <v>1101</v>
      </c>
      <c r="C436" s="143">
        <v>9750316.1052802</v>
      </c>
      <c r="D436" s="143">
        <v>9843101.8469007015</v>
      </c>
      <c r="E436" s="143">
        <v>9260851.8277549781</v>
      </c>
      <c r="F436" s="143">
        <v>3808947.5224259067</v>
      </c>
      <c r="G436" s="143">
        <f t="shared" ref="G436:G442" si="125">+I436-H436</f>
        <v>478738.92980941373</v>
      </c>
      <c r="H436" s="143">
        <f t="shared" ref="H436:H446" si="126">+C436*0.0011</f>
        <v>10725.347715808221</v>
      </c>
      <c r="I436" s="143">
        <f t="shared" ref="I436:I442" si="127">+C436-E436</f>
        <v>489464.27752522193</v>
      </c>
      <c r="J436" s="151">
        <f t="shared" ref="J436:J446" si="128">(I436/C436)</f>
        <v>5.0199836829921518E-2</v>
      </c>
      <c r="K436" s="148"/>
    </row>
    <row r="437" spans="1:11">
      <c r="A437" s="156"/>
      <c r="B437" s="150" t="s">
        <v>1102</v>
      </c>
      <c r="C437" s="143">
        <v>10950766.668700622</v>
      </c>
      <c r="D437" s="143">
        <v>9856264.2884688079</v>
      </c>
      <c r="E437" s="143">
        <v>10410943.549271947</v>
      </c>
      <c r="F437" s="143">
        <v>4363626.7832290456</v>
      </c>
      <c r="G437" s="143">
        <f t="shared" si="125"/>
        <v>527777.27609310497</v>
      </c>
      <c r="H437" s="143">
        <f t="shared" si="126"/>
        <v>12045.843335570686</v>
      </c>
      <c r="I437" s="143">
        <f t="shared" si="127"/>
        <v>539823.11942867562</v>
      </c>
      <c r="J437" s="151">
        <f t="shared" si="128"/>
        <v>4.929546357439913E-2</v>
      </c>
      <c r="K437" s="148"/>
    </row>
    <row r="438" spans="1:11">
      <c r="A438" s="156"/>
      <c r="B438" s="150" t="s">
        <v>1103</v>
      </c>
      <c r="C438" s="143">
        <v>11266443.552918116</v>
      </c>
      <c r="D438" s="143">
        <v>10184558.6727653</v>
      </c>
      <c r="E438" s="143">
        <v>10752045.60841649</v>
      </c>
      <c r="F438" s="143">
        <v>4931113.7188802352</v>
      </c>
      <c r="G438" s="143">
        <f t="shared" si="125"/>
        <v>502004.85659341543</v>
      </c>
      <c r="H438" s="143">
        <f t="shared" si="126"/>
        <v>12393.087908209927</v>
      </c>
      <c r="I438" s="143">
        <f t="shared" si="127"/>
        <v>514397.94450162537</v>
      </c>
      <c r="J438" s="151">
        <f t="shared" si="128"/>
        <v>4.5657526448831441E-2</v>
      </c>
      <c r="K438" s="148"/>
    </row>
    <row r="439" spans="1:11">
      <c r="A439" s="156"/>
      <c r="B439" s="150" t="s">
        <v>1104</v>
      </c>
      <c r="C439" s="143">
        <v>12734062.322352752</v>
      </c>
      <c r="D439" s="143">
        <v>11436359.843743201</v>
      </c>
      <c r="E439" s="143">
        <v>12179050.745500019</v>
      </c>
      <c r="F439" s="143">
        <v>5673804.6206370518</v>
      </c>
      <c r="G439" s="143">
        <f t="shared" si="125"/>
        <v>541004.10829814523</v>
      </c>
      <c r="H439" s="143">
        <f t="shared" si="126"/>
        <v>14007.468554588027</v>
      </c>
      <c r="I439" s="143">
        <f t="shared" si="127"/>
        <v>555011.57685273327</v>
      </c>
      <c r="J439" s="151">
        <f t="shared" si="128"/>
        <v>4.3584801362130374E-2</v>
      </c>
      <c r="K439" s="148"/>
    </row>
    <row r="440" spans="1:11">
      <c r="A440" s="156"/>
      <c r="B440" s="150" t="s">
        <v>1105</v>
      </c>
      <c r="C440" s="143">
        <v>13296301.895176338</v>
      </c>
      <c r="D440" s="143">
        <v>12433667.278840605</v>
      </c>
      <c r="E440" s="143">
        <v>12708808.429336831</v>
      </c>
      <c r="F440" s="143">
        <v>5948945.7711332785</v>
      </c>
      <c r="G440" s="143">
        <f t="shared" si="125"/>
        <v>572867.53375481314</v>
      </c>
      <c r="H440" s="143">
        <f t="shared" si="126"/>
        <v>14625.932084693974</v>
      </c>
      <c r="I440" s="143">
        <f t="shared" si="127"/>
        <v>587493.46583950706</v>
      </c>
      <c r="J440" s="151">
        <f t="shared" si="128"/>
        <v>4.4184726736133995E-2</v>
      </c>
      <c r="K440" s="148"/>
    </row>
    <row r="441" spans="1:11">
      <c r="A441" s="156"/>
      <c r="B441" s="150" t="s">
        <v>1106</v>
      </c>
      <c r="C441" s="143">
        <v>14110107.022803584</v>
      </c>
      <c r="D441" s="143">
        <v>13143253.67440078</v>
      </c>
      <c r="E441" s="143">
        <v>13453465.864342891</v>
      </c>
      <c r="F441" s="143">
        <v>6259157.9610753879</v>
      </c>
      <c r="G441" s="143">
        <f t="shared" si="125"/>
        <v>641120.04073560948</v>
      </c>
      <c r="H441" s="143">
        <f t="shared" si="126"/>
        <v>15521.117725083943</v>
      </c>
      <c r="I441" s="143">
        <f t="shared" si="127"/>
        <v>656641.15846069343</v>
      </c>
      <c r="J441" s="151">
        <f t="shared" si="128"/>
        <v>4.653693677868527E-2</v>
      </c>
      <c r="K441" s="148"/>
    </row>
    <row r="442" spans="1:11">
      <c r="A442" s="156"/>
      <c r="B442" s="150" t="s">
        <v>1107</v>
      </c>
      <c r="C442" s="143">
        <v>14354555.436462324</v>
      </c>
      <c r="D442" s="143">
        <v>13309848.458190031</v>
      </c>
      <c r="E442" s="143">
        <v>13649940.579740167</v>
      </c>
      <c r="F442" s="143">
        <v>6599250.0826255232</v>
      </c>
      <c r="G442" s="143">
        <f t="shared" si="125"/>
        <v>688824.84574204893</v>
      </c>
      <c r="H442" s="143">
        <f t="shared" si="126"/>
        <v>15790.010980108558</v>
      </c>
      <c r="I442" s="143">
        <f t="shared" si="127"/>
        <v>704614.85672215745</v>
      </c>
      <c r="J442" s="151">
        <f t="shared" si="128"/>
        <v>4.9086497999955445E-2</v>
      </c>
      <c r="K442" s="148"/>
    </row>
    <row r="443" spans="1:11">
      <c r="A443" s="156"/>
      <c r="B443" s="150" t="s">
        <v>1108</v>
      </c>
      <c r="C443" s="143">
        <v>13257758.169689793</v>
      </c>
      <c r="D443" s="143">
        <v>13035926.757046083</v>
      </c>
      <c r="E443" s="143">
        <v>12608301.303000815</v>
      </c>
      <c r="F443" s="143">
        <v>6171624.6285802554</v>
      </c>
      <c r="G443" s="143">
        <f>+I443-H443</f>
        <v>634873.33270231914</v>
      </c>
      <c r="H443" s="143">
        <f t="shared" si="126"/>
        <v>14583.533986658773</v>
      </c>
      <c r="I443" s="143">
        <f>+C443-E443</f>
        <v>649456.86668897793</v>
      </c>
      <c r="J443" s="151">
        <f t="shared" si="128"/>
        <v>4.8986929643488435E-2</v>
      </c>
      <c r="K443" s="148"/>
    </row>
    <row r="444" spans="1:11">
      <c r="A444" s="156"/>
      <c r="B444" s="150" t="s">
        <v>1109</v>
      </c>
      <c r="C444" s="143">
        <v>12467551.090975072</v>
      </c>
      <c r="D444" s="143">
        <v>12076010.513481144</v>
      </c>
      <c r="E444" s="143">
        <v>11856448.466998382</v>
      </c>
      <c r="F444" s="143">
        <v>5952062.5820974922</v>
      </c>
      <c r="G444" s="143">
        <f>+I444-H444</f>
        <v>597388.31777661806</v>
      </c>
      <c r="H444" s="143">
        <f t="shared" si="126"/>
        <v>13714.30620007258</v>
      </c>
      <c r="I444" s="143">
        <f>+C444-E444</f>
        <v>611102.62397669069</v>
      </c>
      <c r="J444" s="151">
        <f t="shared" si="128"/>
        <v>4.9015449747709605E-2</v>
      </c>
      <c r="K444" s="148"/>
    </row>
    <row r="445" spans="1:11">
      <c r="A445" s="156"/>
      <c r="B445" s="150" t="s">
        <v>1110</v>
      </c>
      <c r="C445" s="143">
        <v>10513181.687560774</v>
      </c>
      <c r="D445" s="143">
        <v>10636468.485848311</v>
      </c>
      <c r="E445" s="143">
        <v>10055298.233420232</v>
      </c>
      <c r="F445" s="143">
        <v>5370892.3296694132</v>
      </c>
      <c r="G445" s="143">
        <f>+I445-H445</f>
        <v>446318.95428422524</v>
      </c>
      <c r="H445" s="143">
        <f t="shared" si="126"/>
        <v>11564.499856316852</v>
      </c>
      <c r="I445" s="143">
        <f>+C445-E445</f>
        <v>457883.45414054208</v>
      </c>
      <c r="J445" s="151">
        <f t="shared" si="128"/>
        <v>4.3553271288206789E-2</v>
      </c>
      <c r="K445" s="148"/>
    </row>
    <row r="446" spans="1:11">
      <c r="A446" s="156"/>
      <c r="B446" s="150" t="s">
        <v>1111</v>
      </c>
      <c r="C446" s="143">
        <v>10813479.488825809</v>
      </c>
      <c r="D446" s="143">
        <v>10510600.331631994</v>
      </c>
      <c r="E446" s="143">
        <v>10296287.519831818</v>
      </c>
      <c r="F446" s="143">
        <v>5156579.5178692359</v>
      </c>
      <c r="G446" s="143">
        <f>+I446-H446</f>
        <v>505297.14155628323</v>
      </c>
      <c r="H446" s="143">
        <f t="shared" si="126"/>
        <v>11894.827437708391</v>
      </c>
      <c r="I446" s="143">
        <f>+C446-E446</f>
        <v>517191.96899399161</v>
      </c>
      <c r="J446" s="151">
        <f t="shared" si="128"/>
        <v>4.7828450549005606E-2</v>
      </c>
      <c r="K446" s="148"/>
    </row>
    <row r="447" spans="1:11">
      <c r="A447" s="158"/>
      <c r="B447" s="150"/>
      <c r="C447" s="143"/>
      <c r="D447" s="143"/>
      <c r="E447" s="143"/>
      <c r="F447" s="143"/>
      <c r="G447" s="143"/>
      <c r="H447" s="143"/>
      <c r="I447" s="143"/>
      <c r="J447" s="151"/>
      <c r="K447" s="148"/>
    </row>
    <row r="448" spans="1:11">
      <c r="A448" s="128" t="s">
        <v>1094</v>
      </c>
      <c r="B448" s="150" t="s">
        <v>81</v>
      </c>
      <c r="C448" s="143">
        <f t="shared" ref="C448:I448" si="129">SUM(C435:C446)</f>
        <v>144303532.0378333</v>
      </c>
      <c r="D448" s="143">
        <f t="shared" si="129"/>
        <v>137399891.9156456</v>
      </c>
      <c r="E448" s="143">
        <f t="shared" si="129"/>
        <v>137475576.31540397</v>
      </c>
      <c r="F448" s="143">
        <f t="shared" si="129"/>
        <v>64627203.059794463</v>
      </c>
      <c r="G448" s="143">
        <f t="shared" si="129"/>
        <v>6669221.83718774</v>
      </c>
      <c r="H448" s="143">
        <f t="shared" si="129"/>
        <v>158733.88524161666</v>
      </c>
      <c r="I448" s="143">
        <f t="shared" si="129"/>
        <v>6827955.7224293556</v>
      </c>
      <c r="J448" s="151">
        <f>(I448/C448)</f>
        <v>4.7316622303043919E-2</v>
      </c>
      <c r="K448" s="148"/>
    </row>
    <row r="449" spans="1:11">
      <c r="A449" s="128"/>
      <c r="B449" s="150"/>
      <c r="C449" s="143"/>
      <c r="D449" s="143"/>
      <c r="E449" s="143"/>
      <c r="F449" s="143"/>
      <c r="G449" s="143"/>
      <c r="H449" s="143"/>
      <c r="I449" s="143"/>
      <c r="J449" s="151"/>
      <c r="K449" s="148"/>
    </row>
    <row r="450" spans="1:11">
      <c r="A450" s="128"/>
      <c r="B450" s="150"/>
      <c r="C450" s="143"/>
      <c r="D450" s="143"/>
      <c r="E450" s="143"/>
      <c r="F450" s="143"/>
      <c r="G450" s="143"/>
      <c r="H450" s="143"/>
      <c r="I450" s="143"/>
      <c r="J450" s="151"/>
      <c r="K450" s="148"/>
    </row>
    <row r="451" spans="1:11">
      <c r="A451" s="128">
        <f>+A435+1</f>
        <v>2034</v>
      </c>
      <c r="B451" s="150" t="s">
        <v>1100</v>
      </c>
      <c r="C451" s="143">
        <v>10948687.43413019</v>
      </c>
      <c r="D451" s="143">
        <v>11096140.44550636</v>
      </c>
      <c r="E451" s="143">
        <v>10395748.807324737</v>
      </c>
      <c r="F451" s="143">
        <v>4456187.8796876138</v>
      </c>
      <c r="G451" s="143">
        <f>+I451-H451</f>
        <v>540895.07062790939</v>
      </c>
      <c r="H451" s="143">
        <f>+C451*0.0011</f>
        <v>12043.556177543209</v>
      </c>
      <c r="I451" s="143">
        <f>+C451-E451</f>
        <v>552938.62680545263</v>
      </c>
      <c r="J451" s="151">
        <f>(I451/C451)</f>
        <v>5.0502731960525682E-2</v>
      </c>
      <c r="K451" s="148"/>
    </row>
    <row r="452" spans="1:11">
      <c r="A452" s="156"/>
      <c r="B452" s="150" t="s">
        <v>1101</v>
      </c>
      <c r="C452" s="143">
        <v>9896604.3113263305</v>
      </c>
      <c r="D452" s="143">
        <v>9989889.4613049757</v>
      </c>
      <c r="E452" s="143">
        <v>9399796.3897274528</v>
      </c>
      <c r="F452" s="143">
        <v>3866094.80811009</v>
      </c>
      <c r="G452" s="143">
        <f t="shared" ref="G452:G458" si="130">+I452-H452</f>
        <v>485921.65685641882</v>
      </c>
      <c r="H452" s="143">
        <f t="shared" ref="H452:H462" si="131">+C452*0.0011</f>
        <v>10886.264742458965</v>
      </c>
      <c r="I452" s="143">
        <f t="shared" ref="I452:I458" si="132">+C452-E452</f>
        <v>496807.92159887776</v>
      </c>
      <c r="J452" s="151">
        <f t="shared" ref="J452:J462" si="133">(I452/C452)</f>
        <v>5.0199836829921331E-2</v>
      </c>
      <c r="K452" s="148"/>
    </row>
    <row r="453" spans="1:11">
      <c r="A453" s="156"/>
      <c r="B453" s="150" t="s">
        <v>1102</v>
      </c>
      <c r="C453" s="143">
        <v>11109725.019494189</v>
      </c>
      <c r="D453" s="143">
        <v>10001192.77970127</v>
      </c>
      <c r="E453" s="143">
        <v>10562065.974474123</v>
      </c>
      <c r="F453" s="143">
        <v>4426968.0028829416</v>
      </c>
      <c r="G453" s="143">
        <f t="shared" si="130"/>
        <v>535438.34749862261</v>
      </c>
      <c r="H453" s="143">
        <f t="shared" si="131"/>
        <v>12220.697521443608</v>
      </c>
      <c r="I453" s="143">
        <f t="shared" si="132"/>
        <v>547659.0450200662</v>
      </c>
      <c r="J453" s="151">
        <f t="shared" si="133"/>
        <v>4.9295463574399109E-2</v>
      </c>
      <c r="K453" s="148"/>
    </row>
    <row r="454" spans="1:11">
      <c r="A454" s="156"/>
      <c r="B454" s="150" t="s">
        <v>1103</v>
      </c>
      <c r="C454" s="143">
        <v>11427842.091129728</v>
      </c>
      <c r="D454" s="143">
        <v>10331288.221095214</v>
      </c>
      <c r="E454" s="143">
        <v>10906075.088600904</v>
      </c>
      <c r="F454" s="143">
        <v>5001754.8703886326</v>
      </c>
      <c r="G454" s="143">
        <f t="shared" si="130"/>
        <v>509196.37622858118</v>
      </c>
      <c r="H454" s="143">
        <f t="shared" si="131"/>
        <v>12570.6263002427</v>
      </c>
      <c r="I454" s="143">
        <f t="shared" si="132"/>
        <v>521767.00252882391</v>
      </c>
      <c r="J454" s="151">
        <f t="shared" si="133"/>
        <v>4.5657526448831365E-2</v>
      </c>
      <c r="K454" s="148"/>
    </row>
    <row r="455" spans="1:11">
      <c r="A455" s="156"/>
      <c r="B455" s="150" t="s">
        <v>1104</v>
      </c>
      <c r="C455" s="143">
        <v>12911640.823604262</v>
      </c>
      <c r="D455" s="143">
        <v>11597717.675277393</v>
      </c>
      <c r="E455" s="143">
        <v>12348889.523048297</v>
      </c>
      <c r="F455" s="143">
        <v>5752926.7181595378</v>
      </c>
      <c r="G455" s="143">
        <f t="shared" si="130"/>
        <v>548548.49565000029</v>
      </c>
      <c r="H455" s="143">
        <f t="shared" si="131"/>
        <v>14202.804905964689</v>
      </c>
      <c r="I455" s="143">
        <f t="shared" si="132"/>
        <v>562751.30055596493</v>
      </c>
      <c r="J455" s="151">
        <f t="shared" si="133"/>
        <v>4.3584801362130353E-2</v>
      </c>
      <c r="K455" s="148"/>
    </row>
    <row r="456" spans="1:11">
      <c r="A456" s="156"/>
      <c r="B456" s="150" t="s">
        <v>1105</v>
      </c>
      <c r="C456" s="143">
        <v>13480076.745626511</v>
      </c>
      <c r="D456" s="143">
        <v>12606220.825112443</v>
      </c>
      <c r="E456" s="143">
        <v>12884463.23823889</v>
      </c>
      <c r="F456" s="143">
        <v>6031169.131285985</v>
      </c>
      <c r="G456" s="143">
        <f t="shared" si="130"/>
        <v>580785.42296743218</v>
      </c>
      <c r="H456" s="143">
        <f t="shared" si="131"/>
        <v>14828.084420189163</v>
      </c>
      <c r="I456" s="143">
        <f t="shared" si="132"/>
        <v>595613.50738762133</v>
      </c>
      <c r="J456" s="151">
        <f t="shared" si="133"/>
        <v>4.418472673613396E-2</v>
      </c>
      <c r="K456" s="148"/>
    </row>
    <row r="457" spans="1:11">
      <c r="A457" s="156"/>
      <c r="B457" s="150" t="s">
        <v>1106</v>
      </c>
      <c r="C457" s="143">
        <v>14303149.724612022</v>
      </c>
      <c r="D457" s="143">
        <v>13323903.547764484</v>
      </c>
      <c r="E457" s="143">
        <v>13637524.950141681</v>
      </c>
      <c r="F457" s="143">
        <v>6344790.5336631825</v>
      </c>
      <c r="G457" s="143">
        <f t="shared" si="130"/>
        <v>649891.30977326725</v>
      </c>
      <c r="H457" s="143">
        <f t="shared" si="131"/>
        <v>15733.464697073225</v>
      </c>
      <c r="I457" s="143">
        <f t="shared" si="132"/>
        <v>665624.77447034046</v>
      </c>
      <c r="J457" s="151">
        <f t="shared" si="133"/>
        <v>4.6536936778685353E-2</v>
      </c>
      <c r="K457" s="148"/>
    </row>
    <row r="458" spans="1:11">
      <c r="A458" s="156"/>
      <c r="B458" s="150" t="s">
        <v>1107</v>
      </c>
      <c r="C458" s="143">
        <v>14550660.451010449</v>
      </c>
      <c r="D458" s="143">
        <v>13491804.164477864</v>
      </c>
      <c r="E458" s="143">
        <v>13836419.485883893</v>
      </c>
      <c r="F458" s="143">
        <v>6689405.8550692108</v>
      </c>
      <c r="G458" s="143">
        <f t="shared" si="130"/>
        <v>698235.23863044393</v>
      </c>
      <c r="H458" s="143">
        <f t="shared" si="131"/>
        <v>16005.726496111494</v>
      </c>
      <c r="I458" s="143">
        <f t="shared" si="132"/>
        <v>714240.96512655541</v>
      </c>
      <c r="J458" s="151">
        <f t="shared" si="133"/>
        <v>4.9086497999955458E-2</v>
      </c>
      <c r="K458" s="148"/>
    </row>
    <row r="459" spans="1:11">
      <c r="A459" s="156"/>
      <c r="B459" s="150" t="s">
        <v>1108</v>
      </c>
      <c r="C459" s="143">
        <v>13441339.422835471</v>
      </c>
      <c r="D459" s="143">
        <v>13215211.713689648</v>
      </c>
      <c r="E459" s="143">
        <v>12782889.474214783</v>
      </c>
      <c r="F459" s="143">
        <v>6257083.615594347</v>
      </c>
      <c r="G459" s="143">
        <f>+I459-H459</f>
        <v>643664.47525556909</v>
      </c>
      <c r="H459" s="143">
        <f t="shared" si="131"/>
        <v>14785.47336511902</v>
      </c>
      <c r="I459" s="143">
        <f>+C459-E459</f>
        <v>658449.94862068817</v>
      </c>
      <c r="J459" s="151">
        <f t="shared" si="133"/>
        <v>4.89869296434884E-2</v>
      </c>
      <c r="K459" s="148"/>
    </row>
    <row r="460" spans="1:11">
      <c r="A460" s="156"/>
      <c r="B460" s="150" t="s">
        <v>1109</v>
      </c>
      <c r="C460" s="143">
        <v>12641970.278687987</v>
      </c>
      <c r="D460" s="143">
        <v>12244070.981930794</v>
      </c>
      <c r="E460" s="143">
        <v>12022318.419780919</v>
      </c>
      <c r="F460" s="143">
        <v>6035331.0534444731</v>
      </c>
      <c r="G460" s="143">
        <f>+I460-H460</f>
        <v>605745.69160051132</v>
      </c>
      <c r="H460" s="143">
        <f t="shared" si="131"/>
        <v>13906.167306556787</v>
      </c>
      <c r="I460" s="143">
        <f>+C460-E460</f>
        <v>619651.85890706815</v>
      </c>
      <c r="J460" s="151">
        <f t="shared" si="133"/>
        <v>4.9015449747709501E-2</v>
      </c>
      <c r="K460" s="148"/>
    </row>
    <row r="461" spans="1:11">
      <c r="A461" s="156"/>
      <c r="B461" s="150" t="s">
        <v>1110</v>
      </c>
      <c r="C461" s="143">
        <v>10665008.03636962</v>
      </c>
      <c r="D461" s="143">
        <v>10787386.909972824</v>
      </c>
      <c r="E461" s="143">
        <v>10200512.048070708</v>
      </c>
      <c r="F461" s="143">
        <v>5448456.1915423581</v>
      </c>
      <c r="G461" s="143">
        <f>+I461-H461</f>
        <v>452764.479458905</v>
      </c>
      <c r="H461" s="143">
        <f t="shared" si="131"/>
        <v>11731.508840006583</v>
      </c>
      <c r="I461" s="143">
        <f>+C461-E461</f>
        <v>464495.9882989116</v>
      </c>
      <c r="J461" s="151">
        <f t="shared" si="133"/>
        <v>4.3553271288206789E-2</v>
      </c>
      <c r="K461" s="148"/>
    </row>
    <row r="462" spans="1:11">
      <c r="A462" s="156"/>
      <c r="B462" s="150" t="s">
        <v>1111</v>
      </c>
      <c r="C462" s="143">
        <v>10968726.634332757</v>
      </c>
      <c r="D462" s="143">
        <v>10661954.040414851</v>
      </c>
      <c r="E462" s="143">
        <v>10444109.434917014</v>
      </c>
      <c r="F462" s="143">
        <v>5230611.5860445201</v>
      </c>
      <c r="G462" s="143">
        <f>+I462-H462</f>
        <v>512551.6001179773</v>
      </c>
      <c r="H462" s="143">
        <f t="shared" si="131"/>
        <v>12065.599297766033</v>
      </c>
      <c r="I462" s="143">
        <f>+C462-E462</f>
        <v>524617.19941574335</v>
      </c>
      <c r="J462" s="151">
        <f t="shared" si="133"/>
        <v>4.7828450549005454E-2</v>
      </c>
      <c r="K462" s="148"/>
    </row>
    <row r="463" spans="1:11">
      <c r="A463" s="158"/>
      <c r="B463" s="150"/>
      <c r="C463" s="143"/>
      <c r="D463" s="143"/>
      <c r="E463" s="143"/>
      <c r="F463" s="143"/>
      <c r="G463" s="143"/>
      <c r="H463" s="143"/>
      <c r="I463" s="143"/>
      <c r="J463" s="151"/>
      <c r="K463" s="148"/>
    </row>
    <row r="464" spans="1:11">
      <c r="A464" s="128" t="s">
        <v>1094</v>
      </c>
      <c r="B464" s="150" t="s">
        <v>81</v>
      </c>
      <c r="C464" s="143">
        <f t="shared" ref="C464:I464" si="134">SUM(C451:C462)</f>
        <v>146345430.97315949</v>
      </c>
      <c r="D464" s="143">
        <f t="shared" si="134"/>
        <v>139346780.76624811</v>
      </c>
      <c r="E464" s="143">
        <f t="shared" si="134"/>
        <v>139420812.83442339</v>
      </c>
      <c r="F464" s="143">
        <f t="shared" si="134"/>
        <v>65540780.2458729</v>
      </c>
      <c r="G464" s="143">
        <f t="shared" si="134"/>
        <v>6763638.1646656385</v>
      </c>
      <c r="H464" s="143">
        <f t="shared" si="134"/>
        <v>160979.97407047547</v>
      </c>
      <c r="I464" s="143">
        <f t="shared" si="134"/>
        <v>6924618.1387361139</v>
      </c>
      <c r="J464" s="151">
        <f>(I464/C464)</f>
        <v>4.731694110768736E-2</v>
      </c>
      <c r="K464" s="148"/>
    </row>
    <row r="465" spans="1:11">
      <c r="A465" s="128"/>
      <c r="B465" s="150"/>
      <c r="C465" s="143"/>
      <c r="D465" s="143"/>
      <c r="E465" s="143"/>
      <c r="F465" s="143"/>
      <c r="G465" s="143"/>
      <c r="H465" s="143"/>
      <c r="I465" s="143"/>
      <c r="J465" s="151"/>
      <c r="K465" s="148"/>
    </row>
    <row r="466" spans="1:11">
      <c r="A466" s="128"/>
      <c r="B466" s="150"/>
      <c r="C466" s="143"/>
      <c r="D466" s="143"/>
      <c r="E466" s="143"/>
      <c r="F466" s="143"/>
      <c r="G466" s="143"/>
      <c r="H466" s="143"/>
      <c r="I466" s="143"/>
      <c r="J466" s="151"/>
      <c r="K466" s="148"/>
    </row>
    <row r="467" spans="1:11">
      <c r="A467" s="128">
        <f>+A451+1</f>
        <v>2035</v>
      </c>
      <c r="B467" s="150" t="s">
        <v>1100</v>
      </c>
      <c r="C467" s="143">
        <v>11105891.102516999</v>
      </c>
      <c r="D467" s="143">
        <v>11255454.039165772</v>
      </c>
      <c r="E467" s="143">
        <v>10545013.260983797</v>
      </c>
      <c r="F467" s="143">
        <v>4520170.8078625454</v>
      </c>
      <c r="G467" s="143">
        <f>+I467-H467</f>
        <v>548661.36132043402</v>
      </c>
      <c r="H467" s="143">
        <f>+C467*0.0011</f>
        <v>12216.4802127687</v>
      </c>
      <c r="I467" s="143">
        <f>+C467-E467</f>
        <v>560877.84153320268</v>
      </c>
      <c r="J467" s="151">
        <f>(I467/C467)</f>
        <v>5.0502731960525647E-2</v>
      </c>
      <c r="K467" s="148"/>
    </row>
    <row r="468" spans="1:11">
      <c r="A468" s="156"/>
      <c r="B468" s="150" t="s">
        <v>1101</v>
      </c>
      <c r="C468" s="143">
        <v>10042333.732184099</v>
      </c>
      <c r="D468" s="143">
        <v>10135357.220167326</v>
      </c>
      <c r="E468" s="143">
        <v>9538210.2174368408</v>
      </c>
      <c r="F468" s="143">
        <v>3923023.8051320598</v>
      </c>
      <c r="G468" s="143">
        <f t="shared" ref="G468:G474" si="135">+I468-H468</f>
        <v>493076.94764185575</v>
      </c>
      <c r="H468" s="143">
        <f t="shared" ref="H468:H478" si="136">+C468*0.0011</f>
        <v>11046.56710540251</v>
      </c>
      <c r="I468" s="143">
        <f t="shared" ref="I468:I474" si="137">+C468-E468</f>
        <v>504123.51474725828</v>
      </c>
      <c r="J468" s="151">
        <f t="shared" ref="J468:J478" si="138">(I468/C468)</f>
        <v>5.019983682992149E-2</v>
      </c>
      <c r="K468" s="148"/>
    </row>
    <row r="469" spans="1:11">
      <c r="A469" s="156"/>
      <c r="B469" s="150" t="s">
        <v>1102</v>
      </c>
      <c r="C469" s="143">
        <v>11270203.523120986</v>
      </c>
      <c r="D469" s="143">
        <v>10146742.452784725</v>
      </c>
      <c r="E469" s="143">
        <v>10714633.615870912</v>
      </c>
      <c r="F469" s="143">
        <v>4490914.9682182465</v>
      </c>
      <c r="G469" s="143">
        <f t="shared" si="135"/>
        <v>543172.68337464158</v>
      </c>
      <c r="H469" s="143">
        <f t="shared" si="136"/>
        <v>12397.223875433087</v>
      </c>
      <c r="I469" s="143">
        <f t="shared" si="137"/>
        <v>555569.90725007467</v>
      </c>
      <c r="J469" s="151">
        <f t="shared" si="138"/>
        <v>4.9295463574399075E-2</v>
      </c>
      <c r="K469" s="148"/>
    </row>
    <row r="470" spans="1:11">
      <c r="A470" s="156"/>
      <c r="B470" s="150" t="s">
        <v>1103</v>
      </c>
      <c r="C470" s="143">
        <v>11592676.119362781</v>
      </c>
      <c r="D470" s="143">
        <v>10480398.498785105</v>
      </c>
      <c r="E470" s="143">
        <v>11063383.202830238</v>
      </c>
      <c r="F470" s="143">
        <v>5073899.6722633801</v>
      </c>
      <c r="G470" s="143">
        <f t="shared" si="135"/>
        <v>516540.97280124348</v>
      </c>
      <c r="H470" s="143">
        <f t="shared" si="136"/>
        <v>12751.943731299059</v>
      </c>
      <c r="I470" s="143">
        <f t="shared" si="137"/>
        <v>529292.91653254256</v>
      </c>
      <c r="J470" s="151">
        <f t="shared" si="138"/>
        <v>4.565752644883142E-2</v>
      </c>
      <c r="K470" s="148"/>
    </row>
    <row r="471" spans="1:11">
      <c r="A471" s="156"/>
      <c r="B471" s="150" t="s">
        <v>1104</v>
      </c>
      <c r="C471" s="143">
        <v>13093591.380787492</v>
      </c>
      <c r="D471" s="143">
        <v>11762812.639250465</v>
      </c>
      <c r="E471" s="143">
        <v>12522909.801338967</v>
      </c>
      <c r="F471" s="143">
        <v>5833996.8343518833</v>
      </c>
      <c r="G471" s="143">
        <f t="shared" si="135"/>
        <v>556278.62892965868</v>
      </c>
      <c r="H471" s="143">
        <f t="shared" si="136"/>
        <v>14402.950518866242</v>
      </c>
      <c r="I471" s="143">
        <f t="shared" si="137"/>
        <v>570681.57944852486</v>
      </c>
      <c r="J471" s="151">
        <f t="shared" si="138"/>
        <v>4.3584801362130346E-2</v>
      </c>
      <c r="K471" s="148"/>
    </row>
    <row r="472" spans="1:11">
      <c r="A472" s="156"/>
      <c r="B472" s="150" t="s">
        <v>1105</v>
      </c>
      <c r="C472" s="143">
        <v>13668404.21287402</v>
      </c>
      <c r="D472" s="143">
        <v>12783036.948231895</v>
      </c>
      <c r="E472" s="143">
        <v>13064469.507809158</v>
      </c>
      <c r="F472" s="143">
        <v>6115429.3939291453</v>
      </c>
      <c r="G472" s="143">
        <f t="shared" si="135"/>
        <v>588899.46043069963</v>
      </c>
      <c r="H472" s="143">
        <f t="shared" si="136"/>
        <v>15035.244634161423</v>
      </c>
      <c r="I472" s="143">
        <f t="shared" si="137"/>
        <v>603934.7050648611</v>
      </c>
      <c r="J472" s="151">
        <f t="shared" si="138"/>
        <v>4.4184726736133988E-2</v>
      </c>
      <c r="K472" s="148"/>
    </row>
    <row r="473" spans="1:11">
      <c r="A473" s="156"/>
      <c r="B473" s="150" t="s">
        <v>1106</v>
      </c>
      <c r="C473" s="143">
        <v>14500514.279186377</v>
      </c>
      <c r="D473" s="143">
        <v>13508793.902901232</v>
      </c>
      <c r="E473" s="143">
        <v>13825704.762917457</v>
      </c>
      <c r="F473" s="143">
        <v>6432340.2539453693</v>
      </c>
      <c r="G473" s="143">
        <f t="shared" si="135"/>
        <v>658858.95056181517</v>
      </c>
      <c r="H473" s="143">
        <f t="shared" si="136"/>
        <v>15950.565707105015</v>
      </c>
      <c r="I473" s="143">
        <f t="shared" si="137"/>
        <v>674809.51626892015</v>
      </c>
      <c r="J473" s="151">
        <f t="shared" si="138"/>
        <v>4.6536936778685319E-2</v>
      </c>
      <c r="K473" s="148"/>
    </row>
    <row r="474" spans="1:11">
      <c r="A474" s="156"/>
      <c r="B474" s="150" t="s">
        <v>1107</v>
      </c>
      <c r="C474" s="143">
        <v>14750803.159117963</v>
      </c>
      <c r="D474" s="143">
        <v>13677660.258396395</v>
      </c>
      <c r="E474" s="143">
        <v>14026737.889350183</v>
      </c>
      <c r="F474" s="143">
        <v>6781417.884899158</v>
      </c>
      <c r="G474" s="143">
        <f t="shared" si="135"/>
        <v>707839.38629275013</v>
      </c>
      <c r="H474" s="143">
        <f t="shared" si="136"/>
        <v>16225.883475029761</v>
      </c>
      <c r="I474" s="143">
        <f t="shared" si="137"/>
        <v>724065.26976777986</v>
      </c>
      <c r="J474" s="151">
        <f t="shared" si="138"/>
        <v>4.908649799995541E-2</v>
      </c>
      <c r="K474" s="148"/>
    </row>
    <row r="475" spans="1:11">
      <c r="A475" s="156"/>
      <c r="B475" s="150" t="s">
        <v>1108</v>
      </c>
      <c r="C475" s="143">
        <v>13628830.435644982</v>
      </c>
      <c r="D475" s="143">
        <v>13398251.126382371</v>
      </c>
      <c r="E475" s="143">
        <v>12961195.877971008</v>
      </c>
      <c r="F475" s="143">
        <v>6344362.636487795</v>
      </c>
      <c r="G475" s="143">
        <f>+I475-H475</f>
        <v>652642.8441947645</v>
      </c>
      <c r="H475" s="143">
        <f t="shared" si="136"/>
        <v>14991.713479209482</v>
      </c>
      <c r="I475" s="143">
        <f>+C475-E475</f>
        <v>667634.55767397396</v>
      </c>
      <c r="J475" s="151">
        <f t="shared" si="138"/>
        <v>4.8986929643488386E-2</v>
      </c>
      <c r="K475" s="148"/>
    </row>
    <row r="476" spans="1:11">
      <c r="A476" s="156"/>
      <c r="B476" s="150" t="s">
        <v>1109</v>
      </c>
      <c r="C476" s="143">
        <v>12820511.3565601</v>
      </c>
      <c r="D476" s="143">
        <v>12415903.530006189</v>
      </c>
      <c r="E476" s="143">
        <v>12192108.226422688</v>
      </c>
      <c r="F476" s="143">
        <v>6120567.3329042951</v>
      </c>
      <c r="G476" s="143">
        <f>+I476-H476</f>
        <v>614300.56764519576</v>
      </c>
      <c r="H476" s="143">
        <f t="shared" si="136"/>
        <v>14102.562492216111</v>
      </c>
      <c r="I476" s="143">
        <f>+C476-E476</f>
        <v>628403.13013741188</v>
      </c>
      <c r="J476" s="151">
        <f t="shared" si="138"/>
        <v>4.9015449747709605E-2</v>
      </c>
      <c r="K476" s="148"/>
    </row>
    <row r="477" spans="1:11">
      <c r="A477" s="156"/>
      <c r="B477" s="150" t="s">
        <v>1110</v>
      </c>
      <c r="C477" s="143">
        <v>10821584.379743315</v>
      </c>
      <c r="D477" s="143">
        <v>10942389.618767284</v>
      </c>
      <c r="E477" s="143">
        <v>10350268.979484133</v>
      </c>
      <c r="F477" s="143">
        <v>5528446.6936211428</v>
      </c>
      <c r="G477" s="143">
        <f>+I477-H477</f>
        <v>459411.65744146419</v>
      </c>
      <c r="H477" s="143">
        <f t="shared" si="136"/>
        <v>11903.742817717648</v>
      </c>
      <c r="I477" s="143">
        <f>+C477-E477</f>
        <v>471315.40025918186</v>
      </c>
      <c r="J477" s="151">
        <f t="shared" si="138"/>
        <v>4.355327128820681E-2</v>
      </c>
      <c r="K477" s="148"/>
    </row>
    <row r="478" spans="1:11">
      <c r="A478" s="156"/>
      <c r="B478" s="150" t="s">
        <v>1111</v>
      </c>
      <c r="C478" s="143">
        <v>11129277.660310643</v>
      </c>
      <c r="D478" s="143">
        <v>10818255.353809692</v>
      </c>
      <c r="E478" s="143">
        <v>10596981.554088322</v>
      </c>
      <c r="F478" s="143">
        <v>5307172.8938997732</v>
      </c>
      <c r="G478" s="143">
        <f>+I478-H478</f>
        <v>520053.90079597861</v>
      </c>
      <c r="H478" s="143">
        <f t="shared" si="136"/>
        <v>12242.205426341709</v>
      </c>
      <c r="I478" s="143">
        <f>+C478-E478</f>
        <v>532296.10622232035</v>
      </c>
      <c r="J478" s="151">
        <f t="shared" si="138"/>
        <v>4.7828450549005599E-2</v>
      </c>
      <c r="K478" s="148"/>
    </row>
    <row r="479" spans="1:11">
      <c r="A479" s="158"/>
      <c r="B479" s="150"/>
      <c r="C479" s="143"/>
      <c r="D479" s="143"/>
      <c r="E479" s="143"/>
      <c r="F479" s="143"/>
      <c r="G479" s="143"/>
      <c r="H479" s="143"/>
      <c r="I479" s="143"/>
      <c r="J479" s="151"/>
      <c r="K479" s="148"/>
    </row>
    <row r="480" spans="1:11">
      <c r="A480" s="128" t="s">
        <v>1094</v>
      </c>
      <c r="B480" s="150" t="s">
        <v>81</v>
      </c>
      <c r="C480" s="143">
        <f t="shared" ref="C480:I480" si="139">SUM(C467:C478)</f>
        <v>148424621.34140977</v>
      </c>
      <c r="D480" s="143">
        <f t="shared" si="139"/>
        <v>141325055.58864844</v>
      </c>
      <c r="E480" s="143">
        <f t="shared" si="139"/>
        <v>141401616.89650372</v>
      </c>
      <c r="F480" s="143">
        <f t="shared" si="139"/>
        <v>66471743.177514799</v>
      </c>
      <c r="G480" s="143">
        <f t="shared" si="139"/>
        <v>6859737.3614305006</v>
      </c>
      <c r="H480" s="143">
        <f t="shared" si="139"/>
        <v>163267.08347555078</v>
      </c>
      <c r="I480" s="143">
        <f t="shared" si="139"/>
        <v>7023004.4449060522</v>
      </c>
      <c r="J480" s="151">
        <f>(I480/C480)</f>
        <v>4.7316977341323806E-2</v>
      </c>
      <c r="K480" s="148"/>
    </row>
    <row r="481" spans="1:11">
      <c r="A481" s="128"/>
      <c r="B481" s="150"/>
      <c r="C481" s="143"/>
      <c r="D481" s="143"/>
      <c r="E481" s="143"/>
      <c r="F481" s="143"/>
      <c r="G481" s="143"/>
      <c r="H481" s="143"/>
      <c r="I481" s="143"/>
      <c r="J481" s="151"/>
      <c r="K481" s="148"/>
    </row>
    <row r="482" spans="1:11">
      <c r="A482" s="128"/>
      <c r="B482" s="150"/>
      <c r="C482" s="143"/>
      <c r="D482" s="143"/>
      <c r="E482" s="143"/>
      <c r="F482" s="143"/>
      <c r="G482" s="143"/>
      <c r="H482" s="143"/>
      <c r="I482" s="143"/>
      <c r="J482" s="151"/>
      <c r="K482" s="148"/>
    </row>
    <row r="483" spans="1:11">
      <c r="A483" s="128">
        <f>+A467+1</f>
        <v>2036</v>
      </c>
      <c r="B483" s="150" t="s">
        <v>1100</v>
      </c>
      <c r="C483" s="143">
        <v>11268307.020672528</v>
      </c>
      <c r="D483" s="143">
        <v>11420124.469443837</v>
      </c>
      <c r="E483" s="143">
        <v>10699226.731558593</v>
      </c>
      <c r="F483" s="143">
        <v>4586275.15601453</v>
      </c>
      <c r="G483" s="143">
        <f>+I483-H483</f>
        <v>556685.15139119525</v>
      </c>
      <c r="H483" s="143">
        <f>+C483*0.0011</f>
        <v>12395.137722739782</v>
      </c>
      <c r="I483" s="143">
        <f>+C483-E483</f>
        <v>569080.28911393508</v>
      </c>
      <c r="J483" s="151">
        <f>(I483/C483)</f>
        <v>5.0502731960525744E-2</v>
      </c>
      <c r="K483" s="148"/>
    </row>
    <row r="484" spans="1:11">
      <c r="A484" s="156"/>
      <c r="B484" s="150" t="s">
        <v>1101</v>
      </c>
      <c r="C484" s="143">
        <v>10459987.149855448</v>
      </c>
      <c r="D484" s="143">
        <v>10434993.121691693</v>
      </c>
      <c r="E484" s="143">
        <v>9934897.5016896296</v>
      </c>
      <c r="F484" s="143">
        <v>4086179.536012467</v>
      </c>
      <c r="G484" s="143">
        <f t="shared" ref="G484:G490" si="140">+I484-H484</f>
        <v>513583.66230097733</v>
      </c>
      <c r="H484" s="143">
        <f t="shared" ref="H484:H494" si="141">+C484*0.0011</f>
        <v>11505.985864840994</v>
      </c>
      <c r="I484" s="143">
        <f t="shared" ref="I484:I490" si="142">+C484-E484</f>
        <v>525089.6481658183</v>
      </c>
      <c r="J484" s="151">
        <f t="shared" ref="J484:J494" si="143">(I484/C484)</f>
        <v>5.0199836829921421E-2</v>
      </c>
      <c r="K484" s="148"/>
    </row>
    <row r="485" spans="1:11">
      <c r="A485" s="156"/>
      <c r="B485" s="150" t="s">
        <v>1102</v>
      </c>
      <c r="C485" s="143">
        <v>11433478.394040829</v>
      </c>
      <c r="D485" s="143">
        <v>10400063.091224451</v>
      </c>
      <c r="E485" s="143">
        <v>10869859.77633871</v>
      </c>
      <c r="F485" s="143">
        <v>4555976.2211267268</v>
      </c>
      <c r="G485" s="143">
        <f t="shared" si="140"/>
        <v>551041.79146867408</v>
      </c>
      <c r="H485" s="143">
        <f t="shared" si="141"/>
        <v>12576.826233444912</v>
      </c>
      <c r="I485" s="143">
        <f t="shared" si="142"/>
        <v>563618.61770211905</v>
      </c>
      <c r="J485" s="151">
        <f t="shared" si="143"/>
        <v>4.9295463574399123E-2</v>
      </c>
      <c r="K485" s="148"/>
    </row>
    <row r="486" spans="1:11">
      <c r="A486" s="156"/>
      <c r="B486" s="150" t="s">
        <v>1103</v>
      </c>
      <c r="C486" s="143">
        <v>11759207.710218113</v>
      </c>
      <c r="D486" s="143">
        <v>10631500.128434651</v>
      </c>
      <c r="E486" s="143">
        <v>11222311.373171527</v>
      </c>
      <c r="F486" s="143">
        <v>5146787.465863605</v>
      </c>
      <c r="G486" s="143">
        <f t="shared" si="140"/>
        <v>523961.20856534608</v>
      </c>
      <c r="H486" s="143">
        <f t="shared" si="141"/>
        <v>12935.128481239924</v>
      </c>
      <c r="I486" s="143">
        <f t="shared" si="142"/>
        <v>536896.33704658598</v>
      </c>
      <c r="J486" s="151">
        <f t="shared" si="143"/>
        <v>4.5657526448831434E-2</v>
      </c>
      <c r="K486" s="148"/>
    </row>
    <row r="487" spans="1:11">
      <c r="A487" s="156"/>
      <c r="B487" s="150" t="s">
        <v>1104</v>
      </c>
      <c r="C487" s="143">
        <v>13277178.340754189</v>
      </c>
      <c r="D487" s="143">
        <v>11929486.55778604</v>
      </c>
      <c r="E487" s="143">
        <v>12698495.160122838</v>
      </c>
      <c r="F487" s="143">
        <v>5915796.068200402</v>
      </c>
      <c r="G487" s="143">
        <f t="shared" si="140"/>
        <v>564078.28445652116</v>
      </c>
      <c r="H487" s="143">
        <f t="shared" si="141"/>
        <v>14604.896174829608</v>
      </c>
      <c r="I487" s="143">
        <f t="shared" si="142"/>
        <v>578683.18063135073</v>
      </c>
      <c r="J487" s="151">
        <f t="shared" si="143"/>
        <v>4.3584801362130346E-2</v>
      </c>
      <c r="K487" s="148"/>
    </row>
    <row r="488" spans="1:11">
      <c r="A488" s="156"/>
      <c r="B488" s="150" t="s">
        <v>1105</v>
      </c>
      <c r="C488" s="143">
        <v>13859036.667097909</v>
      </c>
      <c r="D488" s="143">
        <v>12961754.048334438</v>
      </c>
      <c r="E488" s="143">
        <v>13246678.919136127</v>
      </c>
      <c r="F488" s="143">
        <v>6200720.9390020939</v>
      </c>
      <c r="G488" s="143">
        <f t="shared" si="140"/>
        <v>597112.80762797419</v>
      </c>
      <c r="H488" s="143">
        <f t="shared" si="141"/>
        <v>15244.940333807701</v>
      </c>
      <c r="I488" s="143">
        <f t="shared" si="142"/>
        <v>612357.74796178192</v>
      </c>
      <c r="J488" s="151">
        <f t="shared" si="143"/>
        <v>4.418472673613396E-2</v>
      </c>
      <c r="K488" s="148"/>
    </row>
    <row r="489" spans="1:11">
      <c r="A489" s="156"/>
      <c r="B489" s="150" t="s">
        <v>1106</v>
      </c>
      <c r="C489" s="143">
        <v>14700930.073175021</v>
      </c>
      <c r="D489" s="143">
        <v>13696271.273234181</v>
      </c>
      <c r="E489" s="143">
        <v>14016793.8197718</v>
      </c>
      <c r="F489" s="143">
        <v>6521243.485539712</v>
      </c>
      <c r="G489" s="143">
        <f t="shared" si="140"/>
        <v>667965.23032272782</v>
      </c>
      <c r="H489" s="143">
        <f t="shared" si="141"/>
        <v>16171.023080492523</v>
      </c>
      <c r="I489" s="143">
        <f t="shared" si="142"/>
        <v>684136.25340322033</v>
      </c>
      <c r="J489" s="151">
        <f t="shared" si="143"/>
        <v>4.653693677868536E-2</v>
      </c>
      <c r="K489" s="148"/>
    </row>
    <row r="490" spans="1:11">
      <c r="A490" s="156"/>
      <c r="B490" s="150" t="s">
        <v>1107</v>
      </c>
      <c r="C490" s="143">
        <v>14954329.154692544</v>
      </c>
      <c r="D490" s="143">
        <v>13866531.6714691</v>
      </c>
      <c r="E490" s="143">
        <v>14220273.506550053</v>
      </c>
      <c r="F490" s="143">
        <v>6874985.3206206644</v>
      </c>
      <c r="G490" s="143">
        <f t="shared" si="140"/>
        <v>717605.88607232878</v>
      </c>
      <c r="H490" s="143">
        <f t="shared" si="141"/>
        <v>16449.7620701618</v>
      </c>
      <c r="I490" s="143">
        <f t="shared" si="142"/>
        <v>734055.64814249054</v>
      </c>
      <c r="J490" s="151">
        <f t="shared" si="143"/>
        <v>4.9086497999955417E-2</v>
      </c>
      <c r="K490" s="148"/>
    </row>
    <row r="491" spans="1:11">
      <c r="A491" s="156"/>
      <c r="B491" s="150" t="s">
        <v>1108</v>
      </c>
      <c r="C491" s="143">
        <v>13819218.653315654</v>
      </c>
      <c r="D491" s="143">
        <v>13584252.545593411</v>
      </c>
      <c r="E491" s="143">
        <v>13142257.561417697</v>
      </c>
      <c r="F491" s="143">
        <v>6432990.3364449525</v>
      </c>
      <c r="G491" s="143">
        <f>+I491-H491</f>
        <v>661759.95137930976</v>
      </c>
      <c r="H491" s="143">
        <f t="shared" si="141"/>
        <v>15201.14051864722</v>
      </c>
      <c r="I491" s="143">
        <f>+C491-E491</f>
        <v>676961.09189795703</v>
      </c>
      <c r="J491" s="151">
        <f t="shared" si="143"/>
        <v>4.8986929643488442E-2</v>
      </c>
      <c r="K491" s="148"/>
    </row>
    <row r="492" spans="1:11">
      <c r="A492" s="156"/>
      <c r="B492" s="150" t="s">
        <v>1109</v>
      </c>
      <c r="C492" s="143">
        <v>13000422.046527654</v>
      </c>
      <c r="D492" s="143">
        <v>12589733.378375327</v>
      </c>
      <c r="E492" s="143">
        <v>12363200.513007063</v>
      </c>
      <c r="F492" s="143">
        <v>6206457.4710766878</v>
      </c>
      <c r="G492" s="143">
        <f>+I492-H492</f>
        <v>622921.0692694101</v>
      </c>
      <c r="H492" s="143">
        <f t="shared" si="141"/>
        <v>14300.46425118042</v>
      </c>
      <c r="I492" s="143">
        <f>+C492-E492</f>
        <v>637221.53352059051</v>
      </c>
      <c r="J492" s="151">
        <f t="shared" si="143"/>
        <v>4.9015449747709466E-2</v>
      </c>
      <c r="K492" s="148"/>
    </row>
    <row r="493" spans="1:11">
      <c r="A493" s="156"/>
      <c r="B493" s="150" t="s">
        <v>1110</v>
      </c>
      <c r="C493" s="143">
        <v>10976851.917159926</v>
      </c>
      <c r="D493" s="143">
        <v>11097463.015685774</v>
      </c>
      <c r="E493" s="143">
        <v>10498774.107721386</v>
      </c>
      <c r="F493" s="143">
        <v>5607768.5631123008</v>
      </c>
      <c r="G493" s="143">
        <f>+I493-H493</f>
        <v>466003.27232966374</v>
      </c>
      <c r="H493" s="143">
        <f t="shared" si="141"/>
        <v>12074.53710887592</v>
      </c>
      <c r="I493" s="143">
        <f>+C493-E493</f>
        <v>478077.80943853967</v>
      </c>
      <c r="J493" s="151">
        <f t="shared" si="143"/>
        <v>4.3553271288206845E-2</v>
      </c>
      <c r="K493" s="148"/>
    </row>
    <row r="494" spans="1:11">
      <c r="A494" s="156"/>
      <c r="B494" s="150" t="s">
        <v>1111</v>
      </c>
      <c r="C494" s="143">
        <v>11285874.19424188</v>
      </c>
      <c r="D494" s="143">
        <v>10972008.442165943</v>
      </c>
      <c r="E494" s="143">
        <v>10746088.318440285</v>
      </c>
      <c r="F494" s="143">
        <v>5381848.4393866416</v>
      </c>
      <c r="G494" s="143">
        <f>+I494-H494</f>
        <v>527371.41418792889</v>
      </c>
      <c r="H494" s="143">
        <f t="shared" si="141"/>
        <v>12414.461613666068</v>
      </c>
      <c r="I494" s="143">
        <f>+C494-E494</f>
        <v>539785.87580159493</v>
      </c>
      <c r="J494" s="151">
        <f t="shared" si="143"/>
        <v>4.7828450549005488E-2</v>
      </c>
      <c r="K494" s="148"/>
    </row>
    <row r="495" spans="1:11">
      <c r="A495" s="158"/>
      <c r="B495" s="150"/>
      <c r="C495" s="143"/>
      <c r="D495" s="143"/>
      <c r="E495" s="143"/>
      <c r="F495" s="143"/>
      <c r="G495" s="143"/>
      <c r="H495" s="143"/>
      <c r="I495" s="143"/>
      <c r="J495" s="151"/>
      <c r="K495" s="148"/>
    </row>
    <row r="496" spans="1:11">
      <c r="A496" s="128" t="s">
        <v>1094</v>
      </c>
      <c r="B496" s="150" t="s">
        <v>81</v>
      </c>
      <c r="C496" s="143">
        <f t="shared" ref="C496:I496" si="144">SUM(C483:C494)</f>
        <v>150794821.32175168</v>
      </c>
      <c r="D496" s="143">
        <f t="shared" si="144"/>
        <v>143584181.74343884</v>
      </c>
      <c r="E496" s="143">
        <f t="shared" si="144"/>
        <v>143658857.28892571</v>
      </c>
      <c r="F496" s="143">
        <f t="shared" si="144"/>
        <v>67517029.002400786</v>
      </c>
      <c r="G496" s="143">
        <f t="shared" si="144"/>
        <v>6970089.7293720571</v>
      </c>
      <c r="H496" s="143">
        <f t="shared" si="144"/>
        <v>165874.30345392687</v>
      </c>
      <c r="I496" s="143">
        <f t="shared" si="144"/>
        <v>7135964.0328259841</v>
      </c>
      <c r="J496" s="151">
        <f>(I496/C496)</f>
        <v>4.7322341511980316E-2</v>
      </c>
      <c r="K496" s="148"/>
    </row>
    <row r="497" spans="1:11">
      <c r="A497" s="128"/>
      <c r="B497" s="150"/>
      <c r="C497" s="143"/>
      <c r="D497" s="143"/>
      <c r="E497" s="143"/>
      <c r="F497" s="143"/>
      <c r="G497" s="143"/>
      <c r="H497" s="143"/>
      <c r="I497" s="143"/>
      <c r="J497" s="151"/>
      <c r="K497" s="148"/>
    </row>
    <row r="498" spans="1:11">
      <c r="A498" s="128"/>
      <c r="B498" s="150"/>
      <c r="C498" s="143"/>
      <c r="D498" s="143"/>
      <c r="E498" s="143"/>
      <c r="F498" s="143"/>
      <c r="G498" s="143"/>
      <c r="H498" s="143"/>
      <c r="I498" s="143"/>
      <c r="J498" s="151"/>
      <c r="K498" s="148"/>
    </row>
    <row r="499" spans="1:11">
      <c r="A499" s="128">
        <f>+A483+1</f>
        <v>2037</v>
      </c>
      <c r="B499" s="150" t="s">
        <v>1100</v>
      </c>
      <c r="C499" s="143">
        <v>11425304.686923604</v>
      </c>
      <c r="D499" s="143">
        <v>11579969.786175452</v>
      </c>
      <c r="E499" s="143">
        <v>10848295.586752564</v>
      </c>
      <c r="F499" s="143">
        <v>4650174.2399637531</v>
      </c>
      <c r="G499" s="143">
        <f>+I499-H499</f>
        <v>564441.26501542481</v>
      </c>
      <c r="H499" s="143">
        <f>+C499*0.0011</f>
        <v>12567.835155615965</v>
      </c>
      <c r="I499" s="143">
        <f>+C499-E499</f>
        <v>577009.10017104074</v>
      </c>
      <c r="J499" s="151">
        <f>(I499/C499)</f>
        <v>5.0502731960525696E-2</v>
      </c>
      <c r="K499" s="148"/>
    </row>
    <row r="500" spans="1:11">
      <c r="A500" s="156"/>
      <c r="B500" s="150" t="s">
        <v>1101</v>
      </c>
      <c r="C500" s="143">
        <v>10337190.930246914</v>
      </c>
      <c r="D500" s="143">
        <v>10430230.509842217</v>
      </c>
      <c r="E500" s="143">
        <v>9818265.6322687753</v>
      </c>
      <c r="F500" s="143">
        <v>4038209.362390311</v>
      </c>
      <c r="G500" s="143">
        <f t="shared" ref="G500:G506" si="145">+I500-H500</f>
        <v>507554.38795486692</v>
      </c>
      <c r="H500" s="143">
        <f t="shared" ref="H500:H510" si="146">+C500*0.0011</f>
        <v>11370.910023271606</v>
      </c>
      <c r="I500" s="143">
        <f t="shared" ref="I500:I506" si="147">+C500-E500</f>
        <v>518925.29797813855</v>
      </c>
      <c r="J500" s="151">
        <f t="shared" ref="J500:J510" si="148">(I500/C500)</f>
        <v>5.0199836829921407E-2</v>
      </c>
      <c r="K500" s="148"/>
    </row>
    <row r="501" spans="1:11">
      <c r="A501" s="156"/>
      <c r="B501" s="150" t="s">
        <v>1102</v>
      </c>
      <c r="C501" s="143">
        <v>11593354.684865531</v>
      </c>
      <c r="D501" s="143">
        <v>10440381.035069022</v>
      </c>
      <c r="E501" s="143">
        <v>11021854.891292652</v>
      </c>
      <c r="F501" s="143">
        <v>4619683.2186139412</v>
      </c>
      <c r="G501" s="143">
        <f t="shared" si="145"/>
        <v>558747.10341952636</v>
      </c>
      <c r="H501" s="143">
        <f t="shared" si="146"/>
        <v>12752.690153352085</v>
      </c>
      <c r="I501" s="143">
        <f t="shared" si="147"/>
        <v>571499.79357287847</v>
      </c>
      <c r="J501" s="151">
        <f t="shared" si="148"/>
        <v>4.9295463574399144E-2</v>
      </c>
      <c r="K501" s="148"/>
    </row>
    <row r="502" spans="1:11">
      <c r="A502" s="156"/>
      <c r="B502" s="150" t="s">
        <v>1103</v>
      </c>
      <c r="C502" s="143">
        <v>11923575.860784831</v>
      </c>
      <c r="D502" s="143">
        <v>10780129.737459742</v>
      </c>
      <c r="E502" s="143">
        <v>11379174.880556399</v>
      </c>
      <c r="F502" s="143">
        <v>5218728.3617105978</v>
      </c>
      <c r="G502" s="143">
        <f t="shared" si="145"/>
        <v>531285.04678156821</v>
      </c>
      <c r="H502" s="143">
        <f t="shared" si="146"/>
        <v>13115.933446863315</v>
      </c>
      <c r="I502" s="143">
        <f t="shared" si="147"/>
        <v>544400.98022843152</v>
      </c>
      <c r="J502" s="151">
        <f t="shared" si="148"/>
        <v>4.5657526448831441E-2</v>
      </c>
      <c r="K502" s="148"/>
    </row>
    <row r="503" spans="1:11">
      <c r="A503" s="156"/>
      <c r="B503" s="150" t="s">
        <v>1104</v>
      </c>
      <c r="C503" s="143">
        <v>13458266.855421282</v>
      </c>
      <c r="D503" s="143">
        <v>12093937.237900972</v>
      </c>
      <c r="E503" s="143">
        <v>12871690.967849204</v>
      </c>
      <c r="F503" s="143">
        <v>5996482.0916588316</v>
      </c>
      <c r="G503" s="143">
        <f t="shared" si="145"/>
        <v>571771.79403111467</v>
      </c>
      <c r="H503" s="143">
        <f t="shared" si="146"/>
        <v>14804.093540963411</v>
      </c>
      <c r="I503" s="143">
        <f t="shared" si="147"/>
        <v>586575.88757207803</v>
      </c>
      <c r="J503" s="151">
        <f t="shared" si="148"/>
        <v>4.3584801362130263E-2</v>
      </c>
      <c r="K503" s="148"/>
    </row>
    <row r="504" spans="1:11">
      <c r="A504" s="156"/>
      <c r="B504" s="150" t="s">
        <v>1105</v>
      </c>
      <c r="C504" s="143">
        <v>14045983.735780166</v>
      </c>
      <c r="D504" s="143">
        <v>13137484.281724973</v>
      </c>
      <c r="E504" s="143">
        <v>13425365.782674538</v>
      </c>
      <c r="F504" s="143">
        <v>6284363.5926083978</v>
      </c>
      <c r="G504" s="143">
        <f t="shared" si="145"/>
        <v>605167.37099627033</v>
      </c>
      <c r="H504" s="143">
        <f t="shared" si="146"/>
        <v>15450.582109358184</v>
      </c>
      <c r="I504" s="143">
        <f t="shared" si="147"/>
        <v>620617.95310562849</v>
      </c>
      <c r="J504" s="151">
        <f t="shared" si="148"/>
        <v>4.4184726736133946E-2</v>
      </c>
      <c r="K504" s="148"/>
    </row>
    <row r="505" spans="1:11">
      <c r="A505" s="156"/>
      <c r="B505" s="150" t="s">
        <v>1106</v>
      </c>
      <c r="C505" s="143">
        <v>14896894.082121104</v>
      </c>
      <c r="D505" s="143">
        <v>13879829.924361866</v>
      </c>
      <c r="E505" s="143">
        <v>14203638.264022663</v>
      </c>
      <c r="F505" s="143">
        <v>6608171.9322691979</v>
      </c>
      <c r="G505" s="143">
        <f t="shared" si="145"/>
        <v>676869.2346081076</v>
      </c>
      <c r="H505" s="143">
        <f t="shared" si="146"/>
        <v>16386.583490333214</v>
      </c>
      <c r="I505" s="143">
        <f t="shared" si="147"/>
        <v>693255.81809844077</v>
      </c>
      <c r="J505" s="151">
        <f t="shared" si="148"/>
        <v>4.6536936778685284E-2</v>
      </c>
      <c r="K505" s="148"/>
    </row>
    <row r="506" spans="1:11">
      <c r="A506" s="156"/>
      <c r="B506" s="150" t="s">
        <v>1107</v>
      </c>
      <c r="C506" s="143">
        <v>15153981.154288625</v>
      </c>
      <c r="D506" s="143">
        <v>14051525.464946028</v>
      </c>
      <c r="E506" s="143">
        <v>14410125.288667275</v>
      </c>
      <c r="F506" s="143">
        <v>6966771.7559904465</v>
      </c>
      <c r="G506" s="143">
        <f t="shared" si="145"/>
        <v>727186.48635163321</v>
      </c>
      <c r="H506" s="143">
        <f t="shared" si="146"/>
        <v>16669.37926971749</v>
      </c>
      <c r="I506" s="143">
        <f t="shared" si="147"/>
        <v>743855.86562135071</v>
      </c>
      <c r="J506" s="151">
        <f t="shared" si="148"/>
        <v>4.9086497999955417E-2</v>
      </c>
      <c r="K506" s="148"/>
    </row>
    <row r="507" spans="1:11">
      <c r="A507" s="156"/>
      <c r="B507" s="150" t="s">
        <v>1108</v>
      </c>
      <c r="C507" s="143">
        <v>14007397.013198981</v>
      </c>
      <c r="D507" s="143">
        <v>13767400.072649185</v>
      </c>
      <c r="E507" s="143">
        <v>13321217.641224993</v>
      </c>
      <c r="F507" s="143">
        <v>6520589.3245662563</v>
      </c>
      <c r="G507" s="143">
        <f>+I507-H507</f>
        <v>670771.23525946878</v>
      </c>
      <c r="H507" s="143">
        <f t="shared" si="146"/>
        <v>15408.13671451888</v>
      </c>
      <c r="I507" s="143">
        <f>+C507-E507</f>
        <v>686179.37197398767</v>
      </c>
      <c r="J507" s="151">
        <f t="shared" si="148"/>
        <v>4.8986929643488372E-2</v>
      </c>
      <c r="K507" s="148"/>
    </row>
    <row r="508" spans="1:11">
      <c r="A508" s="156"/>
      <c r="B508" s="150" t="s">
        <v>1109</v>
      </c>
      <c r="C508" s="143">
        <v>13180213.512811074</v>
      </c>
      <c r="D508" s="143">
        <v>12762478.052927213</v>
      </c>
      <c r="E508" s="143">
        <v>12534179.4197098</v>
      </c>
      <c r="F508" s="143">
        <v>6292290.6913488414</v>
      </c>
      <c r="G508" s="143">
        <f>+I508-H508</f>
        <v>631535.85823718202</v>
      </c>
      <c r="H508" s="143">
        <f t="shared" si="146"/>
        <v>14498.234864092183</v>
      </c>
      <c r="I508" s="143">
        <f>+C508-E508</f>
        <v>646034.09310127422</v>
      </c>
      <c r="J508" s="151">
        <f t="shared" si="148"/>
        <v>4.9015449747709598E-2</v>
      </c>
      <c r="K508" s="148"/>
    </row>
    <row r="509" spans="1:11">
      <c r="A509" s="156"/>
      <c r="B509" s="150" t="s">
        <v>1110</v>
      </c>
      <c r="C509" s="143">
        <v>11134089.206405921</v>
      </c>
      <c r="D509" s="143">
        <v>11253357.165933598</v>
      </c>
      <c r="E509" s="143">
        <v>10649163.198652228</v>
      </c>
      <c r="F509" s="143">
        <v>5688096.724067471</v>
      </c>
      <c r="G509" s="143">
        <f>+I509-H509</f>
        <v>472678.50962664606</v>
      </c>
      <c r="H509" s="143">
        <f t="shared" si="146"/>
        <v>12247.498127046514</v>
      </c>
      <c r="I509" s="143">
        <f>+C509-E509</f>
        <v>484926.00775369257</v>
      </c>
      <c r="J509" s="151">
        <f t="shared" si="148"/>
        <v>4.3553271288206831E-2</v>
      </c>
      <c r="K509" s="148"/>
    </row>
    <row r="510" spans="1:11">
      <c r="A510" s="156"/>
      <c r="B510" s="150" t="s">
        <v>1111</v>
      </c>
      <c r="C510" s="143">
        <v>11445853.491092606</v>
      </c>
      <c r="D510" s="143">
        <v>11128375.668347221</v>
      </c>
      <c r="E510" s="143">
        <v>10898416.05340272</v>
      </c>
      <c r="F510" s="143">
        <v>5458137.1091229683</v>
      </c>
      <c r="G510" s="143">
        <f>+I510-H510</f>
        <v>534846.99884968367</v>
      </c>
      <c r="H510" s="143">
        <f t="shared" si="146"/>
        <v>12590.438840201867</v>
      </c>
      <c r="I510" s="143">
        <f>+C510-E510</f>
        <v>547437.4376898855</v>
      </c>
      <c r="J510" s="151">
        <f t="shared" si="148"/>
        <v>4.7828450549005572E-2</v>
      </c>
      <c r="K510" s="148"/>
    </row>
    <row r="511" spans="1:11">
      <c r="A511" s="158"/>
      <c r="B511" s="150"/>
      <c r="C511" s="143"/>
      <c r="D511" s="143"/>
      <c r="E511" s="143"/>
      <c r="F511" s="143"/>
      <c r="G511" s="143"/>
      <c r="H511" s="143"/>
      <c r="I511" s="143"/>
      <c r="J511" s="151"/>
      <c r="K511" s="148"/>
    </row>
    <row r="512" spans="1:11">
      <c r="A512" s="128" t="s">
        <v>1094</v>
      </c>
      <c r="B512" s="150" t="s">
        <v>81</v>
      </c>
      <c r="C512" s="143">
        <f t="shared" ref="C512:I512" si="149">SUM(C499:C510)</f>
        <v>152602105.21394062</v>
      </c>
      <c r="D512" s="143">
        <f t="shared" si="149"/>
        <v>145305098.93733749</v>
      </c>
      <c r="E512" s="143">
        <f t="shared" si="149"/>
        <v>145381387.60707381</v>
      </c>
      <c r="F512" s="143">
        <f t="shared" si="149"/>
        <v>68341698.404311016</v>
      </c>
      <c r="G512" s="143">
        <f t="shared" si="149"/>
        <v>7052855.2911314918</v>
      </c>
      <c r="H512" s="143">
        <f t="shared" si="149"/>
        <v>167862.31573533471</v>
      </c>
      <c r="I512" s="143">
        <f t="shared" si="149"/>
        <v>7220717.6068668272</v>
      </c>
      <c r="J512" s="151">
        <f>(I512/C512)</f>
        <v>4.7317286984630634E-2</v>
      </c>
      <c r="K512" s="148"/>
    </row>
    <row r="513" spans="1:11">
      <c r="A513" s="128"/>
      <c r="B513" s="150"/>
      <c r="C513" s="143"/>
      <c r="D513" s="143"/>
      <c r="E513" s="143"/>
      <c r="F513" s="143"/>
      <c r="G513" s="143"/>
      <c r="H513" s="143"/>
      <c r="I513" s="143"/>
      <c r="J513" s="151"/>
      <c r="K513" s="148"/>
    </row>
    <row r="514" spans="1:11">
      <c r="A514" s="128"/>
      <c r="B514" s="150"/>
      <c r="C514" s="143"/>
      <c r="D514" s="143"/>
      <c r="E514" s="143"/>
      <c r="F514" s="143"/>
      <c r="G514" s="143"/>
      <c r="H514" s="143"/>
      <c r="I514" s="143"/>
      <c r="J514" s="151"/>
      <c r="K514" s="148"/>
    </row>
    <row r="515" spans="1:11">
      <c r="A515" s="128">
        <f>+A499+1</f>
        <v>2038</v>
      </c>
      <c r="B515" s="150" t="s">
        <v>1100</v>
      </c>
      <c r="C515" s="143">
        <v>11585946.440910812</v>
      </c>
      <c r="D515" s="143">
        <v>11743405.110802591</v>
      </c>
      <c r="E515" s="143">
        <v>11000824.493296487</v>
      </c>
      <c r="F515" s="143">
        <v>4715556.4916168638</v>
      </c>
      <c r="G515" s="143">
        <f>+I515-H515</f>
        <v>572377.40652932331</v>
      </c>
      <c r="H515" s="143">
        <f>+C515*0.0011</f>
        <v>12744.541085001894</v>
      </c>
      <c r="I515" s="143">
        <f>+C515-E515</f>
        <v>585121.94761432521</v>
      </c>
      <c r="J515" s="151">
        <f>(I515/C515)</f>
        <v>5.0502731960525675E-2</v>
      </c>
      <c r="K515" s="148"/>
    </row>
    <row r="516" spans="1:11">
      <c r="A516" s="156"/>
      <c r="B516" s="150" t="s">
        <v>1101</v>
      </c>
      <c r="C516" s="143">
        <v>10484671.466384724</v>
      </c>
      <c r="D516" s="143">
        <v>10578076.730995409</v>
      </c>
      <c r="E516" s="143">
        <v>9958342.6695568785</v>
      </c>
      <c r="F516" s="143">
        <v>4095822.4301783335</v>
      </c>
      <c r="G516" s="143">
        <f t="shared" ref="G516:G522" si="150">+I516-H516</f>
        <v>514795.65821482206</v>
      </c>
      <c r="H516" s="143">
        <f t="shared" ref="H516:H526" si="151">+C516*0.0011</f>
        <v>11533.138613023197</v>
      </c>
      <c r="I516" s="143">
        <f t="shared" ref="I516:I522" si="152">+C516-E516</f>
        <v>526328.79682784528</v>
      </c>
      <c r="J516" s="151">
        <f t="shared" ref="J516:J526" si="153">(I516/C516)</f>
        <v>5.0199836829921345E-2</v>
      </c>
      <c r="K516" s="148"/>
    </row>
    <row r="517" spans="1:11">
      <c r="A517" s="156"/>
      <c r="B517" s="150" t="s">
        <v>1102</v>
      </c>
      <c r="C517" s="143">
        <v>11754271.575492475</v>
      </c>
      <c r="D517" s="143">
        <v>10586856.868366346</v>
      </c>
      <c r="E517" s="143">
        <v>11174839.309199192</v>
      </c>
      <c r="F517" s="143">
        <v>4683804.8710111789</v>
      </c>
      <c r="G517" s="143">
        <f t="shared" si="150"/>
        <v>566502.56756024179</v>
      </c>
      <c r="H517" s="143">
        <f t="shared" si="151"/>
        <v>12929.698733041723</v>
      </c>
      <c r="I517" s="143">
        <f t="shared" si="152"/>
        <v>579432.26629328355</v>
      </c>
      <c r="J517" s="151">
        <f t="shared" si="153"/>
        <v>4.9295463574399061E-2</v>
      </c>
      <c r="K517" s="148"/>
    </row>
    <row r="518" spans="1:11">
      <c r="A518" s="156"/>
      <c r="B518" s="150" t="s">
        <v>1103</v>
      </c>
      <c r="C518" s="143">
        <v>12088141.254312934</v>
      </c>
      <c r="D518" s="143">
        <v>10929275.909138728</v>
      </c>
      <c r="E518" s="143">
        <v>11536226.625276931</v>
      </c>
      <c r="F518" s="143">
        <v>5290755.5871493816</v>
      </c>
      <c r="G518" s="143">
        <f t="shared" si="150"/>
        <v>538617.67365625955</v>
      </c>
      <c r="H518" s="143">
        <f t="shared" si="151"/>
        <v>13296.955379744228</v>
      </c>
      <c r="I518" s="143">
        <f t="shared" si="152"/>
        <v>551914.62903600372</v>
      </c>
      <c r="J518" s="151">
        <f t="shared" si="153"/>
        <v>4.5657526448831476E-2</v>
      </c>
      <c r="K518" s="148"/>
    </row>
    <row r="519" spans="1:11">
      <c r="A519" s="156"/>
      <c r="B519" s="150" t="s">
        <v>1104</v>
      </c>
      <c r="C519" s="143">
        <v>13640432.328622689</v>
      </c>
      <c r="D519" s="143">
        <v>12259024.416136367</v>
      </c>
      <c r="E519" s="143">
        <v>13045916.79508609</v>
      </c>
      <c r="F519" s="143">
        <v>6077647.9660991039</v>
      </c>
      <c r="G519" s="143">
        <f t="shared" si="150"/>
        <v>579511.05797511502</v>
      </c>
      <c r="H519" s="143">
        <f t="shared" si="151"/>
        <v>15004.47556148496</v>
      </c>
      <c r="I519" s="143">
        <f t="shared" si="152"/>
        <v>594515.53353659995</v>
      </c>
      <c r="J519" s="151">
        <f t="shared" si="153"/>
        <v>4.358480136213027E-2</v>
      </c>
      <c r="K519" s="148"/>
    </row>
    <row r="520" spans="1:11">
      <c r="A520" s="156"/>
      <c r="B520" s="150" t="s">
        <v>1105</v>
      </c>
      <c r="C520" s="143">
        <v>14235622.631536119</v>
      </c>
      <c r="D520" s="143">
        <v>13315062.895592336</v>
      </c>
      <c r="E520" s="143">
        <v>13606625.53564297</v>
      </c>
      <c r="F520" s="143">
        <v>6369210.6061497368</v>
      </c>
      <c r="G520" s="143">
        <f t="shared" si="150"/>
        <v>613337.91099845862</v>
      </c>
      <c r="H520" s="143">
        <f t="shared" si="151"/>
        <v>15659.184894689732</v>
      </c>
      <c r="I520" s="143">
        <f t="shared" si="152"/>
        <v>628997.09589314833</v>
      </c>
      <c r="J520" s="151">
        <f t="shared" si="153"/>
        <v>4.4184726736134008E-2</v>
      </c>
      <c r="K520" s="148"/>
    </row>
    <row r="521" spans="1:11">
      <c r="A521" s="156"/>
      <c r="B521" s="150" t="s">
        <v>1106</v>
      </c>
      <c r="C521" s="143">
        <v>15096315.952557979</v>
      </c>
      <c r="D521" s="143">
        <v>14066355.992232818</v>
      </c>
      <c r="E521" s="143">
        <v>14393779.651482729</v>
      </c>
      <c r="F521" s="143">
        <v>6696634.2653996451</v>
      </c>
      <c r="G521" s="143">
        <f t="shared" si="150"/>
        <v>685930.35352743615</v>
      </c>
      <c r="H521" s="143">
        <f t="shared" si="151"/>
        <v>16605.947547813779</v>
      </c>
      <c r="I521" s="143">
        <f t="shared" si="152"/>
        <v>702536.30107524991</v>
      </c>
      <c r="J521" s="151">
        <f t="shared" si="153"/>
        <v>4.653693677868536E-2</v>
      </c>
      <c r="K521" s="148"/>
    </row>
    <row r="522" spans="1:11">
      <c r="A522" s="156"/>
      <c r="B522" s="150" t="s">
        <v>1107</v>
      </c>
      <c r="C522" s="143">
        <v>15356082.943157941</v>
      </c>
      <c r="D522" s="143">
        <v>14239256.435725201</v>
      </c>
      <c r="E522" s="143">
        <v>14602306.608481469</v>
      </c>
      <c r="F522" s="143">
        <v>7059684.4381559128</v>
      </c>
      <c r="G522" s="143">
        <f t="shared" si="150"/>
        <v>736884.64343899873</v>
      </c>
      <c r="H522" s="143">
        <f t="shared" si="151"/>
        <v>16891.691237473737</v>
      </c>
      <c r="I522" s="143">
        <f t="shared" si="152"/>
        <v>753776.33467647247</v>
      </c>
      <c r="J522" s="151">
        <f t="shared" si="153"/>
        <v>4.9086497999955465E-2</v>
      </c>
      <c r="K522" s="148"/>
    </row>
    <row r="523" spans="1:11">
      <c r="A523" s="156"/>
      <c r="B523" s="150" t="s">
        <v>1108</v>
      </c>
      <c r="C523" s="143">
        <v>14196290.308330575</v>
      </c>
      <c r="D523" s="143">
        <v>13952020.949455556</v>
      </c>
      <c r="E523" s="143">
        <v>13500857.633797849</v>
      </c>
      <c r="F523" s="143">
        <v>6608521.1224982068</v>
      </c>
      <c r="G523" s="143">
        <f>+I523-H523</f>
        <v>679816.75519356283</v>
      </c>
      <c r="H523" s="143">
        <f t="shared" si="151"/>
        <v>15615.919339163633</v>
      </c>
      <c r="I523" s="143">
        <f>+C523-E523</f>
        <v>695432.67453272641</v>
      </c>
      <c r="J523" s="151">
        <f t="shared" si="153"/>
        <v>4.8986929643488421E-2</v>
      </c>
      <c r="K523" s="148"/>
    </row>
    <row r="524" spans="1:11">
      <c r="A524" s="156"/>
      <c r="B524" s="150" t="s">
        <v>1109</v>
      </c>
      <c r="C524" s="143">
        <v>13359919.35849834</v>
      </c>
      <c r="D524" s="143">
        <v>12935514.989066953</v>
      </c>
      <c r="E524" s="143">
        <v>12705076.902548414</v>
      </c>
      <c r="F524" s="143">
        <v>6378083.0359796677</v>
      </c>
      <c r="G524" s="143">
        <f>+I524-H524</f>
        <v>640146.54465557856</v>
      </c>
      <c r="H524" s="143">
        <f t="shared" si="151"/>
        <v>14695.911294348176</v>
      </c>
      <c r="I524" s="143">
        <f>+C524-E524</f>
        <v>654842.45594992675</v>
      </c>
      <c r="J524" s="151">
        <f t="shared" si="153"/>
        <v>4.9015449747709501E-2</v>
      </c>
      <c r="K524" s="148"/>
    </row>
    <row r="525" spans="1:11">
      <c r="A525" s="156"/>
      <c r="B525" s="150" t="s">
        <v>1110</v>
      </c>
      <c r="C525" s="143">
        <v>11292481.997556355</v>
      </c>
      <c r="D525" s="143">
        <v>11409725.302748686</v>
      </c>
      <c r="E525" s="143">
        <v>10800657.465599591</v>
      </c>
      <c r="F525" s="143">
        <v>5769015.1988305729</v>
      </c>
      <c r="G525" s="143">
        <f>+I525-H525</f>
        <v>479402.80175945198</v>
      </c>
      <c r="H525" s="143">
        <f t="shared" si="151"/>
        <v>12421.73019731199</v>
      </c>
      <c r="I525" s="143">
        <f>+C525-E525</f>
        <v>491824.53195676394</v>
      </c>
      <c r="J525" s="151">
        <f t="shared" si="153"/>
        <v>4.3553271288206852E-2</v>
      </c>
      <c r="K525" s="148"/>
    </row>
    <row r="526" spans="1:11">
      <c r="A526" s="156"/>
      <c r="B526" s="150" t="s">
        <v>1111</v>
      </c>
      <c r="C526" s="143">
        <v>11609532.166435393</v>
      </c>
      <c r="D526" s="143">
        <v>11287091.543871041</v>
      </c>
      <c r="E526" s="143">
        <v>11054266.231315948</v>
      </c>
      <c r="F526" s="143">
        <v>5536189.8862754805</v>
      </c>
      <c r="G526" s="143">
        <f>+I526-H526</f>
        <v>542495.44973636558</v>
      </c>
      <c r="H526" s="143">
        <f t="shared" si="151"/>
        <v>12770.485383078933</v>
      </c>
      <c r="I526" s="143">
        <f>+C526-E526</f>
        <v>555265.9351194445</v>
      </c>
      <c r="J526" s="151">
        <f t="shared" si="153"/>
        <v>4.7828450549005558E-2</v>
      </c>
      <c r="K526" s="148"/>
    </row>
    <row r="527" spans="1:11">
      <c r="A527" s="158"/>
      <c r="B527" s="150"/>
      <c r="C527" s="143"/>
      <c r="D527" s="143"/>
      <c r="E527" s="143"/>
      <c r="F527" s="143"/>
      <c r="G527" s="143"/>
      <c r="H527" s="143"/>
      <c r="I527" s="143"/>
      <c r="J527" s="151"/>
      <c r="K527" s="148"/>
    </row>
    <row r="528" spans="1:11">
      <c r="A528" s="128" t="s">
        <v>1094</v>
      </c>
      <c r="B528" s="150" t="s">
        <v>81</v>
      </c>
      <c r="C528" s="143">
        <f t="shared" ref="C528:I528" si="154">SUM(C515:C526)</f>
        <v>154699708.42379633</v>
      </c>
      <c r="D528" s="143">
        <f t="shared" si="154"/>
        <v>147301667.14413205</v>
      </c>
      <c r="E528" s="143">
        <f t="shared" si="154"/>
        <v>147379719.92128456</v>
      </c>
      <c r="F528" s="143">
        <f t="shared" si="154"/>
        <v>69280925.899344087</v>
      </c>
      <c r="G528" s="143">
        <f t="shared" si="154"/>
        <v>7149818.8232456148</v>
      </c>
      <c r="H528" s="143">
        <f t="shared" si="154"/>
        <v>170169.67926617598</v>
      </c>
      <c r="I528" s="143">
        <f t="shared" si="154"/>
        <v>7319988.50251179</v>
      </c>
      <c r="J528" s="151">
        <f>(I528/C528)</f>
        <v>4.7317403355789454E-2</v>
      </c>
      <c r="K528" s="148"/>
    </row>
    <row r="529" spans="1:11">
      <c r="A529" s="128"/>
      <c r="B529" s="150"/>
      <c r="C529" s="143"/>
      <c r="D529" s="143"/>
      <c r="E529" s="143"/>
      <c r="F529" s="143"/>
      <c r="G529" s="143"/>
      <c r="H529" s="143"/>
      <c r="I529" s="143"/>
      <c r="J529" s="151"/>
      <c r="K529" s="148"/>
    </row>
    <row r="530" spans="1:11">
      <c r="A530" s="128"/>
      <c r="B530" s="150"/>
      <c r="C530" s="143"/>
      <c r="D530" s="143"/>
      <c r="E530" s="143"/>
      <c r="F530" s="143"/>
      <c r="G530" s="143"/>
      <c r="H530" s="143"/>
      <c r="I530" s="143"/>
      <c r="J530" s="151"/>
      <c r="K530" s="148"/>
    </row>
    <row r="531" spans="1:11">
      <c r="A531" s="128">
        <f>+A515+1</f>
        <v>2039</v>
      </c>
      <c r="B531" s="150" t="s">
        <v>1100</v>
      </c>
      <c r="C531" s="143">
        <v>11753154.800740302</v>
      </c>
      <c r="D531" s="143">
        <v>11912166.865336411</v>
      </c>
      <c r="E531" s="143">
        <v>11159588.374147948</v>
      </c>
      <c r="F531" s="143">
        <v>4783611.3950870177</v>
      </c>
      <c r="G531" s="143">
        <f>+I531-H531</f>
        <v>580637.9563115394</v>
      </c>
      <c r="H531" s="143">
        <f>+C531*0.0011</f>
        <v>12928.470280814332</v>
      </c>
      <c r="I531" s="143">
        <f>+C531-E531</f>
        <v>593566.42659235373</v>
      </c>
      <c r="J531" s="151">
        <f>(I531/C531)</f>
        <v>5.0502731960525737E-2</v>
      </c>
      <c r="K531" s="148"/>
    </row>
    <row r="532" spans="1:11">
      <c r="A532" s="156"/>
      <c r="B532" s="150" t="s">
        <v>1101</v>
      </c>
      <c r="C532" s="143">
        <v>10640813.447510211</v>
      </c>
      <c r="D532" s="143">
        <v>10733438.664304283</v>
      </c>
      <c r="E532" s="143">
        <v>10106646.348707564</v>
      </c>
      <c r="F532" s="143">
        <v>4156819.0794903003</v>
      </c>
      <c r="G532" s="143">
        <f t="shared" ref="G532:G538" si="155">+I532-H532</f>
        <v>522462.20401038538</v>
      </c>
      <c r="H532" s="143">
        <f t="shared" ref="H532:H542" si="156">+C532*0.0011</f>
        <v>11704.894792261233</v>
      </c>
      <c r="I532" s="143">
        <f t="shared" ref="I532:I538" si="157">+C532-E532</f>
        <v>534167.09880264662</v>
      </c>
      <c r="J532" s="151">
        <f t="shared" ref="J532:J542" si="158">(I532/C532)</f>
        <v>5.0199836829921463E-2</v>
      </c>
      <c r="K532" s="148"/>
    </row>
    <row r="533" spans="1:11">
      <c r="A533" s="156"/>
      <c r="B533" s="150" t="s">
        <v>1102</v>
      </c>
      <c r="C533" s="143">
        <v>11924824.901393229</v>
      </c>
      <c r="D533" s="143">
        <v>10742037.789741375</v>
      </c>
      <c r="E533" s="143">
        <v>11336985.129835511</v>
      </c>
      <c r="F533" s="143">
        <v>4751766.4195844373</v>
      </c>
      <c r="G533" s="143">
        <f t="shared" si="155"/>
        <v>574722.46416618594</v>
      </c>
      <c r="H533" s="143">
        <f t="shared" si="156"/>
        <v>13117.307391532553</v>
      </c>
      <c r="I533" s="143">
        <f t="shared" si="157"/>
        <v>587839.77155771852</v>
      </c>
      <c r="J533" s="151">
        <f t="shared" si="158"/>
        <v>4.9295463574399206E-2</v>
      </c>
      <c r="K533" s="148"/>
    </row>
    <row r="534" spans="1:11">
      <c r="A534" s="156"/>
      <c r="B534" s="150" t="s">
        <v>1103</v>
      </c>
      <c r="C534" s="143">
        <v>12262316.288461193</v>
      </c>
      <c r="D534" s="143">
        <v>11087226.903438367</v>
      </c>
      <c r="E534" s="143">
        <v>11702449.25819684</v>
      </c>
      <c r="F534" s="143">
        <v>5366988.7743429085</v>
      </c>
      <c r="G534" s="143">
        <f t="shared" si="155"/>
        <v>546378.48234704603</v>
      </c>
      <c r="H534" s="143">
        <f t="shared" si="156"/>
        <v>13488.547917307314</v>
      </c>
      <c r="I534" s="143">
        <f t="shared" si="157"/>
        <v>559867.03026435338</v>
      </c>
      <c r="J534" s="151">
        <f t="shared" si="158"/>
        <v>4.5657526448831427E-2</v>
      </c>
      <c r="K534" s="148"/>
    </row>
    <row r="535" spans="1:11">
      <c r="A535" s="156"/>
      <c r="B535" s="150" t="s">
        <v>1104</v>
      </c>
      <c r="C535" s="143">
        <v>13830982.20381457</v>
      </c>
      <c r="D535" s="143">
        <v>12432600.761059631</v>
      </c>
      <c r="E535" s="143">
        <v>13228161.591818152</v>
      </c>
      <c r="F535" s="143">
        <v>6162549.6051014289</v>
      </c>
      <c r="G535" s="143">
        <f t="shared" si="155"/>
        <v>587606.53157222178</v>
      </c>
      <c r="H535" s="143">
        <f t="shared" si="156"/>
        <v>15214.080424196029</v>
      </c>
      <c r="I535" s="143">
        <f t="shared" si="157"/>
        <v>602820.61199641787</v>
      </c>
      <c r="J535" s="151">
        <f t="shared" si="158"/>
        <v>4.3584801362130346E-2</v>
      </c>
      <c r="K535" s="148"/>
    </row>
    <row r="536" spans="1:11">
      <c r="A536" s="156"/>
      <c r="B536" s="150" t="s">
        <v>1105</v>
      </c>
      <c r="C536" s="143">
        <v>14432107.182329621</v>
      </c>
      <c r="D536" s="143">
        <v>13499857.616768494</v>
      </c>
      <c r="E536" s="143">
        <v>13794428.470251791</v>
      </c>
      <c r="F536" s="143">
        <v>6457120.4585847268</v>
      </c>
      <c r="G536" s="143">
        <f t="shared" si="155"/>
        <v>621803.39417726744</v>
      </c>
      <c r="H536" s="143">
        <f t="shared" si="156"/>
        <v>15875.317900562584</v>
      </c>
      <c r="I536" s="143">
        <f t="shared" si="157"/>
        <v>637678.71207782999</v>
      </c>
      <c r="J536" s="151">
        <f t="shared" si="158"/>
        <v>4.4184726736133918E-2</v>
      </c>
      <c r="K536" s="148"/>
    </row>
    <row r="537" spans="1:11">
      <c r="A537" s="156"/>
      <c r="B537" s="150" t="s">
        <v>1106</v>
      </c>
      <c r="C537" s="143">
        <v>15301873.114998108</v>
      </c>
      <c r="D537" s="143">
        <v>14259073.094954876</v>
      </c>
      <c r="E537" s="143">
        <v>14589770.813249975</v>
      </c>
      <c r="F537" s="143">
        <v>6787818.1768798251</v>
      </c>
      <c r="G537" s="143">
        <f t="shared" si="155"/>
        <v>695270.24132163438</v>
      </c>
      <c r="H537" s="143">
        <f t="shared" si="156"/>
        <v>16832.060426497919</v>
      </c>
      <c r="I537" s="143">
        <f t="shared" si="157"/>
        <v>712102.30174813233</v>
      </c>
      <c r="J537" s="151">
        <f t="shared" si="158"/>
        <v>4.6536936778685374E-2</v>
      </c>
      <c r="K537" s="148"/>
    </row>
    <row r="538" spans="1:11">
      <c r="A538" s="156"/>
      <c r="B538" s="150" t="s">
        <v>1107</v>
      </c>
      <c r="C538" s="143">
        <v>15565090.037693109</v>
      </c>
      <c r="D538" s="143">
        <v>14433100.742491843</v>
      </c>
      <c r="E538" s="143">
        <v>14801054.27668876</v>
      </c>
      <c r="F538" s="143">
        <v>7155771.711076742</v>
      </c>
      <c r="G538" s="143">
        <f t="shared" si="155"/>
        <v>746914.16196288681</v>
      </c>
      <c r="H538" s="143">
        <f t="shared" si="156"/>
        <v>17121.599041462421</v>
      </c>
      <c r="I538" s="143">
        <f t="shared" si="157"/>
        <v>764035.76100434922</v>
      </c>
      <c r="J538" s="151">
        <f t="shared" si="158"/>
        <v>4.9086497999955445E-2</v>
      </c>
      <c r="K538" s="148"/>
    </row>
    <row r="539" spans="1:11">
      <c r="A539" s="156"/>
      <c r="B539" s="150" t="s">
        <v>1108</v>
      </c>
      <c r="C539" s="143">
        <v>14393340.961857004</v>
      </c>
      <c r="D539" s="143">
        <v>14143776.836104203</v>
      </c>
      <c r="E539" s="143">
        <v>13688255.380823774</v>
      </c>
      <c r="F539" s="143">
        <v>6700250.2557963142</v>
      </c>
      <c r="G539" s="143">
        <f>+I539-H539</f>
        <v>689252.90597518708</v>
      </c>
      <c r="H539" s="143">
        <f t="shared" si="156"/>
        <v>15832.675058042705</v>
      </c>
      <c r="I539" s="143">
        <f>+C539-E539</f>
        <v>705085.58103322983</v>
      </c>
      <c r="J539" s="151">
        <f t="shared" si="158"/>
        <v>4.8986929643488476E-2</v>
      </c>
      <c r="K539" s="148"/>
    </row>
    <row r="540" spans="1:11">
      <c r="A540" s="156"/>
      <c r="B540" s="150" t="s">
        <v>1109</v>
      </c>
      <c r="C540" s="143">
        <v>13548086.523627674</v>
      </c>
      <c r="D540" s="143">
        <v>13116356.374296851</v>
      </c>
      <c r="E540" s="143">
        <v>12884020.969451182</v>
      </c>
      <c r="F540" s="143">
        <v>6467914.8509506434</v>
      </c>
      <c r="G540" s="143">
        <f>+I540-H540</f>
        <v>649162.6590005022</v>
      </c>
      <c r="H540" s="143">
        <f t="shared" si="156"/>
        <v>14902.895175990443</v>
      </c>
      <c r="I540" s="143">
        <f>+C540-E540</f>
        <v>664065.55417649262</v>
      </c>
      <c r="J540" s="151">
        <f t="shared" si="158"/>
        <v>4.9015449747709501E-2</v>
      </c>
      <c r="K540" s="148"/>
    </row>
    <row r="541" spans="1:11">
      <c r="A541" s="156"/>
      <c r="B541" s="150" t="s">
        <v>1110</v>
      </c>
      <c r="C541" s="143">
        <v>11457801.780425161</v>
      </c>
      <c r="D541" s="143">
        <v>11573219.400926825</v>
      </c>
      <c r="E541" s="143">
        <v>10958777.031115806</v>
      </c>
      <c r="F541" s="143">
        <v>5853472.4811396254</v>
      </c>
      <c r="G541" s="143">
        <f>+I541-H541</f>
        <v>486421.16735088773</v>
      </c>
      <c r="H541" s="143">
        <f t="shared" si="156"/>
        <v>12603.581958467677</v>
      </c>
      <c r="I541" s="143">
        <f>+C541-E541</f>
        <v>499024.74930935539</v>
      </c>
      <c r="J541" s="151">
        <f t="shared" si="158"/>
        <v>4.3553271288206755E-2</v>
      </c>
      <c r="K541" s="148"/>
    </row>
    <row r="542" spans="1:11">
      <c r="A542" s="156"/>
      <c r="B542" s="150" t="s">
        <v>1111</v>
      </c>
      <c r="C542" s="143">
        <v>11777871.059439821</v>
      </c>
      <c r="D542" s="143">
        <v>11451561.254770765</v>
      </c>
      <c r="E542" s="143">
        <v>11214553.73590084</v>
      </c>
      <c r="F542" s="143">
        <v>5616464.9622696992</v>
      </c>
      <c r="G542" s="143">
        <f>+I542-H542</f>
        <v>550361.66537359753</v>
      </c>
      <c r="H542" s="143">
        <f t="shared" si="156"/>
        <v>12955.658165383804</v>
      </c>
      <c r="I542" s="143">
        <f>+C542-E542</f>
        <v>563317.32353898138</v>
      </c>
      <c r="J542" s="151">
        <f t="shared" si="158"/>
        <v>4.7828450549005572E-2</v>
      </c>
      <c r="K542" s="148"/>
    </row>
    <row r="543" spans="1:11">
      <c r="A543" s="158"/>
      <c r="B543" s="150"/>
      <c r="C543" s="143"/>
      <c r="D543" s="143"/>
      <c r="E543" s="143"/>
      <c r="F543" s="143"/>
      <c r="G543" s="143"/>
      <c r="H543" s="143"/>
      <c r="I543" s="143"/>
      <c r="J543" s="151"/>
      <c r="K543" s="148"/>
    </row>
    <row r="544" spans="1:11">
      <c r="A544" s="128" t="s">
        <v>1094</v>
      </c>
      <c r="B544" s="150" t="s">
        <v>81</v>
      </c>
      <c r="C544" s="143">
        <f t="shared" ref="C544:I544" si="159">SUM(C531:C542)</f>
        <v>156888262.30228999</v>
      </c>
      <c r="D544" s="143">
        <f t="shared" si="159"/>
        <v>149384416.30419391</v>
      </c>
      <c r="E544" s="143">
        <f t="shared" si="159"/>
        <v>149464691.38018814</v>
      </c>
      <c r="F544" s="143">
        <f t="shared" si="159"/>
        <v>70260548.170303673</v>
      </c>
      <c r="G544" s="143">
        <f t="shared" si="159"/>
        <v>7250993.8335693404</v>
      </c>
      <c r="H544" s="143">
        <f t="shared" si="159"/>
        <v>172577.088532519</v>
      </c>
      <c r="I544" s="143">
        <f t="shared" si="159"/>
        <v>7423570.9221018609</v>
      </c>
      <c r="J544" s="151">
        <f>(I544/C544)</f>
        <v>4.7317567376699184E-2</v>
      </c>
      <c r="K544" s="148"/>
    </row>
    <row r="545" spans="1:11">
      <c r="A545" s="128"/>
      <c r="B545" s="150"/>
      <c r="C545" s="143"/>
      <c r="D545" s="143"/>
      <c r="E545" s="143"/>
      <c r="F545" s="143"/>
      <c r="G545" s="143"/>
      <c r="H545" s="143"/>
      <c r="I545" s="143"/>
      <c r="J545" s="151"/>
      <c r="K545" s="148"/>
    </row>
    <row r="546" spans="1:11">
      <c r="A546" s="128"/>
      <c r="B546" s="150"/>
      <c r="C546" s="143"/>
      <c r="D546" s="143"/>
      <c r="E546" s="143"/>
      <c r="F546" s="143"/>
      <c r="G546" s="143"/>
      <c r="H546" s="143"/>
      <c r="I546" s="143"/>
      <c r="J546" s="151"/>
      <c r="K546" s="148"/>
    </row>
    <row r="547" spans="1:11">
      <c r="A547" s="128">
        <f>+A531+1</f>
        <v>2040</v>
      </c>
      <c r="B547" s="150" t="s">
        <v>1100</v>
      </c>
      <c r="C547" s="143">
        <v>11923409.66475503</v>
      </c>
      <c r="D547" s="143">
        <v>12084803.618849136</v>
      </c>
      <c r="E547" s="143">
        <v>11321244.902400365</v>
      </c>
      <c r="F547" s="143">
        <v>4852906.2458209284</v>
      </c>
      <c r="G547" s="143">
        <f>+I547-H547</f>
        <v>589049.01172343397</v>
      </c>
      <c r="H547" s="143">
        <f>+C547*0.0011</f>
        <v>13115.750631230534</v>
      </c>
      <c r="I547" s="143">
        <f>+C547-E547</f>
        <v>602164.7623546645</v>
      </c>
      <c r="J547" s="151">
        <f>(I547/C547)</f>
        <v>5.0502731960525668E-2</v>
      </c>
      <c r="K547" s="148"/>
    </row>
    <row r="548" spans="1:11">
      <c r="A548" s="156"/>
      <c r="B548" s="150" t="s">
        <v>1101</v>
      </c>
      <c r="C548" s="143">
        <v>11080020.88822465</v>
      </c>
      <c r="D548" s="143">
        <v>11048317.033675797</v>
      </c>
      <c r="E548" s="143">
        <v>10523805.647563651</v>
      </c>
      <c r="F548" s="143">
        <v>4328394.8597087832</v>
      </c>
      <c r="G548" s="143">
        <f t="shared" ref="G548:G554" si="160">+I548-H548</f>
        <v>544027.21768395184</v>
      </c>
      <c r="H548" s="143">
        <f t="shared" ref="H548:H558" si="161">+C548*0.0011</f>
        <v>12188.022977047116</v>
      </c>
      <c r="I548" s="143">
        <f t="shared" ref="I548:I554" si="162">+C548-E548</f>
        <v>556215.24066099897</v>
      </c>
      <c r="J548" s="151">
        <f t="shared" ref="J548:J558" si="163">(I548/C548)</f>
        <v>5.019983682992147E-2</v>
      </c>
      <c r="K548" s="148"/>
    </row>
    <row r="549" spans="1:11">
      <c r="A549" s="156"/>
      <c r="B549" s="150" t="s">
        <v>1102</v>
      </c>
      <c r="C549" s="143">
        <v>12100107.859654028</v>
      </c>
      <c r="D549" s="143">
        <v>11010409.676055495</v>
      </c>
      <c r="E549" s="143">
        <v>11503627.433412151</v>
      </c>
      <c r="F549" s="143">
        <v>4821612.6170654399</v>
      </c>
      <c r="G549" s="143">
        <f t="shared" si="160"/>
        <v>583170.30759625707</v>
      </c>
      <c r="H549" s="143">
        <f t="shared" si="161"/>
        <v>13310.118645619432</v>
      </c>
      <c r="I549" s="143">
        <f t="shared" si="162"/>
        <v>596480.42624187656</v>
      </c>
      <c r="J549" s="151">
        <f t="shared" si="163"/>
        <v>4.92954635743992E-2</v>
      </c>
      <c r="K549" s="148"/>
    </row>
    <row r="550" spans="1:11">
      <c r="A550" s="156"/>
      <c r="B550" s="150" t="s">
        <v>1103</v>
      </c>
      <c r="C550" s="143">
        <v>12442590.068095315</v>
      </c>
      <c r="D550" s="143">
        <v>11250213.530531488</v>
      </c>
      <c r="E550" s="143">
        <v>11874492.182969285</v>
      </c>
      <c r="F550" s="143">
        <v>5445891.2695032349</v>
      </c>
      <c r="G550" s="143">
        <f t="shared" si="160"/>
        <v>554411.03605112527</v>
      </c>
      <c r="H550" s="143">
        <f t="shared" si="161"/>
        <v>13686.849074904847</v>
      </c>
      <c r="I550" s="143">
        <f t="shared" si="162"/>
        <v>568097.88512603007</v>
      </c>
      <c r="J550" s="151">
        <f t="shared" si="163"/>
        <v>4.5657526448831504E-2</v>
      </c>
      <c r="K550" s="148"/>
    </row>
    <row r="551" spans="1:11">
      <c r="A551" s="156"/>
      <c r="B551" s="150" t="s">
        <v>1104</v>
      </c>
      <c r="C551" s="143">
        <v>14028188.890462358</v>
      </c>
      <c r="D551" s="143">
        <v>12612247.072422326</v>
      </c>
      <c r="E551" s="143">
        <v>13416773.064201113</v>
      </c>
      <c r="F551" s="143">
        <v>6250417.2612820221</v>
      </c>
      <c r="G551" s="143">
        <f t="shared" si="160"/>
        <v>595984.81848173612</v>
      </c>
      <c r="H551" s="143">
        <f t="shared" si="161"/>
        <v>15431.007779508594</v>
      </c>
      <c r="I551" s="143">
        <f t="shared" si="162"/>
        <v>611415.82626124471</v>
      </c>
      <c r="J551" s="151">
        <f t="shared" si="163"/>
        <v>4.3584801362130283E-2</v>
      </c>
      <c r="K551" s="148"/>
    </row>
    <row r="552" spans="1:11">
      <c r="A552" s="156"/>
      <c r="B552" s="150" t="s">
        <v>1105</v>
      </c>
      <c r="C552" s="143">
        <v>14634916.367810369</v>
      </c>
      <c r="D552" s="143">
        <v>13690833.810231121</v>
      </c>
      <c r="E552" s="143">
        <v>13988276.587292492</v>
      </c>
      <c r="F552" s="143">
        <v>6547860.0383433942</v>
      </c>
      <c r="G552" s="143">
        <f t="shared" si="160"/>
        <v>630541.37251328479</v>
      </c>
      <c r="H552" s="143">
        <f t="shared" si="161"/>
        <v>16098.408004591407</v>
      </c>
      <c r="I552" s="143">
        <f t="shared" si="162"/>
        <v>646639.78051787615</v>
      </c>
      <c r="J552" s="151">
        <f t="shared" si="163"/>
        <v>4.4184726736134015E-2</v>
      </c>
      <c r="K552" s="148"/>
    </row>
    <row r="553" spans="1:11">
      <c r="A553" s="156"/>
      <c r="B553" s="150" t="s">
        <v>1106</v>
      </c>
      <c r="C553" s="143">
        <v>15512640.191547951</v>
      </c>
      <c r="D553" s="143">
        <v>14457276.29934237</v>
      </c>
      <c r="E553" s="143">
        <v>14790729.43568339</v>
      </c>
      <c r="F553" s="143">
        <v>6881313.1746844146</v>
      </c>
      <c r="G553" s="143">
        <f t="shared" si="160"/>
        <v>704846.85165385786</v>
      </c>
      <c r="H553" s="143">
        <f t="shared" si="161"/>
        <v>17063.904210702745</v>
      </c>
      <c r="I553" s="143">
        <f t="shared" si="162"/>
        <v>721910.7558645606</v>
      </c>
      <c r="J553" s="151">
        <f t="shared" si="163"/>
        <v>4.6536936778685367E-2</v>
      </c>
      <c r="K553" s="148"/>
    </row>
    <row r="554" spans="1:11">
      <c r="A554" s="156"/>
      <c r="B554" s="150" t="s">
        <v>1107</v>
      </c>
      <c r="C554" s="143">
        <v>15777599.781927684</v>
      </c>
      <c r="D554" s="143">
        <v>14630976.571932152</v>
      </c>
      <c r="E554" s="143">
        <v>15003132.661787994</v>
      </c>
      <c r="F554" s="143">
        <v>7253469.264540256</v>
      </c>
      <c r="G554" s="143">
        <f t="shared" si="160"/>
        <v>757111.7603795696</v>
      </c>
      <c r="H554" s="143">
        <f t="shared" si="161"/>
        <v>17355.359760120453</v>
      </c>
      <c r="I554" s="143">
        <f t="shared" si="162"/>
        <v>774467.12013969012</v>
      </c>
      <c r="J554" s="151">
        <f t="shared" si="163"/>
        <v>4.9086497999955403E-2</v>
      </c>
      <c r="K554" s="148"/>
    </row>
    <row r="555" spans="1:11">
      <c r="A555" s="156"/>
      <c r="B555" s="150" t="s">
        <v>1108</v>
      </c>
      <c r="C555" s="143">
        <v>14592349.429571697</v>
      </c>
      <c r="D555" s="143">
        <v>14338093.527264759</v>
      </c>
      <c r="E555" s="143">
        <v>13877515.03473207</v>
      </c>
      <c r="F555" s="143">
        <v>6792890.7720075669</v>
      </c>
      <c r="G555" s="143">
        <f>+I555-H555</f>
        <v>698782.81046709884</v>
      </c>
      <c r="H555" s="143">
        <f t="shared" si="161"/>
        <v>16051.584372528869</v>
      </c>
      <c r="I555" s="143">
        <f>+C555-E555</f>
        <v>714834.39483962767</v>
      </c>
      <c r="J555" s="151">
        <f t="shared" si="163"/>
        <v>4.8986929643488455E-2</v>
      </c>
      <c r="K555" s="148"/>
    </row>
    <row r="556" spans="1:11">
      <c r="A556" s="156"/>
      <c r="B556" s="150" t="s">
        <v>1109</v>
      </c>
      <c r="C556" s="143">
        <v>13737709.120624153</v>
      </c>
      <c r="D556" s="143">
        <v>13298798.406218331</v>
      </c>
      <c r="E556" s="143">
        <v>13064349.129573548</v>
      </c>
      <c r="F556" s="143">
        <v>6558441.4953627847</v>
      </c>
      <c r="G556" s="143">
        <f>+I556-H556</f>
        <v>658248.51101791812</v>
      </c>
      <c r="H556" s="143">
        <f t="shared" si="161"/>
        <v>15111.48003268657</v>
      </c>
      <c r="I556" s="143">
        <f>+C556-E556</f>
        <v>673359.99105060473</v>
      </c>
      <c r="J556" s="151">
        <f t="shared" si="163"/>
        <v>4.9015449747709577E-2</v>
      </c>
      <c r="K556" s="148"/>
    </row>
    <row r="557" spans="1:11">
      <c r="A557" s="156"/>
      <c r="B557" s="150" t="s">
        <v>1110</v>
      </c>
      <c r="C557" s="143">
        <v>11625546.522637108</v>
      </c>
      <c r="D557" s="143">
        <v>11738488.828645993</v>
      </c>
      <c r="E557" s="143">
        <v>11119215.941063024</v>
      </c>
      <c r="F557" s="143">
        <v>5939168.6077798149</v>
      </c>
      <c r="G557" s="143">
        <f>+I557-H557</f>
        <v>493542.48039918341</v>
      </c>
      <c r="H557" s="143">
        <f t="shared" si="161"/>
        <v>12788.101174900819</v>
      </c>
      <c r="I557" s="143">
        <f>+C557-E557</f>
        <v>506330.58157408424</v>
      </c>
      <c r="J557" s="151">
        <f t="shared" si="163"/>
        <v>4.3553271288206893E-2</v>
      </c>
      <c r="K557" s="148"/>
    </row>
    <row r="558" spans="1:11">
      <c r="A558" s="156"/>
      <c r="B558" s="150" t="s">
        <v>1111</v>
      </c>
      <c r="C558" s="143">
        <v>11949887.856989253</v>
      </c>
      <c r="D558" s="143">
        <v>11619017.938847663</v>
      </c>
      <c r="E558" s="143">
        <v>11378343.236555081</v>
      </c>
      <c r="F558" s="143">
        <v>5698493.9054872338</v>
      </c>
      <c r="G558" s="143">
        <f>+I558-H558</f>
        <v>558399.74379148427</v>
      </c>
      <c r="H558" s="143">
        <f t="shared" si="161"/>
        <v>13144.876642688179</v>
      </c>
      <c r="I558" s="143">
        <f>+C558-E558</f>
        <v>571544.62043417245</v>
      </c>
      <c r="J558" s="151">
        <f t="shared" si="163"/>
        <v>4.7828450549005551E-2</v>
      </c>
      <c r="K558" s="148"/>
    </row>
    <row r="559" spans="1:11">
      <c r="A559" s="158"/>
      <c r="B559" s="150"/>
      <c r="C559" s="143"/>
      <c r="D559" s="143"/>
      <c r="E559" s="143"/>
      <c r="F559" s="143"/>
      <c r="G559" s="143"/>
      <c r="H559" s="143"/>
      <c r="I559" s="143"/>
      <c r="J559" s="151"/>
      <c r="K559" s="148"/>
    </row>
    <row r="560" spans="1:11">
      <c r="A560" s="128" t="s">
        <v>1094</v>
      </c>
      <c r="B560" s="150" t="s">
        <v>81</v>
      </c>
      <c r="C560" s="143">
        <f t="shared" ref="C560:I560" si="164">SUM(C547:C558)</f>
        <v>159404966.64229959</v>
      </c>
      <c r="D560" s="143">
        <f t="shared" si="164"/>
        <v>151779476.31401664</v>
      </c>
      <c r="E560" s="143">
        <f t="shared" si="164"/>
        <v>151861505.25723416</v>
      </c>
      <c r="F560" s="143">
        <f t="shared" si="164"/>
        <v>71370859.511585876</v>
      </c>
      <c r="G560" s="143">
        <f t="shared" si="164"/>
        <v>7368115.9217589013</v>
      </c>
      <c r="H560" s="143">
        <f t="shared" si="164"/>
        <v>175345.46330652959</v>
      </c>
      <c r="I560" s="143">
        <f t="shared" si="164"/>
        <v>7543461.3850654308</v>
      </c>
      <c r="J560" s="151">
        <f>(I560/C560)</f>
        <v>4.7322624532727092E-2</v>
      </c>
      <c r="K560" s="148"/>
    </row>
    <row r="561" spans="1:11">
      <c r="A561" s="128"/>
      <c r="B561" s="150"/>
      <c r="C561" s="143"/>
      <c r="D561" s="143"/>
      <c r="E561" s="143"/>
      <c r="F561" s="143"/>
      <c r="G561" s="143"/>
      <c r="H561" s="143"/>
      <c r="I561" s="143"/>
      <c r="J561" s="151"/>
      <c r="K561" s="148"/>
    </row>
    <row r="562" spans="1:11">
      <c r="A562" s="128"/>
      <c r="B562" s="150"/>
      <c r="C562" s="143"/>
      <c r="D562" s="143"/>
      <c r="E562" s="143"/>
      <c r="F562" s="143"/>
      <c r="G562" s="143"/>
      <c r="H562" s="143"/>
      <c r="I562" s="143"/>
      <c r="J562" s="151"/>
      <c r="K562" s="148"/>
    </row>
    <row r="563" spans="1:11">
      <c r="A563" s="128">
        <f>+A547+1</f>
        <v>2041</v>
      </c>
      <c r="B563" s="150" t="s">
        <v>1100</v>
      </c>
      <c r="C563" s="143">
        <v>12071934.138555611</v>
      </c>
      <c r="D563" s="143">
        <v>12247405.705349015</v>
      </c>
      <c r="E563" s="143">
        <v>11462268.484511016</v>
      </c>
      <c r="F563" s="143">
        <v>4913356.6846492346</v>
      </c>
      <c r="G563" s="143">
        <f>+I563-H563</f>
        <v>596386.52649218345</v>
      </c>
      <c r="H563" s="143">
        <f>+C563*0.0011</f>
        <v>13279.127552411172</v>
      </c>
      <c r="I563" s="143">
        <f>+C563-E563</f>
        <v>609665.65404459462</v>
      </c>
      <c r="J563" s="151">
        <f>(I563/C563)</f>
        <v>5.0502731960525772E-2</v>
      </c>
      <c r="K563" s="148"/>
    </row>
    <row r="564" spans="1:11">
      <c r="A564" s="156"/>
      <c r="B564" s="150" t="s">
        <v>1101</v>
      </c>
      <c r="C564" s="143">
        <v>11217941.353451626</v>
      </c>
      <c r="D564" s="143">
        <v>11185885.91359308</v>
      </c>
      <c r="E564" s="143">
        <v>10654802.527940728</v>
      </c>
      <c r="F564" s="143">
        <v>4382273.2989968825</v>
      </c>
      <c r="G564" s="143">
        <f t="shared" ref="G564:G570" si="165">+I564-H564</f>
        <v>550799.09002210177</v>
      </c>
      <c r="H564" s="143">
        <f t="shared" ref="H564:H574" si="166">+C564*0.0011</f>
        <v>12339.73548879679</v>
      </c>
      <c r="I564" s="143">
        <f t="shared" ref="I564:I570" si="167">+C564-E564</f>
        <v>563138.8255108986</v>
      </c>
      <c r="J564" s="151">
        <f t="shared" ref="J564:J574" si="168">(I564/C564)</f>
        <v>5.0199836829921338E-2</v>
      </c>
      <c r="K564" s="148"/>
    </row>
    <row r="565" spans="1:11">
      <c r="A565" s="156"/>
      <c r="B565" s="150" t="s">
        <v>1102</v>
      </c>
      <c r="C565" s="143">
        <v>12250716.55217625</v>
      </c>
      <c r="D565" s="143">
        <v>11147458.408251453</v>
      </c>
      <c r="E565" s="143">
        <v>11646811.800618157</v>
      </c>
      <c r="F565" s="143">
        <v>4881626.691363587</v>
      </c>
      <c r="G565" s="143">
        <f t="shared" si="165"/>
        <v>590428.96335069952</v>
      </c>
      <c r="H565" s="143">
        <f t="shared" si="166"/>
        <v>13475.788207393876</v>
      </c>
      <c r="I565" s="143">
        <f t="shared" si="167"/>
        <v>603904.75155809335</v>
      </c>
      <c r="J565" s="151">
        <f t="shared" si="168"/>
        <v>4.9295463574399172E-2</v>
      </c>
      <c r="K565" s="148"/>
    </row>
    <row r="566" spans="1:11">
      <c r="A566" s="156"/>
      <c r="B566" s="150" t="s">
        <v>1103</v>
      </c>
      <c r="C566" s="143">
        <v>12597469.829010956</v>
      </c>
      <c r="D566" s="143">
        <v>11390247.935568713</v>
      </c>
      <c r="E566" s="143">
        <v>12022300.517104533</v>
      </c>
      <c r="F566" s="143">
        <v>5513679.2728994079</v>
      </c>
      <c r="G566" s="143">
        <f t="shared" si="165"/>
        <v>561312.0950945114</v>
      </c>
      <c r="H566" s="143">
        <f t="shared" si="166"/>
        <v>13857.216811912052</v>
      </c>
      <c r="I566" s="143">
        <f t="shared" si="167"/>
        <v>575169.31190642342</v>
      </c>
      <c r="J566" s="151">
        <f t="shared" si="168"/>
        <v>4.5657526448831406E-2</v>
      </c>
      <c r="K566" s="148"/>
    </row>
    <row r="567" spans="1:11">
      <c r="A567" s="156"/>
      <c r="B567" s="150" t="s">
        <v>1104</v>
      </c>
      <c r="C567" s="143">
        <v>14202610.200012952</v>
      </c>
      <c r="D567" s="143">
        <v>12769138.891971167</v>
      </c>
      <c r="E567" s="143">
        <v>13583592.255621621</v>
      </c>
      <c r="F567" s="143">
        <v>6328132.636549864</v>
      </c>
      <c r="G567" s="143">
        <f t="shared" si="165"/>
        <v>603395.07317131641</v>
      </c>
      <c r="H567" s="143">
        <f t="shared" si="166"/>
        <v>15622.871220014249</v>
      </c>
      <c r="I567" s="143">
        <f t="shared" si="167"/>
        <v>619017.9443913307</v>
      </c>
      <c r="J567" s="151">
        <f t="shared" si="168"/>
        <v>4.3584801362130332E-2</v>
      </c>
      <c r="K567" s="148"/>
    </row>
    <row r="568" spans="1:11">
      <c r="A568" s="156"/>
      <c r="B568" s="150" t="s">
        <v>1105</v>
      </c>
      <c r="C568" s="143">
        <v>14816669.601850163</v>
      </c>
      <c r="D568" s="143">
        <v>13860952.841002533</v>
      </c>
      <c r="E568" s="143">
        <v>14161999.104352832</v>
      </c>
      <c r="F568" s="143">
        <v>6629178.8999001626</v>
      </c>
      <c r="G568" s="143">
        <f t="shared" si="165"/>
        <v>638372.16093529621</v>
      </c>
      <c r="H568" s="143">
        <f t="shared" si="166"/>
        <v>16298.33656203518</v>
      </c>
      <c r="I568" s="143">
        <f t="shared" si="167"/>
        <v>654670.49749733135</v>
      </c>
      <c r="J568" s="151">
        <f t="shared" si="168"/>
        <v>4.4184726736133904E-2</v>
      </c>
      <c r="K568" s="148"/>
    </row>
    <row r="569" spans="1:11">
      <c r="A569" s="156"/>
      <c r="B569" s="150" t="s">
        <v>1106</v>
      </c>
      <c r="C569" s="143">
        <v>15705050.784417361</v>
      </c>
      <c r="D569" s="143">
        <v>14636699.381279297</v>
      </c>
      <c r="E569" s="143">
        <v>14974185.828956887</v>
      </c>
      <c r="F569" s="143">
        <v>6966665.3475777498</v>
      </c>
      <c r="G569" s="143">
        <f t="shared" si="165"/>
        <v>713589.39959761477</v>
      </c>
      <c r="H569" s="143">
        <f t="shared" si="166"/>
        <v>17275.555862859099</v>
      </c>
      <c r="I569" s="143">
        <f t="shared" si="167"/>
        <v>730864.9554604739</v>
      </c>
      <c r="J569" s="151">
        <f t="shared" si="168"/>
        <v>4.6536936778685374E-2</v>
      </c>
      <c r="K569" s="148"/>
    </row>
    <row r="570" spans="1:11">
      <c r="A570" s="156"/>
      <c r="B570" s="150" t="s">
        <v>1107</v>
      </c>
      <c r="C570" s="143">
        <v>15973255.511937244</v>
      </c>
      <c r="D570" s="143">
        <v>14812431.198321212</v>
      </c>
      <c r="E570" s="143">
        <v>15189184.337197758</v>
      </c>
      <c r="F570" s="143">
        <v>7343418.4864542959</v>
      </c>
      <c r="G570" s="143">
        <f t="shared" si="165"/>
        <v>766500.59367635462</v>
      </c>
      <c r="H570" s="143">
        <f t="shared" si="166"/>
        <v>17570.581063130969</v>
      </c>
      <c r="I570" s="143">
        <f t="shared" si="167"/>
        <v>784071.17473948561</v>
      </c>
      <c r="J570" s="151">
        <f t="shared" si="168"/>
        <v>4.9086497999955493E-2</v>
      </c>
      <c r="K570" s="148"/>
    </row>
    <row r="571" spans="1:11">
      <c r="A571" s="156"/>
      <c r="B571" s="150" t="s">
        <v>1108</v>
      </c>
      <c r="C571" s="143">
        <v>14773198.406361904</v>
      </c>
      <c r="D571" s="143">
        <v>14515845.405977868</v>
      </c>
      <c r="E571" s="143">
        <v>14049504.775420157</v>
      </c>
      <c r="F571" s="143">
        <v>6877077.8558965847</v>
      </c>
      <c r="G571" s="143">
        <f>+I571-H571</f>
        <v>707443.11269474868</v>
      </c>
      <c r="H571" s="143">
        <f t="shared" si="166"/>
        <v>16250.518246998095</v>
      </c>
      <c r="I571" s="143">
        <f>+C571-E571</f>
        <v>723693.63094174676</v>
      </c>
      <c r="J571" s="151">
        <f t="shared" si="168"/>
        <v>4.8986929643488483E-2</v>
      </c>
      <c r="K571" s="148"/>
    </row>
    <row r="572" spans="1:11">
      <c r="A572" s="156"/>
      <c r="B572" s="150" t="s">
        <v>1109</v>
      </c>
      <c r="C572" s="143">
        <v>13907751.674572557</v>
      </c>
      <c r="D572" s="143">
        <v>13463514.284257807</v>
      </c>
      <c r="E572" s="143">
        <v>13226056.971263923</v>
      </c>
      <c r="F572" s="143">
        <v>6639620.5429026997</v>
      </c>
      <c r="G572" s="143">
        <f>+I572-H572</f>
        <v>666396.17646660469</v>
      </c>
      <c r="H572" s="143">
        <f t="shared" si="166"/>
        <v>15298.526842029814</v>
      </c>
      <c r="I572" s="143">
        <f>+C572-E572</f>
        <v>681694.70330863446</v>
      </c>
      <c r="J572" s="151">
        <f t="shared" si="168"/>
        <v>4.9015449747709543E-2</v>
      </c>
      <c r="K572" s="148"/>
    </row>
    <row r="573" spans="1:11">
      <c r="A573" s="156"/>
      <c r="B573" s="150" t="s">
        <v>1110</v>
      </c>
      <c r="C573" s="143">
        <v>11769287.667766547</v>
      </c>
      <c r="D573" s="143">
        <v>11883715.268199779</v>
      </c>
      <c r="E573" s="143">
        <v>11256696.689103363</v>
      </c>
      <c r="F573" s="143">
        <v>6012601.9638062827</v>
      </c>
      <c r="G573" s="143">
        <f>+I573-H573</f>
        <v>499644.76222864055</v>
      </c>
      <c r="H573" s="143">
        <f t="shared" si="166"/>
        <v>12946.216434543203</v>
      </c>
      <c r="I573" s="143">
        <f>+C573-E573</f>
        <v>512590.97866318375</v>
      </c>
      <c r="J573" s="151">
        <f t="shared" si="168"/>
        <v>4.3553271288206852E-2</v>
      </c>
      <c r="K573" s="148"/>
    </row>
    <row r="574" spans="1:11">
      <c r="A574" s="156"/>
      <c r="B574" s="150" t="s">
        <v>1111</v>
      </c>
      <c r="C574" s="143">
        <v>12097444.4138643</v>
      </c>
      <c r="D574" s="143">
        <v>11762585.761480961</v>
      </c>
      <c r="E574" s="143">
        <v>11518842.391946448</v>
      </c>
      <c r="F574" s="143">
        <v>5768858.5942717679</v>
      </c>
      <c r="G574" s="143">
        <f>+I574-H574</f>
        <v>565294.83306260093</v>
      </c>
      <c r="H574" s="143">
        <f t="shared" si="166"/>
        <v>13307.18885525073</v>
      </c>
      <c r="I574" s="143">
        <f>+C574-E574</f>
        <v>578602.02191785164</v>
      </c>
      <c r="J574" s="151">
        <f t="shared" si="168"/>
        <v>4.7828450549005516E-2</v>
      </c>
      <c r="K574" s="148"/>
    </row>
    <row r="575" spans="1:11">
      <c r="A575" s="158"/>
      <c r="B575" s="150"/>
      <c r="C575" s="143"/>
      <c r="D575" s="143"/>
      <c r="E575" s="143"/>
      <c r="F575" s="143"/>
      <c r="G575" s="143"/>
      <c r="H575" s="143"/>
      <c r="I575" s="143"/>
      <c r="J575" s="151"/>
      <c r="K575" s="148"/>
    </row>
    <row r="576" spans="1:11">
      <c r="A576" s="128" t="s">
        <v>1094</v>
      </c>
      <c r="B576" s="150" t="s">
        <v>81</v>
      </c>
      <c r="C576" s="143">
        <f t="shared" ref="C576:I576" si="169">SUM(C563:C574)</f>
        <v>161383330.13397747</v>
      </c>
      <c r="D576" s="143">
        <f t="shared" si="169"/>
        <v>153675880.99525285</v>
      </c>
      <c r="E576" s="143">
        <f t="shared" si="169"/>
        <v>153746245.68403742</v>
      </c>
      <c r="F576" s="143">
        <f t="shared" si="169"/>
        <v>72256490.27526851</v>
      </c>
      <c r="G576" s="143">
        <f t="shared" si="169"/>
        <v>7459562.7867926732</v>
      </c>
      <c r="H576" s="143">
        <f t="shared" si="169"/>
        <v>177521.66314737522</v>
      </c>
      <c r="I576" s="143">
        <f t="shared" si="169"/>
        <v>7637084.4499400482</v>
      </c>
      <c r="J576" s="151">
        <f>(I576/C576)</f>
        <v>4.732263514205514E-2</v>
      </c>
      <c r="K576" s="148"/>
    </row>
    <row r="577" spans="1:11">
      <c r="A577" s="128"/>
      <c r="B577" s="150"/>
      <c r="C577" s="143"/>
      <c r="D577" s="143"/>
      <c r="E577" s="143"/>
      <c r="F577" s="143"/>
      <c r="G577" s="143"/>
      <c r="H577" s="143"/>
      <c r="I577" s="143"/>
      <c r="J577" s="151"/>
      <c r="K577" s="148"/>
    </row>
    <row r="578" spans="1:11">
      <c r="A578" s="128"/>
      <c r="B578" s="150"/>
      <c r="C578" s="143"/>
      <c r="D578" s="143"/>
      <c r="E578" s="143"/>
      <c r="F578" s="143"/>
      <c r="G578" s="143"/>
      <c r="H578" s="143"/>
      <c r="I578" s="143"/>
      <c r="J578" s="151"/>
      <c r="K578" s="148"/>
    </row>
    <row r="579" spans="1:11">
      <c r="A579" s="128">
        <f>+A563+1</f>
        <v>2042</v>
      </c>
      <c r="B579" s="150" t="s">
        <v>1100</v>
      </c>
      <c r="C579" s="143">
        <v>12220991.115213703</v>
      </c>
      <c r="D579" s="143">
        <v>12398632.415254939</v>
      </c>
      <c r="E579" s="143">
        <v>11603797.6766301</v>
      </c>
      <c r="F579" s="143">
        <v>4974023.8556469278</v>
      </c>
      <c r="G579" s="143">
        <f>+I579-H579</f>
        <v>603750.34835686802</v>
      </c>
      <c r="H579" s="143">
        <f>+C579*0.0011</f>
        <v>13443.090226735074</v>
      </c>
      <c r="I579" s="143">
        <f>+C579-E579</f>
        <v>617193.43858360313</v>
      </c>
      <c r="J579" s="151">
        <f>(I579/C579)</f>
        <v>5.0502731960525654E-2</v>
      </c>
      <c r="K579" s="148"/>
    </row>
    <row r="580" spans="1:11">
      <c r="A580" s="156"/>
      <c r="B580" s="150" t="s">
        <v>1101</v>
      </c>
      <c r="C580" s="143">
        <v>11356359.389589811</v>
      </c>
      <c r="D580" s="143">
        <v>11323949.743223028</v>
      </c>
      <c r="E580" s="143">
        <v>10786272.001250457</v>
      </c>
      <c r="F580" s="143">
        <v>4436346.1136743557</v>
      </c>
      <c r="G580" s="143">
        <f t="shared" ref="G580:G586" si="170">+I580-H580</f>
        <v>557595.3930108049</v>
      </c>
      <c r="H580" s="143">
        <f t="shared" ref="H580:H590" si="171">+C580*0.0011</f>
        <v>12491.995328548792</v>
      </c>
      <c r="I580" s="143">
        <f t="shared" ref="I580:I586" si="172">+C580-E580</f>
        <v>570087.38833935373</v>
      </c>
      <c r="J580" s="151">
        <f t="shared" ref="J580:J590" si="173">(I580/C580)</f>
        <v>5.0199836829921352E-2</v>
      </c>
      <c r="K580" s="148"/>
    </row>
    <row r="581" spans="1:11">
      <c r="A581" s="156"/>
      <c r="B581" s="150" t="s">
        <v>1102</v>
      </c>
      <c r="C581" s="143">
        <v>12401875.706193492</v>
      </c>
      <c r="D581" s="143">
        <v>11285005.495925903</v>
      </c>
      <c r="E581" s="143">
        <v>11790519.494064605</v>
      </c>
      <c r="F581" s="143">
        <v>4941860.1118130572</v>
      </c>
      <c r="G581" s="143">
        <f t="shared" si="170"/>
        <v>597714.14885207405</v>
      </c>
      <c r="H581" s="143">
        <f t="shared" si="171"/>
        <v>13642.063276812842</v>
      </c>
      <c r="I581" s="143">
        <f t="shared" si="172"/>
        <v>611356.21212888695</v>
      </c>
      <c r="J581" s="151">
        <f t="shared" si="173"/>
        <v>4.9295463574399144E-2</v>
      </c>
      <c r="K581" s="148"/>
    </row>
    <row r="582" spans="1:11">
      <c r="A582" s="156"/>
      <c r="B582" s="150" t="s">
        <v>1103</v>
      </c>
      <c r="C582" s="143">
        <v>12752921.295755101</v>
      </c>
      <c r="D582" s="143">
        <v>11530797.064857094</v>
      </c>
      <c r="E582" s="143">
        <v>12170654.454394298</v>
      </c>
      <c r="F582" s="143">
        <v>5581717.5013502631</v>
      </c>
      <c r="G582" s="143">
        <f t="shared" si="170"/>
        <v>568238.62793547311</v>
      </c>
      <c r="H582" s="143">
        <f t="shared" si="171"/>
        <v>14028.213425330612</v>
      </c>
      <c r="I582" s="143">
        <f t="shared" si="172"/>
        <v>582266.84136080369</v>
      </c>
      <c r="J582" s="151">
        <f t="shared" si="173"/>
        <v>4.5657526448831393E-2</v>
      </c>
      <c r="K582" s="148"/>
    </row>
    <row r="583" spans="1:11">
      <c r="A583" s="156"/>
      <c r="B583" s="150" t="s">
        <v>1104</v>
      </c>
      <c r="C583" s="143">
        <v>14377666.261542674</v>
      </c>
      <c r="D583" s="143">
        <v>12926605.202134879</v>
      </c>
      <c r="E583" s="143">
        <v>13751018.533482334</v>
      </c>
      <c r="F583" s="143">
        <v>6406130.8326977175</v>
      </c>
      <c r="G583" s="143">
        <f t="shared" si="170"/>
        <v>610832.29517264361</v>
      </c>
      <c r="H583" s="143">
        <f t="shared" si="171"/>
        <v>15815.432887696943</v>
      </c>
      <c r="I583" s="143">
        <f t="shared" si="172"/>
        <v>626647.72806034051</v>
      </c>
      <c r="J583" s="151">
        <f t="shared" si="173"/>
        <v>4.3584801362130332E-2</v>
      </c>
      <c r="K583" s="148"/>
    </row>
    <row r="584" spans="1:11">
      <c r="A584" s="156"/>
      <c r="B584" s="150" t="s">
        <v>1105</v>
      </c>
      <c r="C584" s="143">
        <v>14999082.946775101</v>
      </c>
      <c r="D584" s="143">
        <v>14031690.294158639</v>
      </c>
      <c r="E584" s="143">
        <v>14336352.565479236</v>
      </c>
      <c r="F584" s="143">
        <v>6710793.1040183138</v>
      </c>
      <c r="G584" s="143">
        <f t="shared" si="170"/>
        <v>646231.39005441277</v>
      </c>
      <c r="H584" s="143">
        <f t="shared" si="171"/>
        <v>16498.991241452612</v>
      </c>
      <c r="I584" s="143">
        <f t="shared" si="172"/>
        <v>662730.3812958654</v>
      </c>
      <c r="J584" s="151">
        <f t="shared" si="173"/>
        <v>4.4184726736134002E-2</v>
      </c>
      <c r="K584" s="148"/>
    </row>
    <row r="585" spans="1:11">
      <c r="A585" s="156"/>
      <c r="B585" s="150" t="s">
        <v>1106</v>
      </c>
      <c r="C585" s="143">
        <v>15898149.943702145</v>
      </c>
      <c r="D585" s="143">
        <v>14816768.88453244</v>
      </c>
      <c r="E585" s="143">
        <v>15158298.744874017</v>
      </c>
      <c r="F585" s="143">
        <v>7052322.9643598916</v>
      </c>
      <c r="G585" s="143">
        <f t="shared" si="170"/>
        <v>722363.23389005486</v>
      </c>
      <c r="H585" s="143">
        <f t="shared" si="171"/>
        <v>17487.96493807236</v>
      </c>
      <c r="I585" s="143">
        <f t="shared" si="172"/>
        <v>739851.19882812724</v>
      </c>
      <c r="J585" s="151">
        <f t="shared" si="173"/>
        <v>4.6536936778685381E-2</v>
      </c>
      <c r="K585" s="148"/>
    </row>
    <row r="586" spans="1:11">
      <c r="A586" s="156"/>
      <c r="B586" s="150" t="s">
        <v>1107</v>
      </c>
      <c r="C586" s="143">
        <v>16169616.033287443</v>
      </c>
      <c r="D586" s="143">
        <v>14994537.448989682</v>
      </c>
      <c r="E586" s="143">
        <v>15375906.208209431</v>
      </c>
      <c r="F586" s="143">
        <v>7433691.7235796424</v>
      </c>
      <c r="G586" s="143">
        <f t="shared" si="170"/>
        <v>775923.24744139623</v>
      </c>
      <c r="H586" s="143">
        <f t="shared" si="171"/>
        <v>17786.577636616188</v>
      </c>
      <c r="I586" s="143">
        <f t="shared" si="172"/>
        <v>793709.82507801242</v>
      </c>
      <c r="J586" s="151">
        <f t="shared" si="173"/>
        <v>4.90864979999555E-2</v>
      </c>
      <c r="K586" s="148"/>
    </row>
    <row r="587" spans="1:11">
      <c r="A587" s="156"/>
      <c r="B587" s="150" t="s">
        <v>1108</v>
      </c>
      <c r="C587" s="143">
        <v>14954703.964757526</v>
      </c>
      <c r="D587" s="143">
        <v>14694240.07200918</v>
      </c>
      <c r="E587" s="143">
        <v>14222118.933796752</v>
      </c>
      <c r="F587" s="143">
        <v>6961570.5853672139</v>
      </c>
      <c r="G587" s="143">
        <f>+I587-H587</f>
        <v>716134.8565995408</v>
      </c>
      <c r="H587" s="143">
        <f t="shared" si="171"/>
        <v>16450.174361233279</v>
      </c>
      <c r="I587" s="143">
        <f>+C587-E587</f>
        <v>732585.03096077405</v>
      </c>
      <c r="J587" s="151">
        <f t="shared" si="173"/>
        <v>4.8986929643488407E-2</v>
      </c>
      <c r="K587" s="148"/>
    </row>
    <row r="588" spans="1:11">
      <c r="A588" s="156"/>
      <c r="B588" s="150" t="s">
        <v>1109</v>
      </c>
      <c r="C588" s="143">
        <v>14078409.042886948</v>
      </c>
      <c r="D588" s="143">
        <v>13628826.971816212</v>
      </c>
      <c r="E588" s="143">
        <v>13388349.491917623</v>
      </c>
      <c r="F588" s="143">
        <v>6721093.1054686233</v>
      </c>
      <c r="G588" s="143">
        <f>+I588-H588</f>
        <v>674573.30102214939</v>
      </c>
      <c r="H588" s="143">
        <f t="shared" si="171"/>
        <v>15486.249947175644</v>
      </c>
      <c r="I588" s="143">
        <f>+C588-E588</f>
        <v>690059.55096932501</v>
      </c>
      <c r="J588" s="151">
        <f t="shared" si="173"/>
        <v>4.9015449747709557E-2</v>
      </c>
      <c r="K588" s="148"/>
    </row>
    <row r="589" spans="1:11">
      <c r="A589" s="156"/>
      <c r="B589" s="150" t="s">
        <v>1110</v>
      </c>
      <c r="C589" s="143">
        <v>11913552.623387923</v>
      </c>
      <c r="D589" s="143">
        <v>12029468.61938907</v>
      </c>
      <c r="E589" s="143">
        <v>11394678.433975181</v>
      </c>
      <c r="F589" s="143">
        <v>6086302.9200547356</v>
      </c>
      <c r="G589" s="143">
        <f>+I589-H589</f>
        <v>505769.28152701614</v>
      </c>
      <c r="H589" s="143">
        <f t="shared" si="171"/>
        <v>13104.907885726716</v>
      </c>
      <c r="I589" s="143">
        <f>+C589-E589</f>
        <v>518874.18941274285</v>
      </c>
      <c r="J589" s="151">
        <f t="shared" si="173"/>
        <v>4.3553271288206866E-2</v>
      </c>
      <c r="K589" s="148"/>
    </row>
    <row r="590" spans="1:11">
      <c r="A590" s="156"/>
      <c r="B590" s="150" t="s">
        <v>1111</v>
      </c>
      <c r="C590" s="143">
        <v>12245532.067035135</v>
      </c>
      <c r="D590" s="143">
        <v>11906673.617411476</v>
      </c>
      <c r="E590" s="143">
        <v>11659847.242120683</v>
      </c>
      <c r="F590" s="143">
        <v>5839476.5447639422</v>
      </c>
      <c r="G590" s="143">
        <f>+I590-H590</f>
        <v>572214.73964071309</v>
      </c>
      <c r="H590" s="143">
        <f t="shared" si="171"/>
        <v>13470.085273738649</v>
      </c>
      <c r="I590" s="143">
        <f>+C590-E590</f>
        <v>585684.82491445169</v>
      </c>
      <c r="J590" s="151">
        <f t="shared" si="173"/>
        <v>4.7828450549005551E-2</v>
      </c>
      <c r="K590" s="148"/>
    </row>
    <row r="591" spans="1:11">
      <c r="A591" s="158"/>
      <c r="B591" s="150"/>
      <c r="C591" s="143"/>
      <c r="D591" s="143"/>
      <c r="E591" s="143"/>
      <c r="F591" s="143"/>
      <c r="G591" s="143"/>
      <c r="H591" s="143"/>
      <c r="I591" s="143"/>
      <c r="J591" s="151"/>
      <c r="K591" s="148"/>
    </row>
    <row r="592" spans="1:11">
      <c r="A592" s="128" t="s">
        <v>1094</v>
      </c>
      <c r="B592" s="150" t="s">
        <v>81</v>
      </c>
      <c r="C592" s="143">
        <f t="shared" ref="C592:I592" si="174">SUM(C579:C590)</f>
        <v>163368860.39012703</v>
      </c>
      <c r="D592" s="143">
        <f t="shared" si="174"/>
        <v>155567195.82970253</v>
      </c>
      <c r="E592" s="143">
        <f t="shared" si="174"/>
        <v>155637813.7801947</v>
      </c>
      <c r="F592" s="143">
        <f t="shared" si="174"/>
        <v>73145329.362794697</v>
      </c>
      <c r="G592" s="143">
        <f t="shared" si="174"/>
        <v>7551340.8635031469</v>
      </c>
      <c r="H592" s="143">
        <f t="shared" si="174"/>
        <v>179705.74642913972</v>
      </c>
      <c r="I592" s="143">
        <f t="shared" si="174"/>
        <v>7731046.6099322867</v>
      </c>
      <c r="J592" s="151">
        <f>(I592/C592)</f>
        <v>4.7322645156919398E-2</v>
      </c>
      <c r="K592" s="148"/>
    </row>
    <row r="593" spans="1:11">
      <c r="A593" s="128"/>
      <c r="B593" s="150"/>
      <c r="C593" s="143"/>
      <c r="D593" s="143"/>
      <c r="E593" s="143"/>
      <c r="F593" s="143"/>
      <c r="G593" s="143"/>
      <c r="H593" s="143"/>
      <c r="I593" s="143"/>
      <c r="J593" s="151"/>
      <c r="K593" s="148"/>
    </row>
    <row r="594" spans="1:11">
      <c r="A594" s="128"/>
      <c r="B594" s="150"/>
      <c r="C594" s="143"/>
      <c r="D594" s="143"/>
      <c r="E594" s="143"/>
      <c r="F594" s="143"/>
      <c r="G594" s="143"/>
      <c r="H594" s="143"/>
      <c r="I594" s="143"/>
      <c r="J594" s="151"/>
      <c r="K594" s="148"/>
    </row>
    <row r="595" spans="1:11">
      <c r="A595" s="128">
        <f>+A579+1</f>
        <v>2043</v>
      </c>
      <c r="B595" s="150" t="s">
        <v>1100</v>
      </c>
      <c r="C595" s="143">
        <v>12370583.039610337</v>
      </c>
      <c r="D595" s="143">
        <v>12550402.591032725</v>
      </c>
      <c r="E595" s="143">
        <v>11745834.800165471</v>
      </c>
      <c r="F595" s="143">
        <v>5034908.7538966862</v>
      </c>
      <c r="G595" s="143">
        <f>+I595-H595</f>
        <v>611140.59810129541</v>
      </c>
      <c r="H595" s="143">
        <f>+C595*0.0011</f>
        <v>13607.641343571371</v>
      </c>
      <c r="I595" s="143">
        <f>+C595-E595</f>
        <v>624748.23944486678</v>
      </c>
      <c r="J595" s="151">
        <f>(I595/C595)</f>
        <v>5.0502731960525751E-2</v>
      </c>
      <c r="K595" s="148"/>
    </row>
    <row r="596" spans="1:11">
      <c r="A596" s="156"/>
      <c r="B596" s="150" t="s">
        <v>1101</v>
      </c>
      <c r="C596" s="143">
        <v>11495277.322456043</v>
      </c>
      <c r="D596" s="143">
        <v>11462510.818132401</v>
      </c>
      <c r="E596" s="143">
        <v>10918216.276554054</v>
      </c>
      <c r="F596" s="143">
        <v>4490614.2123183385</v>
      </c>
      <c r="G596" s="143">
        <f t="shared" ref="G596:G602" si="175">+I596-H596</f>
        <v>564416.24084728793</v>
      </c>
      <c r="H596" s="143">
        <f t="shared" ref="H596:H606" si="176">+C596*0.0011</f>
        <v>12644.805054701648</v>
      </c>
      <c r="I596" s="143">
        <f t="shared" ref="I596:I602" si="177">+C596-E596</f>
        <v>577061.04590198956</v>
      </c>
      <c r="J596" s="151">
        <f t="shared" ref="J596:J606" si="178">(I596/C596)</f>
        <v>5.0199836829921435E-2</v>
      </c>
      <c r="K596" s="148"/>
    </row>
    <row r="597" spans="1:11">
      <c r="A597" s="156"/>
      <c r="B597" s="150" t="s">
        <v>1102</v>
      </c>
      <c r="C597" s="143">
        <v>12553587.982797276</v>
      </c>
      <c r="D597" s="143">
        <v>11423053.317184456</v>
      </c>
      <c r="E597" s="143">
        <v>11934753.043663278</v>
      </c>
      <c r="F597" s="143">
        <v>5002313.9387971619</v>
      </c>
      <c r="G597" s="143">
        <f t="shared" si="175"/>
        <v>605025.99235292105</v>
      </c>
      <c r="H597" s="143">
        <f t="shared" si="176"/>
        <v>13808.946781077004</v>
      </c>
      <c r="I597" s="143">
        <f t="shared" si="177"/>
        <v>618834.93913399801</v>
      </c>
      <c r="J597" s="151">
        <f t="shared" si="178"/>
        <v>4.9295463574399151E-2</v>
      </c>
      <c r="K597" s="148"/>
    </row>
    <row r="598" spans="1:11">
      <c r="A598" s="156"/>
      <c r="B598" s="150" t="s">
        <v>1103</v>
      </c>
      <c r="C598" s="143">
        <v>12908947.30368075</v>
      </c>
      <c r="D598" s="143">
        <v>11671863.443696231</v>
      </c>
      <c r="E598" s="143">
        <v>12319556.700736374</v>
      </c>
      <c r="F598" s="143">
        <v>5650007.1958373049</v>
      </c>
      <c r="G598" s="143">
        <f t="shared" si="175"/>
        <v>575190.76091032708</v>
      </c>
      <c r="H598" s="143">
        <f t="shared" si="176"/>
        <v>14199.842034048825</v>
      </c>
      <c r="I598" s="143">
        <f t="shared" si="177"/>
        <v>589390.60294437595</v>
      </c>
      <c r="J598" s="151">
        <f t="shared" si="178"/>
        <v>4.5657526448831504E-2</v>
      </c>
      <c r="K598" s="148"/>
    </row>
    <row r="599" spans="1:11">
      <c r="A599" s="156"/>
      <c r="B599" s="150" t="s">
        <v>1104</v>
      </c>
      <c r="C599" s="143">
        <v>14553360.085622685</v>
      </c>
      <c r="D599" s="143">
        <v>13084648.781857163</v>
      </c>
      <c r="E599" s="143">
        <v>13919054.777139265</v>
      </c>
      <c r="F599" s="143">
        <v>6484413.1911194073</v>
      </c>
      <c r="G599" s="143">
        <f t="shared" si="175"/>
        <v>618296.61238923494</v>
      </c>
      <c r="H599" s="143">
        <f t="shared" si="176"/>
        <v>16008.696094184954</v>
      </c>
      <c r="I599" s="143">
        <f t="shared" si="177"/>
        <v>634305.30848341994</v>
      </c>
      <c r="J599" s="151">
        <f t="shared" si="178"/>
        <v>4.358480136213027E-2</v>
      </c>
      <c r="K599" s="148"/>
    </row>
    <row r="600" spans="1:11">
      <c r="A600" s="156"/>
      <c r="B600" s="150" t="s">
        <v>1105</v>
      </c>
      <c r="C600" s="143">
        <v>15182159.523065647</v>
      </c>
      <c r="D600" s="143">
        <v>14203049.097550884</v>
      </c>
      <c r="E600" s="143">
        <v>14511339.953274598</v>
      </c>
      <c r="F600" s="143">
        <v>6792704.0468431236</v>
      </c>
      <c r="G600" s="143">
        <f t="shared" si="175"/>
        <v>654119.19431567658</v>
      </c>
      <c r="H600" s="143">
        <f t="shared" si="176"/>
        <v>16700.375475372213</v>
      </c>
      <c r="I600" s="143">
        <f t="shared" si="177"/>
        <v>670819.56979104877</v>
      </c>
      <c r="J600" s="151">
        <f t="shared" si="178"/>
        <v>4.4184726736133911E-2</v>
      </c>
      <c r="K600" s="148"/>
    </row>
    <row r="601" spans="1:11">
      <c r="A601" s="156"/>
      <c r="B601" s="150" t="s">
        <v>1106</v>
      </c>
      <c r="C601" s="143">
        <v>16091940.772418832</v>
      </c>
      <c r="D601" s="143">
        <v>14997487.787379384</v>
      </c>
      <c r="E601" s="143">
        <v>15343071.142046429</v>
      </c>
      <c r="F601" s="143">
        <v>7138287.4015101669</v>
      </c>
      <c r="G601" s="143">
        <f t="shared" si="175"/>
        <v>731168.49552274251</v>
      </c>
      <c r="H601" s="143">
        <f t="shared" si="176"/>
        <v>17701.134849660717</v>
      </c>
      <c r="I601" s="143">
        <f t="shared" si="177"/>
        <v>748869.63037240319</v>
      </c>
      <c r="J601" s="151">
        <f t="shared" si="178"/>
        <v>4.6536936778685284E-2</v>
      </c>
      <c r="K601" s="148"/>
    </row>
    <row r="602" spans="1:11">
      <c r="A602" s="156"/>
      <c r="B602" s="150" t="s">
        <v>1107</v>
      </c>
      <c r="C602" s="143">
        <v>16366684.590856427</v>
      </c>
      <c r="D602" s="143">
        <v>15177298.29424064</v>
      </c>
      <c r="E602" s="143">
        <v>15563301.360421451</v>
      </c>
      <c r="F602" s="143">
        <v>7524290.4676909763</v>
      </c>
      <c r="G602" s="143">
        <f t="shared" si="175"/>
        <v>785379.87738503446</v>
      </c>
      <c r="H602" s="143">
        <f t="shared" si="176"/>
        <v>18003.35304994207</v>
      </c>
      <c r="I602" s="143">
        <f t="shared" si="177"/>
        <v>803383.23043497652</v>
      </c>
      <c r="J602" s="151">
        <f t="shared" si="178"/>
        <v>4.90864979999555E-2</v>
      </c>
      <c r="K602" s="148"/>
    </row>
    <row r="603" spans="1:11">
      <c r="A603" s="156"/>
      <c r="B603" s="150" t="s">
        <v>1108</v>
      </c>
      <c r="C603" s="143">
        <v>15136869.210955204</v>
      </c>
      <c r="D603" s="143">
        <v>14873280.525200058</v>
      </c>
      <c r="E603" s="143">
        <v>14395360.463895455</v>
      </c>
      <c r="F603" s="143">
        <v>7046370.4063863726</v>
      </c>
      <c r="G603" s="143">
        <f>+I603-H603</f>
        <v>724858.19092769874</v>
      </c>
      <c r="H603" s="143">
        <f t="shared" si="176"/>
        <v>16650.556132050726</v>
      </c>
      <c r="I603" s="143">
        <f>+C603-E603</f>
        <v>741508.74705974944</v>
      </c>
      <c r="J603" s="151">
        <f t="shared" si="178"/>
        <v>4.8986929643488469E-2</v>
      </c>
      <c r="K603" s="148"/>
    </row>
    <row r="604" spans="1:11">
      <c r="A604" s="156"/>
      <c r="B604" s="150" t="s">
        <v>1109</v>
      </c>
      <c r="C604" s="143">
        <v>14249684.101541569</v>
      </c>
      <c r="D604" s="143">
        <v>13794739.27686505</v>
      </c>
      <c r="E604" s="143">
        <v>13551229.426541723</v>
      </c>
      <c r="F604" s="143">
        <v>6802860.5560630448</v>
      </c>
      <c r="G604" s="143">
        <f>+I604-H604</f>
        <v>682780.0224881504</v>
      </c>
      <c r="H604" s="143">
        <f t="shared" si="176"/>
        <v>15674.652511695727</v>
      </c>
      <c r="I604" s="143">
        <f>+C604-E604</f>
        <v>698454.67499984615</v>
      </c>
      <c r="J604" s="151">
        <f t="shared" si="178"/>
        <v>4.9015449747709522E-2</v>
      </c>
      <c r="K604" s="148"/>
    </row>
    <row r="605" spans="1:11">
      <c r="A605" s="156"/>
      <c r="B605" s="150" t="s">
        <v>1110</v>
      </c>
      <c r="C605" s="143">
        <v>12058343.918750864</v>
      </c>
      <c r="D605" s="143">
        <v>12175751.382185545</v>
      </c>
      <c r="E605" s="143">
        <v>11533163.594771009</v>
      </c>
      <c r="F605" s="143">
        <v>6160272.7686485099</v>
      </c>
      <c r="G605" s="143">
        <f>+I605-H605</f>
        <v>511916.14566922863</v>
      </c>
      <c r="H605" s="143">
        <f t="shared" si="176"/>
        <v>13264.17831062595</v>
      </c>
      <c r="I605" s="143">
        <f>+C605-E605</f>
        <v>525180.32397985458</v>
      </c>
      <c r="J605" s="151">
        <f t="shared" si="178"/>
        <v>4.3553271288206762E-2</v>
      </c>
      <c r="K605" s="148"/>
    </row>
    <row r="606" spans="1:11">
      <c r="A606" s="156"/>
      <c r="B606" s="150" t="s">
        <v>1111</v>
      </c>
      <c r="C606" s="143">
        <v>12394153.285643131</v>
      </c>
      <c r="D606" s="143">
        <v>12051283.972359408</v>
      </c>
      <c r="E606" s="143">
        <v>11801360.138123954</v>
      </c>
      <c r="F606" s="143">
        <v>5910348.9344130559</v>
      </c>
      <c r="G606" s="143">
        <f>+I606-H606</f>
        <v>579159.57890496938</v>
      </c>
      <c r="H606" s="143">
        <f t="shared" si="176"/>
        <v>13633.568614207445</v>
      </c>
      <c r="I606" s="143">
        <f>+C606-E606</f>
        <v>592793.14751917683</v>
      </c>
      <c r="J606" s="151">
        <f t="shared" si="178"/>
        <v>4.7828450549005523E-2</v>
      </c>
      <c r="K606" s="148"/>
    </row>
    <row r="607" spans="1:11">
      <c r="A607" s="158"/>
      <c r="B607" s="150"/>
      <c r="C607" s="143"/>
      <c r="D607" s="143"/>
      <c r="E607" s="143"/>
      <c r="F607" s="143"/>
      <c r="G607" s="143"/>
      <c r="H607" s="143"/>
      <c r="I607" s="143"/>
      <c r="J607" s="151"/>
      <c r="K607" s="148"/>
    </row>
    <row r="608" spans="1:11">
      <c r="A608" s="128" t="s">
        <v>1094</v>
      </c>
      <c r="B608" s="150" t="s">
        <v>81</v>
      </c>
      <c r="C608" s="143">
        <f t="shared" ref="C608:I608" si="179">SUM(C595:C606)</f>
        <v>165361591.13739875</v>
      </c>
      <c r="D608" s="143">
        <f t="shared" si="179"/>
        <v>157465369.28768393</v>
      </c>
      <c r="E608" s="143">
        <f t="shared" si="179"/>
        <v>157536241.67733306</v>
      </c>
      <c r="F608" s="143">
        <f t="shared" si="179"/>
        <v>74037391.873524144</v>
      </c>
      <c r="G608" s="143">
        <f t="shared" si="179"/>
        <v>7643451.7098145662</v>
      </c>
      <c r="H608" s="143">
        <f t="shared" si="179"/>
        <v>181897.75025113867</v>
      </c>
      <c r="I608" s="143">
        <f t="shared" si="179"/>
        <v>7825349.4600657057</v>
      </c>
      <c r="J608" s="151">
        <f>(I608/C608)</f>
        <v>4.7322654591316987E-2</v>
      </c>
      <c r="K608" s="148"/>
    </row>
    <row r="609" spans="1:11">
      <c r="A609" s="128"/>
      <c r="B609" s="150"/>
      <c r="C609" s="143"/>
      <c r="D609" s="143"/>
      <c r="E609" s="143"/>
      <c r="F609" s="143"/>
      <c r="G609" s="143"/>
      <c r="H609" s="143"/>
      <c r="I609" s="143"/>
      <c r="J609" s="151"/>
      <c r="K609" s="148"/>
    </row>
    <row r="610" spans="1:11">
      <c r="A610" s="128"/>
      <c r="B610" s="150"/>
      <c r="C610" s="143"/>
      <c r="D610" s="143"/>
      <c r="E610" s="143"/>
      <c r="F610" s="143"/>
      <c r="G610" s="143"/>
      <c r="H610" s="143"/>
      <c r="I610" s="143"/>
      <c r="J610" s="151"/>
      <c r="K610" s="148"/>
    </row>
    <row r="611" spans="1:11">
      <c r="A611" s="128">
        <f>+A595+1</f>
        <v>2044</v>
      </c>
      <c r="B611" s="150" t="s">
        <v>1100</v>
      </c>
      <c r="C611" s="143">
        <v>12520712.379312005</v>
      </c>
      <c r="D611" s="143">
        <v>12702718.748763511</v>
      </c>
      <c r="E611" s="143">
        <v>11888382.198064774</v>
      </c>
      <c r="F611" s="143">
        <v>5096012.3837143201</v>
      </c>
      <c r="G611" s="143">
        <f>+I611-H611</f>
        <v>618557.39762998745</v>
      </c>
      <c r="H611" s="143">
        <f>+C611*0.0011</f>
        <v>13772.783617243207</v>
      </c>
      <c r="I611" s="143">
        <f>+C611-E611</f>
        <v>632330.18124723062</v>
      </c>
      <c r="J611" s="151">
        <f>(I611/C611)</f>
        <v>5.0502731960525737E-2</v>
      </c>
      <c r="K611" s="148"/>
    </row>
    <row r="612" spans="1:11">
      <c r="A612" s="156"/>
      <c r="B612" s="150" t="s">
        <v>1101</v>
      </c>
      <c r="C612" s="143">
        <v>11634697.499788892</v>
      </c>
      <c r="D612" s="143">
        <v>11601571.455378652</v>
      </c>
      <c r="E612" s="143">
        <v>11050637.583733995</v>
      </c>
      <c r="F612" s="143">
        <v>4545078.5120696621</v>
      </c>
      <c r="G612" s="143">
        <f t="shared" ref="G612:G618" si="180">+I612-H612</f>
        <v>571261.7488051292</v>
      </c>
      <c r="H612" s="143">
        <f t="shared" ref="H612:H622" si="181">+C612*0.0011</f>
        <v>12798.167249767781</v>
      </c>
      <c r="I612" s="143">
        <f t="shared" ref="I612:I618" si="182">+C612-E612</f>
        <v>584059.91605489701</v>
      </c>
      <c r="J612" s="151">
        <f t="shared" ref="J612:J622" si="183">(I612/C612)</f>
        <v>5.0199836829921414E-2</v>
      </c>
      <c r="K612" s="148"/>
    </row>
    <row r="613" spans="1:11">
      <c r="A613" s="156"/>
      <c r="B613" s="150" t="s">
        <v>1102</v>
      </c>
      <c r="C613" s="143">
        <v>12705856.068874324</v>
      </c>
      <c r="D613" s="143">
        <v>11561604.272941232</v>
      </c>
      <c r="E613" s="143">
        <v>12079515.003849572</v>
      </c>
      <c r="F613" s="143">
        <v>5062989.2429780029</v>
      </c>
      <c r="G613" s="143">
        <f t="shared" si="180"/>
        <v>612364.62334899046</v>
      </c>
      <c r="H613" s="143">
        <f t="shared" si="181"/>
        <v>13976.441675761756</v>
      </c>
      <c r="I613" s="143">
        <f t="shared" si="182"/>
        <v>626341.06502475217</v>
      </c>
      <c r="J613" s="151">
        <f t="shared" si="183"/>
        <v>4.9295463574399116E-2</v>
      </c>
      <c r="K613" s="148"/>
    </row>
    <row r="614" spans="1:11">
      <c r="A614" s="156"/>
      <c r="B614" s="150" t="s">
        <v>1103</v>
      </c>
      <c r="C614" s="143">
        <v>13065550.716186021</v>
      </c>
      <c r="D614" s="143">
        <v>11813449.622154344</v>
      </c>
      <c r="E614" s="143">
        <v>12469009.988793209</v>
      </c>
      <c r="F614" s="143">
        <v>5718549.6096168682</v>
      </c>
      <c r="G614" s="143">
        <f t="shared" si="180"/>
        <v>582168.62160500675</v>
      </c>
      <c r="H614" s="143">
        <f t="shared" si="181"/>
        <v>14372.105787804623</v>
      </c>
      <c r="I614" s="143">
        <f t="shared" si="182"/>
        <v>596540.72739281133</v>
      </c>
      <c r="J614" s="151">
        <f t="shared" si="183"/>
        <v>4.5657526448831406E-2</v>
      </c>
      <c r="K614" s="148"/>
    </row>
    <row r="615" spans="1:11">
      <c r="A615" s="156"/>
      <c r="B615" s="150" t="s">
        <v>1104</v>
      </c>
      <c r="C615" s="143">
        <v>14729694.711553743</v>
      </c>
      <c r="D615" s="143">
        <v>13243272.437033165</v>
      </c>
      <c r="E615" s="143">
        <v>14087703.893425852</v>
      </c>
      <c r="F615" s="143">
        <v>6562981.0660095541</v>
      </c>
      <c r="G615" s="143">
        <f t="shared" si="180"/>
        <v>625788.15394518198</v>
      </c>
      <c r="H615" s="143">
        <f t="shared" si="181"/>
        <v>16202.664182709119</v>
      </c>
      <c r="I615" s="143">
        <f t="shared" si="182"/>
        <v>641990.81812789105</v>
      </c>
      <c r="J615" s="151">
        <f t="shared" si="183"/>
        <v>4.3584801362130297E-2</v>
      </c>
      <c r="K615" s="148"/>
    </row>
    <row r="616" spans="1:11">
      <c r="A616" s="156"/>
      <c r="B616" s="150" t="s">
        <v>1105</v>
      </c>
      <c r="C616" s="143">
        <v>15365902.480898479</v>
      </c>
      <c r="D616" s="143">
        <v>14375032.206929095</v>
      </c>
      <c r="E616" s="143">
        <v>14686964.278725896</v>
      </c>
      <c r="F616" s="143">
        <v>6874913.137806356</v>
      </c>
      <c r="G616" s="143">
        <f t="shared" si="180"/>
        <v>662035.70944359468</v>
      </c>
      <c r="H616" s="143">
        <f t="shared" si="181"/>
        <v>16902.492728988327</v>
      </c>
      <c r="I616" s="143">
        <f t="shared" si="182"/>
        <v>678938.20217258297</v>
      </c>
      <c r="J616" s="151">
        <f t="shared" si="183"/>
        <v>4.4184726736134015E-2</v>
      </c>
      <c r="K616" s="148"/>
    </row>
    <row r="617" spans="1:11">
      <c r="A617" s="156"/>
      <c r="B617" s="150" t="s">
        <v>1106</v>
      </c>
      <c r="C617" s="143">
        <v>16286426.40189762</v>
      </c>
      <c r="D617" s="143">
        <v>15178859.095820479</v>
      </c>
      <c r="E617" s="143">
        <v>15528506.006081799</v>
      </c>
      <c r="F617" s="143">
        <v>7224560.0480676731</v>
      </c>
      <c r="G617" s="143">
        <f t="shared" si="180"/>
        <v>740005.32677373395</v>
      </c>
      <c r="H617" s="143">
        <f t="shared" si="181"/>
        <v>17915.069042087383</v>
      </c>
      <c r="I617" s="143">
        <f t="shared" si="182"/>
        <v>757920.39581582136</v>
      </c>
      <c r="J617" s="151">
        <f t="shared" si="183"/>
        <v>4.6536936778685339E-2</v>
      </c>
      <c r="K617" s="148"/>
    </row>
    <row r="618" spans="1:11">
      <c r="A618" s="156"/>
      <c r="B618" s="150" t="s">
        <v>1107</v>
      </c>
      <c r="C618" s="143">
        <v>16564464.459708204</v>
      </c>
      <c r="D618" s="143">
        <v>15360716.731763687</v>
      </c>
      <c r="E618" s="143">
        <v>15751372.908136405</v>
      </c>
      <c r="F618" s="143">
        <v>7615216.2244403912</v>
      </c>
      <c r="G618" s="143">
        <f t="shared" si="180"/>
        <v>794870.64066612045</v>
      </c>
      <c r="H618" s="143">
        <f t="shared" si="181"/>
        <v>18220.910905679026</v>
      </c>
      <c r="I618" s="143">
        <f t="shared" si="182"/>
        <v>813091.55157179944</v>
      </c>
      <c r="J618" s="151">
        <f t="shared" si="183"/>
        <v>4.9086497999955424E-2</v>
      </c>
      <c r="K618" s="148"/>
    </row>
    <row r="619" spans="1:11">
      <c r="A619" s="156"/>
      <c r="B619" s="150" t="s">
        <v>1108</v>
      </c>
      <c r="C619" s="143">
        <v>15319697.280732315</v>
      </c>
      <c r="D619" s="143">
        <v>15052969.793630818</v>
      </c>
      <c r="E619" s="143">
        <v>14569232.347881541</v>
      </c>
      <c r="F619" s="143">
        <v>7131478.7786911149</v>
      </c>
      <c r="G619" s="143">
        <f>+I619-H619</f>
        <v>733613.26584196882</v>
      </c>
      <c r="H619" s="143">
        <f t="shared" si="181"/>
        <v>16851.667008805547</v>
      </c>
      <c r="I619" s="143">
        <f>+C619-E619</f>
        <v>750464.93285077438</v>
      </c>
      <c r="J619" s="151">
        <f t="shared" si="183"/>
        <v>4.8986929643488393E-2</v>
      </c>
      <c r="K619" s="148"/>
    </row>
    <row r="620" spans="1:11">
      <c r="A620" s="156"/>
      <c r="B620" s="150" t="s">
        <v>1109</v>
      </c>
      <c r="C620" s="143">
        <v>14421579.75363831</v>
      </c>
      <c r="D620" s="143">
        <v>13961254.033993073</v>
      </c>
      <c r="E620" s="143">
        <v>13714699.535941266</v>
      </c>
      <c r="F620" s="143">
        <v>6884924.2806393066</v>
      </c>
      <c r="G620" s="143">
        <f>+I620-H620</f>
        <v>691016.47996804269</v>
      </c>
      <c r="H620" s="143">
        <f t="shared" si="181"/>
        <v>15863.737729002143</v>
      </c>
      <c r="I620" s="143">
        <f>+C620-E620</f>
        <v>706880.21769704483</v>
      </c>
      <c r="J620" s="151">
        <f t="shared" si="183"/>
        <v>4.9015449747709605E-2</v>
      </c>
      <c r="K620" s="148"/>
    </row>
    <row r="621" spans="1:11">
      <c r="A621" s="156"/>
      <c r="B621" s="150" t="s">
        <v>1110</v>
      </c>
      <c r="C621" s="143">
        <v>12203664.107601393</v>
      </c>
      <c r="D621" s="143">
        <v>12322566.08042671</v>
      </c>
      <c r="E621" s="143">
        <v>11672154.614012877</v>
      </c>
      <c r="F621" s="143">
        <v>6234512.8142254744</v>
      </c>
      <c r="G621" s="143">
        <f>+I621-H621</f>
        <v>518085.46307015495</v>
      </c>
      <c r="H621" s="143">
        <f t="shared" si="181"/>
        <v>13424.030518361533</v>
      </c>
      <c r="I621" s="143">
        <f>+C621-E621</f>
        <v>531509.49358851649</v>
      </c>
      <c r="J621" s="151">
        <f t="shared" si="183"/>
        <v>4.3553271288206873E-2</v>
      </c>
      <c r="K621" s="148"/>
    </row>
    <row r="622" spans="1:11">
      <c r="A622" s="156"/>
      <c r="B622" s="150" t="s">
        <v>1111</v>
      </c>
      <c r="C622" s="143">
        <v>12543310.561997369</v>
      </c>
      <c r="D622" s="143">
        <v>12196419.315571237</v>
      </c>
      <c r="E622" s="143">
        <v>11943383.453062059</v>
      </c>
      <c r="F622" s="143">
        <v>5981476.9517162954</v>
      </c>
      <c r="G622" s="143">
        <f>+I622-H622</f>
        <v>586129.46731711249</v>
      </c>
      <c r="H622" s="143">
        <f t="shared" si="181"/>
        <v>13797.641618197107</v>
      </c>
      <c r="I622" s="143">
        <f>+C622-E622</f>
        <v>599927.10893530957</v>
      </c>
      <c r="J622" s="151">
        <f t="shared" si="183"/>
        <v>4.7828450549005502E-2</v>
      </c>
      <c r="K622" s="148"/>
    </row>
    <row r="623" spans="1:11">
      <c r="A623" s="158"/>
      <c r="B623" s="150"/>
      <c r="C623" s="143"/>
      <c r="D623" s="143"/>
      <c r="E623" s="143"/>
      <c r="F623" s="143"/>
      <c r="G623" s="143"/>
      <c r="H623" s="143"/>
      <c r="I623" s="143"/>
      <c r="J623" s="151"/>
      <c r="K623" s="148"/>
    </row>
    <row r="624" spans="1:11">
      <c r="A624" s="128" t="s">
        <v>1094</v>
      </c>
      <c r="B624" s="150" t="s">
        <v>81</v>
      </c>
      <c r="C624" s="143">
        <f t="shared" ref="C624:I624" si="184">SUM(C611:C622)</f>
        <v>167361556.4221887</v>
      </c>
      <c r="D624" s="143">
        <f t="shared" si="184"/>
        <v>159370433.79440606</v>
      </c>
      <c r="E624" s="143">
        <f t="shared" si="184"/>
        <v>159441561.81170923</v>
      </c>
      <c r="F624" s="143">
        <f t="shared" si="184"/>
        <v>74932693.049975008</v>
      </c>
      <c r="G624" s="143">
        <f t="shared" si="184"/>
        <v>7735896.8984150253</v>
      </c>
      <c r="H624" s="143">
        <f t="shared" si="184"/>
        <v>184097.71206440756</v>
      </c>
      <c r="I624" s="143">
        <f t="shared" si="184"/>
        <v>7919994.6104794312</v>
      </c>
      <c r="J624" s="151">
        <f>(I624/C624)</f>
        <v>4.7322663458628081E-2</v>
      </c>
      <c r="K624" s="148"/>
    </row>
    <row r="625" spans="1:11">
      <c r="A625" s="128"/>
      <c r="B625" s="150"/>
      <c r="C625" s="143"/>
      <c r="D625" s="143"/>
      <c r="E625" s="143"/>
      <c r="F625" s="143"/>
      <c r="G625" s="143"/>
      <c r="H625" s="143"/>
      <c r="I625" s="143"/>
      <c r="J625" s="151"/>
      <c r="K625" s="148"/>
    </row>
    <row r="626" spans="1:11">
      <c r="A626" s="128"/>
      <c r="B626" s="150"/>
      <c r="C626" s="143"/>
      <c r="D626" s="143"/>
      <c r="E626" s="143"/>
      <c r="F626" s="143"/>
      <c r="G626" s="143"/>
      <c r="H626" s="143"/>
      <c r="I626" s="143"/>
      <c r="J626" s="151"/>
      <c r="K626" s="148"/>
    </row>
    <row r="627" spans="1:11">
      <c r="A627" s="128">
        <f>+A611+1</f>
        <v>2045</v>
      </c>
      <c r="B627" s="150" t="s">
        <v>1100</v>
      </c>
      <c r="C627" s="143">
        <v>12671381.62487947</v>
      </c>
      <c r="D627" s="143">
        <v>12855583.428050486</v>
      </c>
      <c r="E627" s="143">
        <v>12031442.235108651</v>
      </c>
      <c r="F627" s="143">
        <v>5157335.7587744612</v>
      </c>
      <c r="G627" s="143">
        <f>+I627-H627</f>
        <v>626000.86998345144</v>
      </c>
      <c r="H627" s="143">
        <f>+C627*0.0011</f>
        <v>13938.519787367419</v>
      </c>
      <c r="I627" s="143">
        <f>+C627-E627</f>
        <v>639939.38977081887</v>
      </c>
      <c r="J627" s="151">
        <f>(I627/C627)</f>
        <v>5.050273196052573E-2</v>
      </c>
      <c r="K627" s="148"/>
    </row>
    <row r="628" spans="1:11">
      <c r="A628" s="156"/>
      <c r="B628" s="150" t="s">
        <v>1101</v>
      </c>
      <c r="C628" s="143">
        <v>11774622.291548293</v>
      </c>
      <c r="D628" s="143">
        <v>11741133.993803173</v>
      </c>
      <c r="E628" s="143">
        <v>11183538.173778614</v>
      </c>
      <c r="F628" s="143">
        <v>4599739.938749902</v>
      </c>
      <c r="G628" s="143">
        <f t="shared" ref="G628:G634" si="185">+I628-H628</f>
        <v>578132.03324897587</v>
      </c>
      <c r="H628" s="143">
        <f t="shared" ref="H628:H638" si="186">+C628*0.0011</f>
        <v>12952.084520703123</v>
      </c>
      <c r="I628" s="143">
        <f t="shared" ref="I628:I634" si="187">+C628-E628</f>
        <v>591084.11776967905</v>
      </c>
      <c r="J628" s="151">
        <f t="shared" ref="J628:J638" si="188">(I628/C628)</f>
        <v>5.0199836829921358E-2</v>
      </c>
      <c r="K628" s="148"/>
    </row>
    <row r="629" spans="1:11">
      <c r="A629" s="156"/>
      <c r="B629" s="150" t="s">
        <v>1102</v>
      </c>
      <c r="C629" s="143">
        <v>12858682.677461745</v>
      </c>
      <c r="D629" s="143">
        <v>11700660.787232064</v>
      </c>
      <c r="E629" s="143">
        <v>12224807.953920173</v>
      </c>
      <c r="F629" s="143">
        <v>5123887.105438008</v>
      </c>
      <c r="G629" s="143">
        <f t="shared" si="185"/>
        <v>619730.17259636475</v>
      </c>
      <c r="H629" s="143">
        <f t="shared" si="186"/>
        <v>14144.55094520792</v>
      </c>
      <c r="I629" s="143">
        <f t="shared" si="187"/>
        <v>633874.72354157269</v>
      </c>
      <c r="J629" s="151">
        <f t="shared" si="188"/>
        <v>4.9295463574399144E-2</v>
      </c>
      <c r="K629" s="148"/>
    </row>
    <row r="630" spans="1:11">
      <c r="A630" s="156"/>
      <c r="B630" s="150" t="s">
        <v>1103</v>
      </c>
      <c r="C630" s="143">
        <v>13222734.425102275</v>
      </c>
      <c r="D630" s="143">
        <v>11955558.175410312</v>
      </c>
      <c r="E630" s="143">
        <v>12619017.078362294</v>
      </c>
      <c r="F630" s="143">
        <v>5787346.0083899898</v>
      </c>
      <c r="G630" s="143">
        <f t="shared" si="185"/>
        <v>589172.3388723688</v>
      </c>
      <c r="H630" s="143">
        <f t="shared" si="186"/>
        <v>14545.007867612503</v>
      </c>
      <c r="I630" s="143">
        <f t="shared" si="187"/>
        <v>603717.34673998132</v>
      </c>
      <c r="J630" s="151">
        <f t="shared" si="188"/>
        <v>4.5657526448831455E-2</v>
      </c>
      <c r="K630" s="148"/>
    </row>
    <row r="631" spans="1:11">
      <c r="A631" s="156"/>
      <c r="B631" s="150" t="s">
        <v>1104</v>
      </c>
      <c r="C631" s="143">
        <v>14906673.207760224</v>
      </c>
      <c r="D631" s="143">
        <v>13402479.000880662</v>
      </c>
      <c r="E631" s="143">
        <v>14256968.817029804</v>
      </c>
      <c r="F631" s="143">
        <v>6641835.8245391324</v>
      </c>
      <c r="G631" s="143">
        <f t="shared" si="185"/>
        <v>633307.05020188389</v>
      </c>
      <c r="H631" s="143">
        <f t="shared" si="186"/>
        <v>16397.340528536246</v>
      </c>
      <c r="I631" s="143">
        <f t="shared" si="187"/>
        <v>649704.39073042013</v>
      </c>
      <c r="J631" s="151">
        <f t="shared" si="188"/>
        <v>4.3584801362130374E-2</v>
      </c>
      <c r="K631" s="148"/>
    </row>
    <row r="632" spans="1:11">
      <c r="A632" s="156"/>
      <c r="B632" s="150" t="s">
        <v>1105</v>
      </c>
      <c r="C632" s="143">
        <v>15550315.000553446</v>
      </c>
      <c r="D632" s="143">
        <v>14547642.606323978</v>
      </c>
      <c r="E632" s="143">
        <v>14863228.581593188</v>
      </c>
      <c r="F632" s="143">
        <v>6957421.7998083401</v>
      </c>
      <c r="G632" s="143">
        <f t="shared" si="185"/>
        <v>669981.07245964953</v>
      </c>
      <c r="H632" s="143">
        <f t="shared" si="186"/>
        <v>17105.34650060879</v>
      </c>
      <c r="I632" s="143">
        <f t="shared" si="187"/>
        <v>687086.41896025836</v>
      </c>
      <c r="J632" s="151">
        <f t="shared" si="188"/>
        <v>4.4184726736133932E-2</v>
      </c>
      <c r="K632" s="148"/>
    </row>
    <row r="633" spans="1:11">
      <c r="A633" s="156"/>
      <c r="B633" s="150" t="s">
        <v>1106</v>
      </c>
      <c r="C633" s="143">
        <v>16481609.992166055</v>
      </c>
      <c r="D633" s="143">
        <v>15360885.843956538</v>
      </c>
      <c r="E633" s="143">
        <v>15714606.349949675</v>
      </c>
      <c r="F633" s="143">
        <v>7311142.3058014782</v>
      </c>
      <c r="G633" s="143">
        <f t="shared" si="185"/>
        <v>748873.87122499803</v>
      </c>
      <c r="H633" s="143">
        <f t="shared" si="186"/>
        <v>18129.770991382662</v>
      </c>
      <c r="I633" s="143">
        <f t="shared" si="187"/>
        <v>767003.64221638069</v>
      </c>
      <c r="J633" s="151">
        <f t="shared" si="188"/>
        <v>4.653693677868536E-2</v>
      </c>
      <c r="K633" s="148"/>
    </row>
    <row r="634" spans="1:11">
      <c r="A634" s="156"/>
      <c r="B634" s="150" t="s">
        <v>1107</v>
      </c>
      <c r="C634" s="143">
        <v>16762958.945503863</v>
      </c>
      <c r="D634" s="143">
        <v>15544795.787007093</v>
      </c>
      <c r="E634" s="143">
        <v>15940123.994752051</v>
      </c>
      <c r="F634" s="143">
        <v>7706470.513546438</v>
      </c>
      <c r="G634" s="143">
        <f t="shared" si="185"/>
        <v>804395.69591175707</v>
      </c>
      <c r="H634" s="143">
        <f t="shared" si="186"/>
        <v>18439.254840054251</v>
      </c>
      <c r="I634" s="143">
        <f t="shared" si="187"/>
        <v>822834.95075181127</v>
      </c>
      <c r="J634" s="151">
        <f t="shared" si="188"/>
        <v>4.9086497999955486E-2</v>
      </c>
      <c r="K634" s="148"/>
    </row>
    <row r="635" spans="1:11">
      <c r="A635" s="156"/>
      <c r="B635" s="150" t="s">
        <v>1108</v>
      </c>
      <c r="C635" s="143">
        <v>15503191.339852428</v>
      </c>
      <c r="D635" s="143">
        <v>15233310.934006592</v>
      </c>
      <c r="E635" s="143">
        <v>14743737.596437538</v>
      </c>
      <c r="F635" s="143">
        <v>7216897.1759773847</v>
      </c>
      <c r="G635" s="143">
        <f>+I635-H635</f>
        <v>742400.23294105229</v>
      </c>
      <c r="H635" s="143">
        <f t="shared" si="186"/>
        <v>17053.510473837672</v>
      </c>
      <c r="I635" s="143">
        <f>+C635-E635</f>
        <v>759453.74341489002</v>
      </c>
      <c r="J635" s="151">
        <f t="shared" si="188"/>
        <v>4.8986929643488428E-2</v>
      </c>
      <c r="K635" s="148"/>
    </row>
    <row r="636" spans="1:11">
      <c r="A636" s="156"/>
      <c r="B636" s="150" t="s">
        <v>1109</v>
      </c>
      <c r="C636" s="143">
        <v>14594098.929777617</v>
      </c>
      <c r="D636" s="143">
        <v>14128374.104770698</v>
      </c>
      <c r="E636" s="143">
        <v>13878762.607071999</v>
      </c>
      <c r="F636" s="143">
        <v>6967285.6782786846</v>
      </c>
      <c r="G636" s="143">
        <f>+I636-H636</f>
        <v>699282.81388286175</v>
      </c>
      <c r="H636" s="143">
        <f t="shared" si="186"/>
        <v>16053.508822755379</v>
      </c>
      <c r="I636" s="143">
        <f>+C636-E636</f>
        <v>715336.32270561717</v>
      </c>
      <c r="J636" s="151">
        <f t="shared" si="188"/>
        <v>4.9015449747709598E-2</v>
      </c>
      <c r="K636" s="148"/>
    </row>
    <row r="637" spans="1:11">
      <c r="A637" s="156"/>
      <c r="B637" s="150" t="s">
        <v>1110</v>
      </c>
      <c r="C637" s="143">
        <v>12349515.768519159</v>
      </c>
      <c r="D637" s="143">
        <v>12469915.262143239</v>
      </c>
      <c r="E637" s="143">
        <v>11811653.957974857</v>
      </c>
      <c r="F637" s="143">
        <v>6309024.3741103038</v>
      </c>
      <c r="G637" s="143">
        <f>+I637-H637</f>
        <v>524277.3431989316</v>
      </c>
      <c r="H637" s="143">
        <f t="shared" si="186"/>
        <v>13584.467345371077</v>
      </c>
      <c r="I637" s="143">
        <f>+C637-E637</f>
        <v>537861.81054430269</v>
      </c>
      <c r="J637" s="151">
        <f t="shared" si="188"/>
        <v>4.3553271288206803E-2</v>
      </c>
      <c r="K637" s="148"/>
    </row>
    <row r="638" spans="1:11">
      <c r="A638" s="156"/>
      <c r="B638" s="150" t="s">
        <v>1111</v>
      </c>
      <c r="C638" s="143">
        <v>12693006.411890967</v>
      </c>
      <c r="D638" s="143">
        <v>12342082.160142349</v>
      </c>
      <c r="E638" s="143">
        <v>12085919.58240163</v>
      </c>
      <c r="F638" s="143">
        <v>6052861.7963695843</v>
      </c>
      <c r="G638" s="143">
        <f>+I638-H638</f>
        <v>593124.52243625722</v>
      </c>
      <c r="H638" s="143">
        <f t="shared" si="186"/>
        <v>13962.307053080065</v>
      </c>
      <c r="I638" s="143">
        <f>+C638-E638</f>
        <v>607086.82948933728</v>
      </c>
      <c r="J638" s="151">
        <f t="shared" si="188"/>
        <v>4.7828450549005537E-2</v>
      </c>
      <c r="K638" s="148"/>
    </row>
    <row r="639" spans="1:11">
      <c r="A639" s="158"/>
      <c r="B639" s="150"/>
      <c r="C639" s="143"/>
      <c r="D639" s="143"/>
      <c r="E639" s="143"/>
      <c r="F639" s="143"/>
      <c r="G639" s="143"/>
      <c r="H639" s="143"/>
      <c r="I639" s="143"/>
      <c r="J639" s="151"/>
      <c r="K639" s="148"/>
    </row>
    <row r="640" spans="1:11">
      <c r="A640" s="128" t="s">
        <v>1094</v>
      </c>
      <c r="B640" s="150" t="s">
        <v>81</v>
      </c>
      <c r="C640" s="143">
        <f t="shared" ref="C640:I640" si="189">SUM(C627:C638)</f>
        <v>169368790.61501554</v>
      </c>
      <c r="D640" s="143">
        <f t="shared" si="189"/>
        <v>161282422.08372718</v>
      </c>
      <c r="E640" s="143">
        <f t="shared" si="189"/>
        <v>161353806.92838049</v>
      </c>
      <c r="F640" s="143">
        <f t="shared" si="189"/>
        <v>75831248.279783711</v>
      </c>
      <c r="G640" s="143">
        <f t="shared" si="189"/>
        <v>7828678.0169585524</v>
      </c>
      <c r="H640" s="143">
        <f t="shared" si="189"/>
        <v>186305.66967651714</v>
      </c>
      <c r="I640" s="143">
        <f t="shared" si="189"/>
        <v>8014983.6866350695</v>
      </c>
      <c r="J640" s="151">
        <f>(I640/C640)</f>
        <v>4.7322671771646306E-2</v>
      </c>
      <c r="K640" s="148"/>
    </row>
    <row r="641" spans="1:11">
      <c r="A641" s="128"/>
      <c r="B641" s="150"/>
      <c r="C641" s="143"/>
      <c r="D641" s="143"/>
      <c r="E641" s="143"/>
      <c r="F641" s="143"/>
      <c r="G641" s="143"/>
      <c r="H641" s="143"/>
      <c r="I641" s="143"/>
      <c r="J641" s="151"/>
      <c r="K641" s="148"/>
    </row>
    <row r="642" spans="1:11">
      <c r="A642" s="128"/>
      <c r="B642" s="150"/>
      <c r="C642" s="143"/>
      <c r="D642" s="143"/>
      <c r="E642" s="143"/>
      <c r="F642" s="143"/>
      <c r="G642" s="143"/>
      <c r="H642" s="143"/>
      <c r="I642" s="143"/>
      <c r="J642" s="151"/>
      <c r="K642" s="148"/>
    </row>
    <row r="643" spans="1:11">
      <c r="A643" s="128">
        <f>+A627+1</f>
        <v>2046</v>
      </c>
      <c r="B643" s="150" t="s">
        <v>1100</v>
      </c>
      <c r="C643" s="143">
        <v>12822593.290181164</v>
      </c>
      <c r="D643" s="143">
        <v>13008999.192339782</v>
      </c>
      <c r="E643" s="143">
        <v>12175017.298208309</v>
      </c>
      <c r="F643" s="143">
        <v>5218879.9022381129</v>
      </c>
      <c r="G643" s="143">
        <f>+I643-H643</f>
        <v>633471.13935365505</v>
      </c>
      <c r="H643" s="143">
        <f>+C643*0.0011</f>
        <v>14104.852619199281</v>
      </c>
      <c r="I643" s="143">
        <f>+C643-E643</f>
        <v>647575.99197285436</v>
      </c>
      <c r="J643" s="151">
        <f>(I643/C643)</f>
        <v>5.0502731960525675E-2</v>
      </c>
      <c r="K643" s="148"/>
    </row>
    <row r="644" spans="1:11">
      <c r="A644" s="156"/>
      <c r="B644" s="150" t="s">
        <v>1101</v>
      </c>
      <c r="C644" s="143">
        <v>11915054.090219671</v>
      </c>
      <c r="D644" s="143">
        <v>11881200.794328885</v>
      </c>
      <c r="E644" s="143">
        <v>11316920.319070956</v>
      </c>
      <c r="F644" s="143">
        <v>4654599.4269801844</v>
      </c>
      <c r="G644" s="143">
        <f t="shared" ref="G644:G650" si="190">+I644-H644</f>
        <v>585027.21164947352</v>
      </c>
      <c r="H644" s="143">
        <f t="shared" ref="H644:H654" si="191">+C644*0.0011</f>
        <v>13106.559499241639</v>
      </c>
      <c r="I644" s="143">
        <f t="shared" ref="I644:I650" si="192">+C644-E644</f>
        <v>598133.77114871517</v>
      </c>
      <c r="J644" s="151">
        <f t="shared" ref="J644:J654" si="193">(I644/C644)</f>
        <v>5.0199836829921407E-2</v>
      </c>
      <c r="K644" s="148"/>
    </row>
    <row r="645" spans="1:11">
      <c r="A645" s="156"/>
      <c r="B645" s="150" t="s">
        <v>1102</v>
      </c>
      <c r="C645" s="143">
        <v>13012070.548107456</v>
      </c>
      <c r="D645" s="143">
        <v>11840225.307532353</v>
      </c>
      <c r="E645" s="143">
        <v>12370634.498375714</v>
      </c>
      <c r="F645" s="143">
        <v>5185008.617823543</v>
      </c>
      <c r="G645" s="143">
        <f t="shared" si="190"/>
        <v>627122.77212882438</v>
      </c>
      <c r="H645" s="143">
        <f t="shared" si="191"/>
        <v>14313.277602918202</v>
      </c>
      <c r="I645" s="143">
        <f t="shared" si="192"/>
        <v>641436.04973174259</v>
      </c>
      <c r="J645" s="151">
        <f t="shared" si="193"/>
        <v>4.9295463574399109E-2</v>
      </c>
      <c r="K645" s="148"/>
    </row>
    <row r="646" spans="1:11">
      <c r="A646" s="156"/>
      <c r="B646" s="150" t="s">
        <v>1103</v>
      </c>
      <c r="C646" s="143">
        <v>13380501.351087946</v>
      </c>
      <c r="D646" s="143">
        <v>12098191.704100784</v>
      </c>
      <c r="E646" s="143">
        <v>12769580.756752023</v>
      </c>
      <c r="F646" s="143">
        <v>5856397.6704747835</v>
      </c>
      <c r="G646" s="143">
        <f t="shared" si="190"/>
        <v>596202.04284972628</v>
      </c>
      <c r="H646" s="143">
        <f t="shared" si="191"/>
        <v>14718.551486196742</v>
      </c>
      <c r="I646" s="143">
        <f t="shared" si="192"/>
        <v>610920.59433592297</v>
      </c>
      <c r="J646" s="151">
        <f t="shared" si="193"/>
        <v>4.5657526448831455E-2</v>
      </c>
      <c r="K646" s="148"/>
    </row>
    <row r="647" spans="1:11">
      <c r="A647" s="156"/>
      <c r="B647" s="150" t="s">
        <v>1104</v>
      </c>
      <c r="C647" s="143">
        <v>15084298.672189921</v>
      </c>
      <c r="D647" s="143">
        <v>13562271.334316652</v>
      </c>
      <c r="E647" s="143">
        <v>14426852.510875478</v>
      </c>
      <c r="F647" s="143">
        <v>6720978.8470336087</v>
      </c>
      <c r="G647" s="143">
        <f t="shared" si="190"/>
        <v>640853.43277503387</v>
      </c>
      <c r="H647" s="143">
        <f t="shared" si="191"/>
        <v>16592.728539408916</v>
      </c>
      <c r="I647" s="143">
        <f t="shared" si="192"/>
        <v>657446.16131444275</v>
      </c>
      <c r="J647" s="151">
        <f t="shared" si="193"/>
        <v>4.3584801362130249E-2</v>
      </c>
      <c r="K647" s="148"/>
    </row>
    <row r="648" spans="1:11">
      <c r="A648" s="156"/>
      <c r="B648" s="150" t="s">
        <v>1105</v>
      </c>
      <c r="C648" s="143">
        <v>15735400.292826559</v>
      </c>
      <c r="D648" s="143">
        <v>14720883.308435194</v>
      </c>
      <c r="E648" s="143">
        <v>15040135.930804336</v>
      </c>
      <c r="F648" s="143">
        <v>7040231.4694027519</v>
      </c>
      <c r="G648" s="143">
        <f t="shared" si="190"/>
        <v>677955.42170011369</v>
      </c>
      <c r="H648" s="143">
        <f t="shared" si="191"/>
        <v>17308.940322109218</v>
      </c>
      <c r="I648" s="143">
        <f t="shared" si="192"/>
        <v>695264.36202222295</v>
      </c>
      <c r="J648" s="151">
        <f t="shared" si="193"/>
        <v>4.4184726736133904E-2</v>
      </c>
      <c r="K648" s="148"/>
    </row>
    <row r="649" spans="1:11">
      <c r="A649" s="156"/>
      <c r="B649" s="150" t="s">
        <v>1106</v>
      </c>
      <c r="C649" s="143">
        <v>16677494.732338421</v>
      </c>
      <c r="D649" s="143">
        <v>15543571.094372133</v>
      </c>
      <c r="E649" s="143">
        <v>15901375.214352731</v>
      </c>
      <c r="F649" s="143">
        <v>7398035.5893833507</v>
      </c>
      <c r="G649" s="143">
        <f t="shared" si="190"/>
        <v>757774.27378011809</v>
      </c>
      <c r="H649" s="143">
        <f t="shared" si="191"/>
        <v>18345.244205572264</v>
      </c>
      <c r="I649" s="143">
        <f t="shared" si="192"/>
        <v>776119.51798569039</v>
      </c>
      <c r="J649" s="151">
        <f t="shared" si="193"/>
        <v>4.6536936778685312E-2</v>
      </c>
      <c r="K649" s="148"/>
    </row>
    <row r="650" spans="1:11">
      <c r="A650" s="156"/>
      <c r="B650" s="150" t="s">
        <v>1107</v>
      </c>
      <c r="C650" s="143">
        <v>16962171.384918854</v>
      </c>
      <c r="D650" s="143">
        <v>15729538.513555516</v>
      </c>
      <c r="E650" s="143">
        <v>16129557.793158133</v>
      </c>
      <c r="F650" s="143">
        <v>7798054.8689859686</v>
      </c>
      <c r="G650" s="143">
        <f t="shared" si="190"/>
        <v>813955.20323731028</v>
      </c>
      <c r="H650" s="143">
        <f t="shared" si="191"/>
        <v>18658.38852341074</v>
      </c>
      <c r="I650" s="143">
        <f t="shared" si="192"/>
        <v>832613.59176072106</v>
      </c>
      <c r="J650" s="151">
        <f t="shared" si="193"/>
        <v>4.9086497999955458E-2</v>
      </c>
      <c r="K650" s="148"/>
    </row>
    <row r="651" spans="1:11">
      <c r="A651" s="156"/>
      <c r="B651" s="150" t="s">
        <v>1108</v>
      </c>
      <c r="C651" s="143">
        <v>15687354.584476767</v>
      </c>
      <c r="D651" s="143">
        <v>15414307.032048967</v>
      </c>
      <c r="E651" s="143">
        <v>14918879.249154547</v>
      </c>
      <c r="F651" s="143">
        <v>7302627.0860915482</v>
      </c>
      <c r="G651" s="143">
        <f>+I651-H651</f>
        <v>751219.24527929549</v>
      </c>
      <c r="H651" s="143">
        <f t="shared" si="191"/>
        <v>17256.090042924447</v>
      </c>
      <c r="I651" s="143">
        <f>+C651-E651</f>
        <v>768475.33532221988</v>
      </c>
      <c r="J651" s="151">
        <f t="shared" si="193"/>
        <v>4.8986929643488483E-2</v>
      </c>
      <c r="K651" s="148"/>
    </row>
    <row r="652" spans="1:11">
      <c r="A652" s="156"/>
      <c r="B652" s="150" t="s">
        <v>1109</v>
      </c>
      <c r="C652" s="143">
        <v>14767244.588434882</v>
      </c>
      <c r="D652" s="143">
        <v>14296102.378119795</v>
      </c>
      <c r="E652" s="143">
        <v>14043421.453398317</v>
      </c>
      <c r="F652" s="143">
        <v>7049946.1613700707</v>
      </c>
      <c r="G652" s="143">
        <f>+I652-H652</f>
        <v>707579.16598928696</v>
      </c>
      <c r="H652" s="143">
        <f t="shared" si="191"/>
        <v>16243.969047278371</v>
      </c>
      <c r="I652" s="143">
        <f>+C652-E652</f>
        <v>723823.13503656536</v>
      </c>
      <c r="J652" s="151">
        <f t="shared" si="193"/>
        <v>4.9015449747709522E-2</v>
      </c>
      <c r="K652" s="148"/>
    </row>
    <row r="653" spans="1:11">
      <c r="A653" s="156"/>
      <c r="B653" s="150" t="s">
        <v>1110</v>
      </c>
      <c r="C653" s="143">
        <v>12495901.505259644</v>
      </c>
      <c r="D653" s="143">
        <v>12617801.499891125</v>
      </c>
      <c r="E653" s="143">
        <v>11951664.117010359</v>
      </c>
      <c r="F653" s="143">
        <v>6383808.7784893066</v>
      </c>
      <c r="G653" s="143">
        <f>+I653-H653</f>
        <v>530491.89659349993</v>
      </c>
      <c r="H653" s="143">
        <f t="shared" si="191"/>
        <v>13745.491655785609</v>
      </c>
      <c r="I653" s="143">
        <f>+C653-E653</f>
        <v>544237.38824928552</v>
      </c>
      <c r="J653" s="151">
        <f t="shared" si="193"/>
        <v>4.3553271288206845E-2</v>
      </c>
      <c r="K653" s="148"/>
    </row>
    <row r="654" spans="1:11">
      <c r="A654" s="156"/>
      <c r="B654" s="150" t="s">
        <v>1111</v>
      </c>
      <c r="C654" s="143">
        <v>12843243.374922086</v>
      </c>
      <c r="D654" s="143">
        <v>12488275.043344429</v>
      </c>
      <c r="E654" s="143">
        <v>12228970.944275782</v>
      </c>
      <c r="F654" s="143">
        <v>6124504.6794206593</v>
      </c>
      <c r="G654" s="143">
        <f>+I654-H654</f>
        <v>600144.86293388973</v>
      </c>
      <c r="H654" s="143">
        <f t="shared" si="191"/>
        <v>14127.567712414295</v>
      </c>
      <c r="I654" s="143">
        <f>+C654-E654</f>
        <v>614272.43064630404</v>
      </c>
      <c r="J654" s="151">
        <f t="shared" si="193"/>
        <v>4.7828450549005544E-2</v>
      </c>
      <c r="K654" s="148"/>
    </row>
    <row r="655" spans="1:11">
      <c r="A655" s="158"/>
      <c r="B655" s="150"/>
      <c r="C655" s="143"/>
      <c r="D655" s="143"/>
      <c r="E655" s="143"/>
      <c r="F655" s="143"/>
      <c r="G655" s="143"/>
      <c r="H655" s="143"/>
      <c r="I655" s="143"/>
      <c r="J655" s="151"/>
      <c r="K655" s="148"/>
    </row>
    <row r="656" spans="1:11">
      <c r="A656" s="128" t="s">
        <v>1094</v>
      </c>
      <c r="B656" s="150" t="s">
        <v>81</v>
      </c>
      <c r="C656" s="143">
        <f t="shared" ref="C656:I656" si="194">SUM(C643:C654)</f>
        <v>171383328.41496339</v>
      </c>
      <c r="D656" s="143">
        <f t="shared" si="194"/>
        <v>163201367.20238563</v>
      </c>
      <c r="E656" s="143">
        <f t="shared" si="194"/>
        <v>163273010.0854367</v>
      </c>
      <c r="F656" s="143">
        <f t="shared" si="194"/>
        <v>76733073.09769389</v>
      </c>
      <c r="G656" s="143">
        <f t="shared" si="194"/>
        <v>7921796.6682702266</v>
      </c>
      <c r="H656" s="143">
        <f t="shared" si="194"/>
        <v>188521.66125645972</v>
      </c>
      <c r="I656" s="143">
        <f t="shared" si="194"/>
        <v>8110318.329526687</v>
      </c>
      <c r="J656" s="151">
        <f>(I656/C656)</f>
        <v>4.7322679542607007E-2</v>
      </c>
      <c r="K656" s="148"/>
    </row>
    <row r="657" spans="1:11">
      <c r="A657" s="128"/>
      <c r="B657" s="150"/>
      <c r="C657" s="143"/>
      <c r="D657" s="143"/>
      <c r="E657" s="143"/>
      <c r="F657" s="143"/>
      <c r="G657" s="143"/>
      <c r="H657" s="143"/>
      <c r="I657" s="143"/>
      <c r="J657" s="151"/>
      <c r="K657" s="148"/>
    </row>
    <row r="658" spans="1:11">
      <c r="A658" s="128"/>
      <c r="B658" s="150"/>
      <c r="C658" s="143"/>
      <c r="D658" s="143"/>
      <c r="E658" s="143"/>
      <c r="F658" s="143"/>
      <c r="G658" s="143"/>
      <c r="H658" s="143"/>
      <c r="I658" s="143"/>
      <c r="J658" s="151"/>
      <c r="K658" s="148"/>
    </row>
    <row r="659" spans="1:11">
      <c r="A659" s="128">
        <f>+A643+1</f>
        <v>2047</v>
      </c>
      <c r="B659" s="150" t="s">
        <v>1100</v>
      </c>
      <c r="C659" s="143">
        <v>12974349.912711214</v>
      </c>
      <c r="D659" s="143">
        <v>13162968.629246056</v>
      </c>
      <c r="E659" s="143">
        <v>12319109.79670749</v>
      </c>
      <c r="F659" s="143">
        <v>5280645.8468820937</v>
      </c>
      <c r="G659" s="143">
        <f>+I659-H659</f>
        <v>640968.33109974151</v>
      </c>
      <c r="H659" s="143">
        <f>+C659*0.0011</f>
        <v>14271.784903982336</v>
      </c>
      <c r="I659" s="143">
        <f>+C659-E659</f>
        <v>655240.11600372382</v>
      </c>
      <c r="J659" s="151">
        <f>(I659/C659)</f>
        <v>5.0502731960525647E-2</v>
      </c>
      <c r="K659" s="148"/>
    </row>
    <row r="660" spans="1:11">
      <c r="A660" s="156"/>
      <c r="B660" s="150" t="s">
        <v>1101</v>
      </c>
      <c r="C660" s="143">
        <v>12055995.311122533</v>
      </c>
      <c r="D660" s="143">
        <v>12021774.240262236</v>
      </c>
      <c r="E660" s="143">
        <v>11450786.313681884</v>
      </c>
      <c r="F660" s="143">
        <v>4709657.9203017419</v>
      </c>
      <c r="G660" s="143">
        <f t="shared" ref="G660:G666" si="195">+I660-H660</f>
        <v>591947.40259841445</v>
      </c>
      <c r="H660" s="143">
        <f t="shared" ref="H660:H670" si="196">+C660*0.0011</f>
        <v>13261.594842234786</v>
      </c>
      <c r="I660" s="143">
        <f t="shared" ref="I660:I666" si="197">+C660-E660</f>
        <v>605208.9974406492</v>
      </c>
      <c r="J660" s="151">
        <f t="shared" ref="J660:J670" si="198">(I660/C660)</f>
        <v>5.0199836829921449E-2</v>
      </c>
      <c r="K660" s="148"/>
    </row>
    <row r="661" spans="1:11">
      <c r="A661" s="156"/>
      <c r="B661" s="150" t="s">
        <v>1102</v>
      </c>
      <c r="C661" s="143">
        <v>13166022.447235962</v>
      </c>
      <c r="D661" s="143">
        <v>11980300.305079587</v>
      </c>
      <c r="E661" s="143">
        <v>12516997.26726852</v>
      </c>
      <c r="F661" s="143">
        <v>5246354.8824906759</v>
      </c>
      <c r="G661" s="143">
        <f t="shared" si="195"/>
        <v>634542.55527548294</v>
      </c>
      <c r="H661" s="143">
        <f t="shared" si="196"/>
        <v>14482.62469195956</v>
      </c>
      <c r="I661" s="143">
        <f t="shared" si="197"/>
        <v>649025.17996744253</v>
      </c>
      <c r="J661" s="151">
        <f t="shared" si="198"/>
        <v>4.9295463574399193E-2</v>
      </c>
      <c r="K661" s="148"/>
    </row>
    <row r="662" spans="1:11">
      <c r="A662" s="156"/>
      <c r="B662" s="150" t="s">
        <v>1103</v>
      </c>
      <c r="C662" s="143">
        <v>13538854.444028253</v>
      </c>
      <c r="D662" s="143">
        <v>12241352.834672444</v>
      </c>
      <c r="E662" s="143">
        <v>12920703.839163154</v>
      </c>
      <c r="F662" s="143">
        <v>5925705.8869813858</v>
      </c>
      <c r="G662" s="143">
        <f t="shared" si="195"/>
        <v>603257.86497666733</v>
      </c>
      <c r="H662" s="143">
        <f t="shared" si="196"/>
        <v>14892.739888431079</v>
      </c>
      <c r="I662" s="143">
        <f t="shared" si="197"/>
        <v>618150.60486509837</v>
      </c>
      <c r="J662" s="151">
        <f t="shared" si="198"/>
        <v>4.5657526448831393E-2</v>
      </c>
      <c r="K662" s="148"/>
    </row>
    <row r="663" spans="1:11">
      <c r="A663" s="156"/>
      <c r="B663" s="150" t="s">
        <v>1104</v>
      </c>
      <c r="C663" s="143">
        <v>15262574.23271982</v>
      </c>
      <c r="D663" s="143">
        <v>13722652.32633961</v>
      </c>
      <c r="E663" s="143">
        <v>14597357.966511957</v>
      </c>
      <c r="F663" s="143">
        <v>6800411.527153735</v>
      </c>
      <c r="G663" s="143">
        <f t="shared" si="195"/>
        <v>648427.4345518708</v>
      </c>
      <c r="H663" s="143">
        <f t="shared" si="196"/>
        <v>16788.831655991802</v>
      </c>
      <c r="I663" s="143">
        <f t="shared" si="197"/>
        <v>665216.26620786265</v>
      </c>
      <c r="J663" s="151">
        <f t="shared" si="198"/>
        <v>4.3584801362130367E-2</v>
      </c>
      <c r="K663" s="148"/>
    </row>
    <row r="664" spans="1:11">
      <c r="A664" s="156"/>
      <c r="B664" s="150" t="s">
        <v>1105</v>
      </c>
      <c r="C664" s="143">
        <v>15921161.599449081</v>
      </c>
      <c r="D664" s="143">
        <v>14894757.355025209</v>
      </c>
      <c r="E664" s="143">
        <v>15217689.424855594</v>
      </c>
      <c r="F664" s="143">
        <v>7123343.5969841173</v>
      </c>
      <c r="G664" s="143">
        <f t="shared" si="195"/>
        <v>685958.89683409373</v>
      </c>
      <c r="H664" s="143">
        <f t="shared" si="196"/>
        <v>17513.27775939399</v>
      </c>
      <c r="I664" s="143">
        <f t="shared" si="197"/>
        <v>703472.17459348775</v>
      </c>
      <c r="J664" s="151">
        <f t="shared" si="198"/>
        <v>4.4184726736134002E-2</v>
      </c>
      <c r="K664" s="148"/>
    </row>
    <row r="665" spans="1:11">
      <c r="A665" s="156"/>
      <c r="B665" s="150" t="s">
        <v>1106</v>
      </c>
      <c r="C665" s="143">
        <v>16874083.841010876</v>
      </c>
      <c r="D665" s="143">
        <v>15726917.938524593</v>
      </c>
      <c r="E665" s="143">
        <v>16088815.668103518</v>
      </c>
      <c r="F665" s="143">
        <v>7485241.3265630407</v>
      </c>
      <c r="G665" s="143">
        <f t="shared" si="195"/>
        <v>766706.68068224611</v>
      </c>
      <c r="H665" s="143">
        <f t="shared" si="196"/>
        <v>18561.492225111964</v>
      </c>
      <c r="I665" s="143">
        <f t="shared" si="197"/>
        <v>785268.17290735804</v>
      </c>
      <c r="J665" s="151">
        <f t="shared" si="198"/>
        <v>4.6536936778685284E-2</v>
      </c>
      <c r="K665" s="148"/>
    </row>
    <row r="666" spans="1:11">
      <c r="A666" s="156"/>
      <c r="B666" s="150" t="s">
        <v>1107</v>
      </c>
      <c r="C666" s="143">
        <v>17162105.146066487</v>
      </c>
      <c r="D666" s="143">
        <v>15914947.993513284</v>
      </c>
      <c r="E666" s="143">
        <v>16319677.50613907</v>
      </c>
      <c r="F666" s="143">
        <v>7889970.8391888272</v>
      </c>
      <c r="G666" s="143">
        <f t="shared" si="195"/>
        <v>823549.32426674385</v>
      </c>
      <c r="H666" s="143">
        <f t="shared" si="196"/>
        <v>18878.315660673135</v>
      </c>
      <c r="I666" s="143">
        <f t="shared" si="197"/>
        <v>842427.63992741704</v>
      </c>
      <c r="J666" s="151">
        <f t="shared" si="198"/>
        <v>4.908649799995541E-2</v>
      </c>
      <c r="K666" s="148"/>
    </row>
    <row r="667" spans="1:11">
      <c r="A667" s="156"/>
      <c r="B667" s="150" t="s">
        <v>1108</v>
      </c>
      <c r="C667" s="143">
        <v>15872190.24158174</v>
      </c>
      <c r="D667" s="143">
        <v>15595961.202893376</v>
      </c>
      <c r="E667" s="143">
        <v>15094660.374929311</v>
      </c>
      <c r="F667" s="143">
        <v>7388670.0112247616</v>
      </c>
      <c r="G667" s="143">
        <f>+I667-H667</f>
        <v>760070.45738668914</v>
      </c>
      <c r="H667" s="143">
        <f t="shared" si="196"/>
        <v>17459.409265739916</v>
      </c>
      <c r="I667" s="143">
        <f>+C667-E667</f>
        <v>777529.8666524291</v>
      </c>
      <c r="J667" s="151">
        <f t="shared" si="198"/>
        <v>4.8986929643488476E-2</v>
      </c>
      <c r="K667" s="148"/>
    </row>
    <row r="668" spans="1:11">
      <c r="A668" s="156"/>
      <c r="B668" s="150" t="s">
        <v>1109</v>
      </c>
      <c r="C668" s="143">
        <v>14941019.716342416</v>
      </c>
      <c r="D668" s="143">
        <v>14464441.770688927</v>
      </c>
      <c r="E668" s="143">
        <v>14208678.915256497</v>
      </c>
      <c r="F668" s="143">
        <v>7132907.1557923313</v>
      </c>
      <c r="G668" s="143">
        <f>+I668-H668</f>
        <v>715905.6793979425</v>
      </c>
      <c r="H668" s="143">
        <f t="shared" si="196"/>
        <v>16435.121687976658</v>
      </c>
      <c r="I668" s="143">
        <f>+C668-E668</f>
        <v>732340.80108591914</v>
      </c>
      <c r="J668" s="151">
        <f t="shared" si="198"/>
        <v>4.9015449747709543E-2</v>
      </c>
      <c r="K668" s="148"/>
    </row>
    <row r="669" spans="1:11">
      <c r="A669" s="156"/>
      <c r="B669" s="150" t="s">
        <v>1110</v>
      </c>
      <c r="C669" s="143">
        <v>12642823.947101446</v>
      </c>
      <c r="D669" s="143">
        <v>12766227.391088787</v>
      </c>
      <c r="E669" s="143">
        <v>12092187.605884299</v>
      </c>
      <c r="F669" s="143">
        <v>6458867.3705878444</v>
      </c>
      <c r="G669" s="143">
        <f>+I669-H669</f>
        <v>536729.23487533559</v>
      </c>
      <c r="H669" s="143">
        <f t="shared" si="196"/>
        <v>13907.106341811592</v>
      </c>
      <c r="I669" s="143">
        <f>+C669-E669</f>
        <v>550636.34121714719</v>
      </c>
      <c r="J669" s="151">
        <f t="shared" si="198"/>
        <v>4.3553271288206831E-2</v>
      </c>
      <c r="K669" s="148"/>
    </row>
    <row r="670" spans="1:11">
      <c r="A670" s="156"/>
      <c r="B670" s="150" t="s">
        <v>1111</v>
      </c>
      <c r="C670" s="143">
        <v>12994024.014819691</v>
      </c>
      <c r="D670" s="143">
        <v>12635000.526957728</v>
      </c>
      <c r="E670" s="143">
        <v>12372539.979794297</v>
      </c>
      <c r="F670" s="143">
        <v>6196406.8234244147</v>
      </c>
      <c r="G670" s="143">
        <f>+I670-H670</f>
        <v>607190.60860909196</v>
      </c>
      <c r="H670" s="143">
        <f t="shared" si="196"/>
        <v>14293.426416301661</v>
      </c>
      <c r="I670" s="143">
        <f>+C670-E670</f>
        <v>621484.03502539359</v>
      </c>
      <c r="J670" s="151">
        <f t="shared" si="198"/>
        <v>4.7828450549005509E-2</v>
      </c>
      <c r="K670" s="148"/>
    </row>
    <row r="671" spans="1:11">
      <c r="A671" s="158"/>
      <c r="B671" s="150"/>
      <c r="C671" s="143"/>
      <c r="D671" s="143"/>
      <c r="E671" s="143"/>
      <c r="F671" s="143"/>
      <c r="G671" s="143"/>
      <c r="H671" s="143"/>
      <c r="I671" s="143"/>
      <c r="J671" s="151"/>
      <c r="K671" s="148"/>
    </row>
    <row r="672" spans="1:11">
      <c r="A672" s="128" t="s">
        <v>1094</v>
      </c>
      <c r="B672" s="150" t="s">
        <v>81</v>
      </c>
      <c r="C672" s="143">
        <f t="shared" ref="C672:I672" si="199">SUM(C659:C670)</f>
        <v>173405204.85418952</v>
      </c>
      <c r="D672" s="143">
        <f t="shared" si="199"/>
        <v>165127302.51429182</v>
      </c>
      <c r="E672" s="143">
        <f t="shared" si="199"/>
        <v>165199204.6582956</v>
      </c>
      <c r="F672" s="143">
        <f t="shared" si="199"/>
        <v>77638183.187574968</v>
      </c>
      <c r="G672" s="143">
        <f t="shared" si="199"/>
        <v>8015254.4705543201</v>
      </c>
      <c r="H672" s="143">
        <f t="shared" si="199"/>
        <v>190745.72533960847</v>
      </c>
      <c r="I672" s="143">
        <f t="shared" si="199"/>
        <v>8206000.1958939284</v>
      </c>
      <c r="J672" s="151">
        <f>(I672/C672)</f>
        <v>4.7322686783214336E-2</v>
      </c>
      <c r="K672" s="148"/>
    </row>
    <row r="673" spans="1:11">
      <c r="A673" s="128"/>
      <c r="B673" s="150"/>
      <c r="C673" s="143"/>
      <c r="D673" s="143"/>
      <c r="E673" s="143"/>
      <c r="F673" s="143"/>
      <c r="G673" s="143"/>
      <c r="H673" s="143"/>
      <c r="I673" s="143"/>
      <c r="J673" s="151"/>
      <c r="K673" s="148"/>
    </row>
    <row r="674" spans="1:11">
      <c r="A674" s="128"/>
      <c r="B674" s="150"/>
      <c r="C674" s="143"/>
      <c r="D674" s="143"/>
      <c r="E674" s="143"/>
      <c r="F674" s="143"/>
      <c r="G674" s="143"/>
      <c r="H674" s="143"/>
      <c r="I674" s="143"/>
      <c r="J674" s="151"/>
      <c r="K674" s="148"/>
    </row>
    <row r="675" spans="1:11">
      <c r="A675" s="128">
        <f>+A659+1</f>
        <v>2048</v>
      </c>
      <c r="B675" s="150" t="s">
        <v>1100</v>
      </c>
      <c r="C675" s="143">
        <v>13126654.053912161</v>
      </c>
      <c r="D675" s="143">
        <v>13317494.350882918</v>
      </c>
      <c r="E675" s="143">
        <v>12463722.162688887</v>
      </c>
      <c r="F675" s="143">
        <v>5342634.6352303848</v>
      </c>
      <c r="G675" s="143">
        <f>+I675-H675</f>
        <v>648492.57176397077</v>
      </c>
      <c r="H675" s="143">
        <f>+C675*0.0011</f>
        <v>14439.319459303379</v>
      </c>
      <c r="I675" s="143">
        <f>+C675-E675</f>
        <v>662931.89122327417</v>
      </c>
      <c r="J675" s="151">
        <f>(I675/C675)</f>
        <v>5.0502731960525717E-2</v>
      </c>
      <c r="K675" s="148"/>
    </row>
    <row r="676" spans="1:11">
      <c r="A676" s="156"/>
      <c r="B676" s="150" t="s">
        <v>1101</v>
      </c>
      <c r="C676" s="143">
        <v>12197448.392723633</v>
      </c>
      <c r="D676" s="143">
        <v>12162856.73759966</v>
      </c>
      <c r="E676" s="143">
        <v>11585138.473667519</v>
      </c>
      <c r="F676" s="143">
        <v>4764916.3712982424</v>
      </c>
      <c r="G676" s="143">
        <f t="shared" ref="G676:G682" si="200">+I676-H676</f>
        <v>598892.72582411778</v>
      </c>
      <c r="H676" s="143">
        <f t="shared" ref="H676:H686" si="201">+C676*0.0011</f>
        <v>13417.193231995998</v>
      </c>
      <c r="I676" s="143">
        <f t="shared" ref="I676:I682" si="202">+C676-E676</f>
        <v>612309.91905611381</v>
      </c>
      <c r="J676" s="151">
        <f t="shared" ref="J676:J686" si="203">(I676/C676)</f>
        <v>5.0199836829921435E-2</v>
      </c>
      <c r="K676" s="148"/>
    </row>
    <row r="677" spans="1:11">
      <c r="A677" s="156"/>
      <c r="B677" s="150" t="s">
        <v>1102</v>
      </c>
      <c r="C677" s="143">
        <v>13320541.16851954</v>
      </c>
      <c r="D677" s="143">
        <v>12120888.275200665</v>
      </c>
      <c r="E677" s="143">
        <v>12663898.916555502</v>
      </c>
      <c r="F677" s="143">
        <v>5307927.012653078</v>
      </c>
      <c r="G677" s="143">
        <f t="shared" si="200"/>
        <v>641989.65667866671</v>
      </c>
      <c r="H677" s="143">
        <f t="shared" si="201"/>
        <v>14652.595285371495</v>
      </c>
      <c r="I677" s="143">
        <f t="shared" si="202"/>
        <v>656642.25196403824</v>
      </c>
      <c r="J677" s="151">
        <f t="shared" si="203"/>
        <v>4.9295463574399075E-2</v>
      </c>
      <c r="K677" s="148"/>
    </row>
    <row r="678" spans="1:11">
      <c r="A678" s="156"/>
      <c r="B678" s="150" t="s">
        <v>1103</v>
      </c>
      <c r="C678" s="143">
        <v>13697796.683440797</v>
      </c>
      <c r="D678" s="143">
        <v>12385044.219739486</v>
      </c>
      <c r="E678" s="143">
        <v>13072389.169075884</v>
      </c>
      <c r="F678" s="143">
        <v>5995271.9619894782</v>
      </c>
      <c r="G678" s="143">
        <f t="shared" si="200"/>
        <v>610339.93801312824</v>
      </c>
      <c r="H678" s="143">
        <f t="shared" si="201"/>
        <v>15067.576351784877</v>
      </c>
      <c r="I678" s="143">
        <f t="shared" si="202"/>
        <v>625407.51436491311</v>
      </c>
      <c r="J678" s="151">
        <f t="shared" si="203"/>
        <v>4.5657526448831393E-2</v>
      </c>
      <c r="K678" s="148"/>
    </row>
    <row r="679" spans="1:11">
      <c r="A679" s="156"/>
      <c r="B679" s="150" t="s">
        <v>1104</v>
      </c>
      <c r="C679" s="143">
        <v>15441503.047567831</v>
      </c>
      <c r="D679" s="143">
        <v>13883624.894417331</v>
      </c>
      <c r="E679" s="143">
        <v>14768488.204506857</v>
      </c>
      <c r="F679" s="143">
        <v>6880135.2720790058</v>
      </c>
      <c r="G679" s="143">
        <f t="shared" si="200"/>
        <v>656029.18970864941</v>
      </c>
      <c r="H679" s="143">
        <f t="shared" si="201"/>
        <v>16985.653352324614</v>
      </c>
      <c r="I679" s="143">
        <f t="shared" si="202"/>
        <v>673014.84306097403</v>
      </c>
      <c r="J679" s="151">
        <f t="shared" si="203"/>
        <v>4.3584801362130325E-2</v>
      </c>
      <c r="K679" s="148"/>
    </row>
    <row r="680" spans="1:11">
      <c r="A680" s="156"/>
      <c r="B680" s="150" t="s">
        <v>1105</v>
      </c>
      <c r="C680" s="143">
        <v>16107602.193512857</v>
      </c>
      <c r="D680" s="143">
        <v>15069267.817319034</v>
      </c>
      <c r="E680" s="143">
        <v>15395892.19221814</v>
      </c>
      <c r="F680" s="143">
        <v>7206759.6469781119</v>
      </c>
      <c r="G680" s="143">
        <f t="shared" si="200"/>
        <v>693991.63888185308</v>
      </c>
      <c r="H680" s="143">
        <f t="shared" si="201"/>
        <v>17718.362412864142</v>
      </c>
      <c r="I680" s="143">
        <f t="shared" si="202"/>
        <v>711710.00129471719</v>
      </c>
      <c r="J680" s="151">
        <f t="shared" si="203"/>
        <v>4.4184726736133939E-2</v>
      </c>
      <c r="K680" s="148"/>
    </row>
    <row r="681" spans="1:11">
      <c r="A681" s="156"/>
      <c r="B681" s="150" t="s">
        <v>1106</v>
      </c>
      <c r="C681" s="143">
        <v>17071380.566662408</v>
      </c>
      <c r="D681" s="143">
        <v>15910929.497138735</v>
      </c>
      <c r="E681" s="143">
        <v>16276930.808506763</v>
      </c>
      <c r="F681" s="143">
        <v>7572760.9583461406</v>
      </c>
      <c r="G681" s="143">
        <f t="shared" si="200"/>
        <v>775671.23953231715</v>
      </c>
      <c r="H681" s="143">
        <f t="shared" si="201"/>
        <v>18778.518623328651</v>
      </c>
      <c r="I681" s="143">
        <f t="shared" si="202"/>
        <v>794449.7581556458</v>
      </c>
      <c r="J681" s="151">
        <f t="shared" si="203"/>
        <v>4.6536936778685326E-2</v>
      </c>
      <c r="K681" s="148"/>
    </row>
    <row r="682" spans="1:11">
      <c r="A682" s="156"/>
      <c r="B682" s="150" t="s">
        <v>1107</v>
      </c>
      <c r="C682" s="143">
        <v>17362763.628927629</v>
      </c>
      <c r="D682" s="143">
        <v>16101027.337893318</v>
      </c>
      <c r="E682" s="143">
        <v>16510486.366782574</v>
      </c>
      <c r="F682" s="143">
        <v>7982219.9872353971</v>
      </c>
      <c r="G682" s="143">
        <f t="shared" si="200"/>
        <v>833178.22215323511</v>
      </c>
      <c r="H682" s="143">
        <f t="shared" si="201"/>
        <v>19099.039991820395</v>
      </c>
      <c r="I682" s="143">
        <f t="shared" si="202"/>
        <v>852277.26214505546</v>
      </c>
      <c r="J682" s="151">
        <f t="shared" si="203"/>
        <v>4.9086497999955458E-2</v>
      </c>
      <c r="K682" s="148"/>
    </row>
    <row r="683" spans="1:11">
      <c r="A683" s="156"/>
      <c r="B683" s="150" t="s">
        <v>1108</v>
      </c>
      <c r="C683" s="143">
        <v>16057701.56938269</v>
      </c>
      <c r="D683" s="143">
        <v>15778276.591492372</v>
      </c>
      <c r="E683" s="143">
        <v>15271084.072367206</v>
      </c>
      <c r="F683" s="143">
        <v>7475027.4681102317</v>
      </c>
      <c r="G683" s="143">
        <f>+I683-H683</f>
        <v>768954.02528916276</v>
      </c>
      <c r="H683" s="143">
        <f t="shared" si="201"/>
        <v>17663.47172632096</v>
      </c>
      <c r="I683" s="143">
        <f>+C683-E683</f>
        <v>786617.49701548368</v>
      </c>
      <c r="J683" s="151">
        <f t="shared" si="203"/>
        <v>4.8986929643488435E-2</v>
      </c>
      <c r="K683" s="148"/>
    </row>
    <row r="684" spans="1:11">
      <c r="A684" s="156"/>
      <c r="B684" s="150" t="s">
        <v>1109</v>
      </c>
      <c r="C684" s="143">
        <v>15115427.328877058</v>
      </c>
      <c r="D684" s="143">
        <v>14633395.227234203</v>
      </c>
      <c r="E684" s="143">
        <v>14374537.860223329</v>
      </c>
      <c r="F684" s="143">
        <v>7216170.101099357</v>
      </c>
      <c r="G684" s="143">
        <f>+I684-H684</f>
        <v>724262.49859196437</v>
      </c>
      <c r="H684" s="143">
        <f t="shared" si="201"/>
        <v>16626.970061764765</v>
      </c>
      <c r="I684" s="143">
        <f>+C684-E684</f>
        <v>740889.46865372919</v>
      </c>
      <c r="J684" s="151">
        <f t="shared" si="203"/>
        <v>4.9015449747709564E-2</v>
      </c>
      <c r="K684" s="148"/>
    </row>
    <row r="685" spans="1:11">
      <c r="A685" s="156"/>
      <c r="B685" s="150" t="s">
        <v>1110</v>
      </c>
      <c r="C685" s="143">
        <v>12790285.749198707</v>
      </c>
      <c r="D685" s="143">
        <v>12915195.558359155</v>
      </c>
      <c r="E685" s="143">
        <v>12233226.96411017</v>
      </c>
      <c r="F685" s="143">
        <v>6534201.5068503711</v>
      </c>
      <c r="G685" s="143">
        <f>+I685-H685</f>
        <v>542989.47076441871</v>
      </c>
      <c r="H685" s="143">
        <f t="shared" si="201"/>
        <v>14069.314324118579</v>
      </c>
      <c r="I685" s="143">
        <f>+C685-E685</f>
        <v>557058.78508853726</v>
      </c>
      <c r="J685" s="151">
        <f t="shared" si="203"/>
        <v>4.3553271288206852E-2</v>
      </c>
      <c r="K685" s="148"/>
    </row>
    <row r="686" spans="1:11">
      <c r="A686" s="156"/>
      <c r="B686" s="150" t="s">
        <v>1111</v>
      </c>
      <c r="C686" s="143">
        <v>13145350.919774126</v>
      </c>
      <c r="D686" s="143">
        <v>12782261.197608214</v>
      </c>
      <c r="E686" s="143">
        <v>12516629.153358385</v>
      </c>
      <c r="F686" s="143">
        <v>6268569.4626005413</v>
      </c>
      <c r="G686" s="143">
        <f>+I686-H686</f>
        <v>614261.88040398981</v>
      </c>
      <c r="H686" s="143">
        <f t="shared" si="201"/>
        <v>14459.88601175154</v>
      </c>
      <c r="I686" s="143">
        <f>+C686-E686</f>
        <v>628721.76641574129</v>
      </c>
      <c r="J686" s="151">
        <f t="shared" si="203"/>
        <v>4.7828450549005537E-2</v>
      </c>
      <c r="K686" s="148"/>
    </row>
    <row r="687" spans="1:11">
      <c r="A687" s="158"/>
      <c r="B687" s="150"/>
      <c r="C687" s="143"/>
      <c r="D687" s="143"/>
      <c r="E687" s="143"/>
      <c r="F687" s="143"/>
      <c r="G687" s="143"/>
      <c r="H687" s="143"/>
      <c r="I687" s="143"/>
      <c r="J687" s="151"/>
      <c r="K687" s="148"/>
    </row>
    <row r="688" spans="1:11">
      <c r="A688" s="128" t="s">
        <v>1094</v>
      </c>
      <c r="B688" s="150" t="s">
        <v>81</v>
      </c>
      <c r="C688" s="143">
        <f t="shared" ref="C688:I688" si="204">SUM(C675:C686)</f>
        <v>175434455.30249941</v>
      </c>
      <c r="D688" s="143">
        <f t="shared" si="204"/>
        <v>167060261.70488507</v>
      </c>
      <c r="E688" s="143">
        <f t="shared" si="204"/>
        <v>167132424.3440612</v>
      </c>
      <c r="F688" s="143">
        <f t="shared" si="204"/>
        <v>78546594.384470344</v>
      </c>
      <c r="G688" s="143">
        <f t="shared" si="204"/>
        <v>8109053.0576054743</v>
      </c>
      <c r="H688" s="143">
        <f t="shared" si="204"/>
        <v>192977.90083274938</v>
      </c>
      <c r="I688" s="143">
        <f t="shared" si="204"/>
        <v>8302030.9584382232</v>
      </c>
      <c r="J688" s="151">
        <f>(I688/C688)</f>
        <v>4.7322693504666093E-2</v>
      </c>
      <c r="K688" s="148"/>
    </row>
    <row r="689" spans="1:11">
      <c r="A689" s="128"/>
      <c r="B689" s="150"/>
      <c r="C689" s="143"/>
      <c r="D689" s="143"/>
      <c r="E689" s="143"/>
      <c r="F689" s="143"/>
      <c r="G689" s="143"/>
      <c r="H689" s="143"/>
      <c r="I689" s="143"/>
      <c r="J689" s="151"/>
      <c r="K689" s="148"/>
    </row>
    <row r="690" spans="1:11">
      <c r="A690" s="128"/>
      <c r="B690" s="150"/>
      <c r="C690" s="143"/>
      <c r="D690" s="143"/>
      <c r="E690" s="143"/>
      <c r="F690" s="143"/>
      <c r="G690" s="143"/>
      <c r="H690" s="143"/>
      <c r="I690" s="143"/>
      <c r="J690" s="151"/>
      <c r="K690" s="148"/>
    </row>
    <row r="691" spans="1:11">
      <c r="A691" s="128">
        <f>+A675+1</f>
        <v>2049</v>
      </c>
      <c r="B691" s="150" t="s">
        <v>1100</v>
      </c>
      <c r="C691" s="143">
        <v>13279508.299502466</v>
      </c>
      <c r="D691" s="143">
        <v>13472578.994198233</v>
      </c>
      <c r="E691" s="143">
        <v>12608856.851285117</v>
      </c>
      <c r="F691" s="143">
        <v>5404847.3196874261</v>
      </c>
      <c r="G691" s="143">
        <f>+I691-H691</f>
        <v>656043.98908789642</v>
      </c>
      <c r="H691" s="143">
        <f>+C691*0.0011</f>
        <v>14607.459129452713</v>
      </c>
      <c r="I691" s="143">
        <f>+C691-E691</f>
        <v>670651.44821734913</v>
      </c>
      <c r="J691" s="151">
        <f>(I691/C691)</f>
        <v>5.0502731960525675E-2</v>
      </c>
      <c r="K691" s="148"/>
    </row>
    <row r="692" spans="1:11">
      <c r="A692" s="156"/>
      <c r="B692" s="150" t="s">
        <v>1101</v>
      </c>
      <c r="C692" s="143">
        <v>12339415.796954777</v>
      </c>
      <c r="D692" s="143">
        <v>12304450.715338571</v>
      </c>
      <c r="E692" s="143">
        <v>11719979.137371093</v>
      </c>
      <c r="F692" s="143">
        <v>4820375.7417199481</v>
      </c>
      <c r="G692" s="143">
        <f t="shared" ref="G692:G698" si="205">+I692-H692</f>
        <v>605863.30220703385</v>
      </c>
      <c r="H692" s="143">
        <f t="shared" ref="H692:H702" si="206">+C692*0.0011</f>
        <v>13573.357376650256</v>
      </c>
      <c r="I692" s="143">
        <f t="shared" ref="I692:I698" si="207">+C692-E692</f>
        <v>619436.65958368406</v>
      </c>
      <c r="J692" s="151">
        <f t="shared" ref="J692:J702" si="208">(I692/C692)</f>
        <v>5.0199836829921379E-2</v>
      </c>
      <c r="K692" s="148"/>
    </row>
    <row r="693" spans="1:11">
      <c r="A693" s="156"/>
      <c r="B693" s="150" t="s">
        <v>1102</v>
      </c>
      <c r="C693" s="143">
        <v>13475629.533254927</v>
      </c>
      <c r="D693" s="143">
        <v>12261991.737644084</v>
      </c>
      <c r="E693" s="143">
        <v>12811342.128456261</v>
      </c>
      <c r="F693" s="143">
        <v>5369726.1325321272</v>
      </c>
      <c r="G693" s="143">
        <f t="shared" si="205"/>
        <v>649464.21231208555</v>
      </c>
      <c r="H693" s="143">
        <f t="shared" si="206"/>
        <v>14823.192486580421</v>
      </c>
      <c r="I693" s="143">
        <f t="shared" si="207"/>
        <v>664287.40479866602</v>
      </c>
      <c r="J693" s="151">
        <f t="shared" si="208"/>
        <v>4.9295463574399179E-2</v>
      </c>
      <c r="K693" s="148"/>
    </row>
    <row r="694" spans="1:11">
      <c r="A694" s="156"/>
      <c r="B694" s="150" t="s">
        <v>1103</v>
      </c>
      <c r="C694" s="143">
        <v>13857331.07888723</v>
      </c>
      <c r="D694" s="143">
        <v>12529268.538446382</v>
      </c>
      <c r="E694" s="143">
        <v>13224639.618642721</v>
      </c>
      <c r="F694" s="143">
        <v>6065097.2127284668</v>
      </c>
      <c r="G694" s="143">
        <f t="shared" si="205"/>
        <v>617448.39605773252</v>
      </c>
      <c r="H694" s="143">
        <f t="shared" si="206"/>
        <v>15243.064186775953</v>
      </c>
      <c r="I694" s="143">
        <f t="shared" si="207"/>
        <v>632691.46024450846</v>
      </c>
      <c r="J694" s="151">
        <f t="shared" si="208"/>
        <v>4.5657526448831504E-2</v>
      </c>
      <c r="K694" s="148"/>
    </row>
    <row r="695" spans="1:11">
      <c r="A695" s="156"/>
      <c r="B695" s="150" t="s">
        <v>1104</v>
      </c>
      <c r="C695" s="143">
        <v>15621088.305710675</v>
      </c>
      <c r="D695" s="143">
        <v>14045191.984880593</v>
      </c>
      <c r="E695" s="143">
        <v>14940246.274845978</v>
      </c>
      <c r="F695" s="143">
        <v>6960151.5026938496</v>
      </c>
      <c r="G695" s="143">
        <f t="shared" si="205"/>
        <v>663658.83372841519</v>
      </c>
      <c r="H695" s="143">
        <f t="shared" si="206"/>
        <v>17183.197136281742</v>
      </c>
      <c r="I695" s="143">
        <f t="shared" si="207"/>
        <v>680842.03086469695</v>
      </c>
      <c r="J695" s="151">
        <f t="shared" si="208"/>
        <v>4.3584801362130339E-2</v>
      </c>
      <c r="K695" s="148"/>
    </row>
    <row r="696" spans="1:11">
      <c r="A696" s="156"/>
      <c r="B696" s="150" t="s">
        <v>1105</v>
      </c>
      <c r="C696" s="143">
        <v>16294725.379901875</v>
      </c>
      <c r="D696" s="143">
        <v>15244417.796409767</v>
      </c>
      <c r="E696" s="143">
        <v>15574747.391750565</v>
      </c>
      <c r="F696" s="143">
        <v>7290481.0980346473</v>
      </c>
      <c r="G696" s="143">
        <f t="shared" si="205"/>
        <v>702053.790233418</v>
      </c>
      <c r="H696" s="143">
        <f t="shared" si="206"/>
        <v>17924.197917892063</v>
      </c>
      <c r="I696" s="143">
        <f t="shared" si="207"/>
        <v>719977.98815131001</v>
      </c>
      <c r="J696" s="151">
        <f t="shared" si="208"/>
        <v>4.4184726736133904E-2</v>
      </c>
      <c r="K696" s="148"/>
    </row>
    <row r="697" spans="1:11">
      <c r="A697" s="156"/>
      <c r="B697" s="150" t="s">
        <v>1106</v>
      </c>
      <c r="C697" s="143">
        <v>17269388.18806174</v>
      </c>
      <c r="D697" s="143">
        <v>16095608.920607401</v>
      </c>
      <c r="E697" s="143">
        <v>16465723.761747336</v>
      </c>
      <c r="F697" s="143">
        <v>7660595.9391745832</v>
      </c>
      <c r="G697" s="143">
        <f t="shared" si="205"/>
        <v>784668.09930753626</v>
      </c>
      <c r="H697" s="143">
        <f t="shared" si="206"/>
        <v>18996.327006867916</v>
      </c>
      <c r="I697" s="143">
        <f t="shared" si="207"/>
        <v>803664.42631440423</v>
      </c>
      <c r="J697" s="151">
        <f t="shared" si="208"/>
        <v>4.6536936778685319E-2</v>
      </c>
      <c r="K697" s="148"/>
    </row>
    <row r="698" spans="1:11">
      <c r="A698" s="156"/>
      <c r="B698" s="150" t="s">
        <v>1107</v>
      </c>
      <c r="C698" s="143">
        <v>17564150.265786797</v>
      </c>
      <c r="D698" s="143">
        <v>16287779.687011834</v>
      </c>
      <c r="E698" s="143">
        <v>16701987.638894336</v>
      </c>
      <c r="F698" s="143">
        <v>8074803.8910570862</v>
      </c>
      <c r="G698" s="143">
        <f t="shared" si="205"/>
        <v>842842.06160009501</v>
      </c>
      <c r="H698" s="143">
        <f t="shared" si="206"/>
        <v>19320.565292365478</v>
      </c>
      <c r="I698" s="143">
        <f t="shared" si="207"/>
        <v>862162.62689246051</v>
      </c>
      <c r="J698" s="151">
        <f t="shared" si="208"/>
        <v>4.9086497999955445E-2</v>
      </c>
      <c r="K698" s="148"/>
    </row>
    <row r="699" spans="1:11">
      <c r="A699" s="156"/>
      <c r="B699" s="150" t="s">
        <v>1108</v>
      </c>
      <c r="C699" s="143">
        <v>16243891.857763881</v>
      </c>
      <c r="D699" s="143">
        <v>15961256.373024879</v>
      </c>
      <c r="E699" s="143">
        <v>15448153.470191168</v>
      </c>
      <c r="F699" s="143">
        <v>7561700.9882233758</v>
      </c>
      <c r="G699" s="143">
        <f>+I699-H699</f>
        <v>777870.10652917298</v>
      </c>
      <c r="H699" s="143">
        <f t="shared" si="206"/>
        <v>17868.281043540272</v>
      </c>
      <c r="I699" s="143">
        <f>+C699-E699</f>
        <v>795738.3875727132</v>
      </c>
      <c r="J699" s="151">
        <f t="shared" si="208"/>
        <v>4.8986929643488393E-2</v>
      </c>
      <c r="K699" s="148"/>
    </row>
    <row r="700" spans="1:11">
      <c r="A700" s="156"/>
      <c r="B700" s="150" t="s">
        <v>1109</v>
      </c>
      <c r="C700" s="143">
        <v>15290470.470453547</v>
      </c>
      <c r="D700" s="143">
        <v>14802965.721005715</v>
      </c>
      <c r="E700" s="143">
        <v>14541001.183490194</v>
      </c>
      <c r="F700" s="143">
        <v>7299736.4507078528</v>
      </c>
      <c r="G700" s="143">
        <f>+I700-H700</f>
        <v>732649.76944585401</v>
      </c>
      <c r="H700" s="143">
        <f t="shared" si="206"/>
        <v>16819.517517498902</v>
      </c>
      <c r="I700" s="143">
        <f>+C700-E700</f>
        <v>749469.28696335293</v>
      </c>
      <c r="J700" s="151">
        <f t="shared" si="208"/>
        <v>4.901544974770957E-2</v>
      </c>
      <c r="K700" s="148"/>
    </row>
    <row r="701" spans="1:11">
      <c r="A701" s="156"/>
      <c r="B701" s="150" t="s">
        <v>1110</v>
      </c>
      <c r="C701" s="143">
        <v>12938289.59293876</v>
      </c>
      <c r="D701" s="143">
        <v>13064708.649876816</v>
      </c>
      <c r="E701" s="143">
        <v>12374784.756292116</v>
      </c>
      <c r="F701" s="143">
        <v>6609812.5571231525</v>
      </c>
      <c r="G701" s="143">
        <f>+I701-H701</f>
        <v>549272.71809441177</v>
      </c>
      <c r="H701" s="143">
        <f t="shared" si="206"/>
        <v>14232.118552232638</v>
      </c>
      <c r="I701" s="143">
        <f>+C701-E701</f>
        <v>563504.8366466444</v>
      </c>
      <c r="J701" s="151">
        <f t="shared" si="208"/>
        <v>4.3553271288206789E-2</v>
      </c>
      <c r="K701" s="148"/>
    </row>
    <row r="702" spans="1:11">
      <c r="A702" s="156"/>
      <c r="B702" s="150" t="s">
        <v>1111</v>
      </c>
      <c r="C702" s="143">
        <v>13297226.702772582</v>
      </c>
      <c r="D702" s="143">
        <v>12930059.667109758</v>
      </c>
      <c r="E702" s="143">
        <v>12661240.952980107</v>
      </c>
      <c r="F702" s="143">
        <v>6340993.8429935006</v>
      </c>
      <c r="G702" s="143">
        <f>+I702-H702</f>
        <v>621358.80041942536</v>
      </c>
      <c r="H702" s="143">
        <f t="shared" si="206"/>
        <v>14626.949373049842</v>
      </c>
      <c r="I702" s="143">
        <f>+C702-E702</f>
        <v>635985.74979247525</v>
      </c>
      <c r="J702" s="151">
        <f t="shared" si="208"/>
        <v>4.7828450549005599E-2</v>
      </c>
      <c r="K702" s="148"/>
    </row>
    <row r="703" spans="1:11">
      <c r="A703" s="158"/>
      <c r="B703" s="150"/>
      <c r="C703" s="143"/>
      <c r="D703" s="143"/>
      <c r="E703" s="143"/>
      <c r="F703" s="143"/>
      <c r="G703" s="143"/>
      <c r="H703" s="143"/>
      <c r="I703" s="143"/>
      <c r="J703" s="151"/>
      <c r="K703" s="148"/>
    </row>
    <row r="704" spans="1:11">
      <c r="A704" s="128" t="s">
        <v>1094</v>
      </c>
      <c r="B704" s="150" t="s">
        <v>81</v>
      </c>
      <c r="C704" s="143">
        <f t="shared" ref="C704:I704" si="209">SUM(C691:C702)</f>
        <v>177471115.47198927</v>
      </c>
      <c r="D704" s="143">
        <f t="shared" si="209"/>
        <v>169000278.78555402</v>
      </c>
      <c r="E704" s="143">
        <f t="shared" si="209"/>
        <v>169072703.16594696</v>
      </c>
      <c r="F704" s="143">
        <f t="shared" si="209"/>
        <v>79458322.67667602</v>
      </c>
      <c r="G704" s="143">
        <f t="shared" si="209"/>
        <v>8203194.0790230762</v>
      </c>
      <c r="H704" s="143">
        <f t="shared" si="209"/>
        <v>195218.22701918817</v>
      </c>
      <c r="I704" s="143">
        <f t="shared" si="209"/>
        <v>8398412.3060422651</v>
      </c>
      <c r="J704" s="151">
        <f>(I704/C704)</f>
        <v>4.7322699717677767E-2</v>
      </c>
      <c r="K704" s="148"/>
    </row>
    <row r="705" spans="1:11">
      <c r="A705" s="128"/>
      <c r="B705" s="150"/>
      <c r="C705" s="143"/>
      <c r="D705" s="143"/>
      <c r="E705" s="143"/>
      <c r="F705" s="143"/>
      <c r="G705" s="143"/>
      <c r="H705" s="143"/>
      <c r="I705" s="143"/>
      <c r="J705" s="151"/>
      <c r="K705" s="148"/>
    </row>
    <row r="706" spans="1:11">
      <c r="A706" s="128"/>
      <c r="B706" s="150"/>
      <c r="C706" s="143"/>
      <c r="D706" s="143"/>
      <c r="E706" s="143"/>
      <c r="F706" s="143"/>
      <c r="G706" s="143"/>
      <c r="H706" s="143"/>
      <c r="I706" s="143"/>
      <c r="J706" s="151"/>
      <c r="K706" s="148"/>
    </row>
    <row r="707" spans="1:11">
      <c r="A707" s="128">
        <f>+A691+1</f>
        <v>2050</v>
      </c>
      <c r="B707" s="150" t="s">
        <v>1100</v>
      </c>
      <c r="C707" s="143">
        <v>13432915.259808868</v>
      </c>
      <c r="D707" s="143">
        <v>13628225.221314397</v>
      </c>
      <c r="E707" s="143">
        <v>12754516.340994285</v>
      </c>
      <c r="F707" s="143">
        <v>5467284.9626733884</v>
      </c>
      <c r="G707" s="143">
        <f>+I707-H707</f>
        <v>663622.71202879294</v>
      </c>
      <c r="H707" s="143">
        <f>+C707*0.0011</f>
        <v>14776.206785789756</v>
      </c>
      <c r="I707" s="143">
        <f>+C707-E707</f>
        <v>678398.91881458275</v>
      </c>
      <c r="J707" s="151">
        <f>(I707/C707)</f>
        <v>5.0502731960525703E-2</v>
      </c>
      <c r="K707" s="148"/>
    </row>
    <row r="708" spans="1:11">
      <c r="A708" s="156"/>
      <c r="B708" s="150" t="s">
        <v>1101</v>
      </c>
      <c r="C708" s="143">
        <v>12481900.009535335</v>
      </c>
      <c r="D708" s="143">
        <v>12446558.625792958</v>
      </c>
      <c r="E708" s="143">
        <v>11855310.665729266</v>
      </c>
      <c r="F708" s="143">
        <v>4876037.0026096972</v>
      </c>
      <c r="G708" s="143">
        <f t="shared" ref="G708:G714" si="210">+I708-H708</f>
        <v>612859.25379558047</v>
      </c>
      <c r="H708" s="143">
        <f t="shared" ref="H708:H718" si="211">+C708*0.0011</f>
        <v>13730.09001048887</v>
      </c>
      <c r="I708" s="143">
        <f t="shared" ref="I708:I714" si="212">+C708-E708</f>
        <v>626589.34380606934</v>
      </c>
      <c r="J708" s="151">
        <f t="shared" ref="J708:J718" si="213">(I708/C708)</f>
        <v>5.019983682992149E-2</v>
      </c>
      <c r="K708" s="148"/>
    </row>
    <row r="709" spans="1:11">
      <c r="A709" s="156"/>
      <c r="B709" s="150" t="s">
        <v>1102</v>
      </c>
      <c r="C709" s="143">
        <v>13631290.390745603</v>
      </c>
      <c r="D709" s="143">
        <v>12403613.236917002</v>
      </c>
      <c r="E709" s="143">
        <v>12959329.611816546</v>
      </c>
      <c r="F709" s="143">
        <v>5431753.3775092419</v>
      </c>
      <c r="G709" s="143">
        <f t="shared" si="210"/>
        <v>656966.35949923645</v>
      </c>
      <c r="H709" s="143">
        <f t="shared" si="211"/>
        <v>14994.419429820164</v>
      </c>
      <c r="I709" s="143">
        <f t="shared" si="212"/>
        <v>671960.7789290566</v>
      </c>
      <c r="J709" s="151">
        <f t="shared" si="213"/>
        <v>4.9295463574399123E-2</v>
      </c>
      <c r="K709" s="148"/>
    </row>
    <row r="710" spans="1:11">
      <c r="A710" s="156"/>
      <c r="B710" s="150" t="s">
        <v>1103</v>
      </c>
      <c r="C710" s="143">
        <v>14017460.670390962</v>
      </c>
      <c r="D710" s="143">
        <v>12674028.496836066</v>
      </c>
      <c r="E710" s="143">
        <v>13377458.089087132</v>
      </c>
      <c r="F710" s="143">
        <v>6135182.9697603052</v>
      </c>
      <c r="G710" s="143">
        <f t="shared" si="210"/>
        <v>624583.37456639926</v>
      </c>
      <c r="H710" s="143">
        <f t="shared" si="211"/>
        <v>15419.206737430059</v>
      </c>
      <c r="I710" s="143">
        <f t="shared" si="212"/>
        <v>640002.58130382933</v>
      </c>
      <c r="J710" s="151">
        <f t="shared" si="213"/>
        <v>4.5657526448831406E-2</v>
      </c>
      <c r="K710" s="148"/>
    </row>
    <row r="711" spans="1:11">
      <c r="A711" s="156"/>
      <c r="B711" s="150" t="s">
        <v>1104</v>
      </c>
      <c r="C711" s="143">
        <v>15801333.227307899</v>
      </c>
      <c r="D711" s="143">
        <v>14207356.573322609</v>
      </c>
      <c r="E711" s="143">
        <v>15112635.257338855</v>
      </c>
      <c r="F711" s="143">
        <v>7040461.6537765516</v>
      </c>
      <c r="G711" s="143">
        <f t="shared" si="210"/>
        <v>671316.50341900485</v>
      </c>
      <c r="H711" s="143">
        <f t="shared" si="211"/>
        <v>17381.466550038691</v>
      </c>
      <c r="I711" s="143">
        <f t="shared" si="212"/>
        <v>688697.96996904351</v>
      </c>
      <c r="J711" s="151">
        <f t="shared" si="213"/>
        <v>4.3584801362130263E-2</v>
      </c>
      <c r="K711" s="148"/>
    </row>
    <row r="712" spans="1:11">
      <c r="A712" s="156"/>
      <c r="B712" s="150" t="s">
        <v>1105</v>
      </c>
      <c r="C712" s="143">
        <v>16482534.495730307</v>
      </c>
      <c r="D712" s="143">
        <v>15420210.423670257</v>
      </c>
      <c r="E712" s="143">
        <v>15754258.213117562</v>
      </c>
      <c r="F712" s="143">
        <v>7374509.4432238583</v>
      </c>
      <c r="G712" s="143">
        <f t="shared" si="210"/>
        <v>710145.49466744135</v>
      </c>
      <c r="H712" s="143">
        <f t="shared" si="211"/>
        <v>18130.787945303338</v>
      </c>
      <c r="I712" s="143">
        <f t="shared" si="212"/>
        <v>728276.28261274472</v>
      </c>
      <c r="J712" s="151">
        <f t="shared" si="213"/>
        <v>4.4184726736133932E-2</v>
      </c>
      <c r="K712" s="148"/>
    </row>
    <row r="713" spans="1:11">
      <c r="A713" s="156"/>
      <c r="B713" s="150" t="s">
        <v>1106</v>
      </c>
      <c r="C713" s="143">
        <v>17468110.014680237</v>
      </c>
      <c r="D713" s="143">
        <v>16280959.38939799</v>
      </c>
      <c r="E713" s="143">
        <v>16655197.683283942</v>
      </c>
      <c r="F713" s="143">
        <v>7748747.7371098101</v>
      </c>
      <c r="G713" s="143">
        <f t="shared" si="210"/>
        <v>793697.41038014647</v>
      </c>
      <c r="H713" s="143">
        <f t="shared" si="211"/>
        <v>19214.921016148262</v>
      </c>
      <c r="I713" s="143">
        <f t="shared" si="212"/>
        <v>812912.33139629476</v>
      </c>
      <c r="J713" s="151">
        <f t="shared" si="213"/>
        <v>4.653693677868536E-2</v>
      </c>
      <c r="K713" s="148"/>
    </row>
    <row r="714" spans="1:11">
      <c r="A714" s="156"/>
      <c r="B714" s="150" t="s">
        <v>1107</v>
      </c>
      <c r="C714" s="143">
        <v>17766268.521674726</v>
      </c>
      <c r="D714" s="143">
        <v>16475208.210888885</v>
      </c>
      <c r="E714" s="143">
        <v>16894184.617418867</v>
      </c>
      <c r="F714" s="143">
        <v>8167724.1436397927</v>
      </c>
      <c r="G714" s="143">
        <f t="shared" si="210"/>
        <v>852541.00888201734</v>
      </c>
      <c r="H714" s="143">
        <f t="shared" si="211"/>
        <v>19542.895373842199</v>
      </c>
      <c r="I714" s="143">
        <f t="shared" si="212"/>
        <v>872083.90425585955</v>
      </c>
      <c r="J714" s="151">
        <f t="shared" si="213"/>
        <v>4.9086497999955542E-2</v>
      </c>
      <c r="K714" s="148"/>
    </row>
    <row r="715" spans="1:11">
      <c r="A715" s="156"/>
      <c r="B715" s="150" t="s">
        <v>1108</v>
      </c>
      <c r="C715" s="143">
        <v>16430764.428714886</v>
      </c>
      <c r="D715" s="143">
        <v>16144903.75331152</v>
      </c>
      <c r="E715" s="143">
        <v>15625871.727656698</v>
      </c>
      <c r="F715" s="143">
        <v>7648692.117984971</v>
      </c>
      <c r="G715" s="143">
        <f>+I715-H715</f>
        <v>786818.86018660211</v>
      </c>
      <c r="H715" s="143">
        <f t="shared" si="211"/>
        <v>18073.840871586377</v>
      </c>
      <c r="I715" s="143">
        <f>+C715-E715</f>
        <v>804892.70105818845</v>
      </c>
      <c r="J715" s="151">
        <f t="shared" si="213"/>
        <v>4.8986929643488428E-2</v>
      </c>
      <c r="K715" s="148"/>
    </row>
    <row r="716" spans="1:11">
      <c r="A716" s="156"/>
      <c r="B716" s="150" t="s">
        <v>1109</v>
      </c>
      <c r="C716" s="143">
        <v>15466152.214923684</v>
      </c>
      <c r="D716" s="143">
        <v>14973156.254139729</v>
      </c>
      <c r="E716" s="143">
        <v>14708071.808242666</v>
      </c>
      <c r="F716" s="143">
        <v>7383607.6720879078</v>
      </c>
      <c r="G716" s="143">
        <f>+I716-H716</f>
        <v>741067.63924460195</v>
      </c>
      <c r="H716" s="143">
        <f t="shared" si="211"/>
        <v>17012.767436416052</v>
      </c>
      <c r="I716" s="143">
        <f>+C716-E716</f>
        <v>758080.40668101795</v>
      </c>
      <c r="J716" s="151">
        <f t="shared" si="213"/>
        <v>4.9015449747709508E-2</v>
      </c>
      <c r="K716" s="148"/>
    </row>
    <row r="717" spans="1:11">
      <c r="A717" s="156"/>
      <c r="B717" s="150" t="s">
        <v>1110</v>
      </c>
      <c r="C717" s="143">
        <v>13086838.186305087</v>
      </c>
      <c r="D717" s="143">
        <v>13214769.339720299</v>
      </c>
      <c r="E717" s="143">
        <v>12516863.572472077</v>
      </c>
      <c r="F717" s="143">
        <v>6685701.9048396852</v>
      </c>
      <c r="G717" s="143">
        <f>+I717-H717</f>
        <v>555579.09182807466</v>
      </c>
      <c r="H717" s="143">
        <f t="shared" si="211"/>
        <v>14395.522004935596</v>
      </c>
      <c r="I717" s="143">
        <f>+C717-E717</f>
        <v>569974.6138330102</v>
      </c>
      <c r="J717" s="151">
        <f t="shared" si="213"/>
        <v>4.3553271288206838E-2</v>
      </c>
      <c r="K717" s="148"/>
    </row>
    <row r="718" spans="1:11">
      <c r="A718" s="156"/>
      <c r="B718" s="150" t="s">
        <v>1111</v>
      </c>
      <c r="C718" s="143">
        <v>13449654.00193953</v>
      </c>
      <c r="D718" s="143">
        <v>13078398.57281135</v>
      </c>
      <c r="E718" s="143">
        <v>12806377.89060653</v>
      </c>
      <c r="F718" s="143">
        <v>6413681.2226348678</v>
      </c>
      <c r="G718" s="143">
        <f>+I718-H718</f>
        <v>628481.49193086603</v>
      </c>
      <c r="H718" s="143">
        <f t="shared" si="211"/>
        <v>14794.619402133483</v>
      </c>
      <c r="I718" s="143">
        <f>+C718-E718</f>
        <v>643276.11133299954</v>
      </c>
      <c r="J718" s="151">
        <f t="shared" si="213"/>
        <v>4.7828450549005565E-2</v>
      </c>
      <c r="K718" s="148"/>
    </row>
    <row r="719" spans="1:11">
      <c r="A719" s="158"/>
      <c r="B719" s="150"/>
      <c r="C719" s="143"/>
      <c r="D719" s="143"/>
      <c r="E719" s="143"/>
      <c r="F719" s="143"/>
      <c r="G719" s="143"/>
      <c r="H719" s="143"/>
      <c r="I719" s="143"/>
      <c r="J719" s="151"/>
      <c r="K719" s="148"/>
    </row>
    <row r="720" spans="1:11">
      <c r="A720" s="128" t="s">
        <v>1094</v>
      </c>
      <c r="B720" s="150" t="s">
        <v>81</v>
      </c>
      <c r="C720" s="143">
        <f t="shared" ref="C720:I720" si="214">SUM(C707:C718)</f>
        <v>179515221.42175713</v>
      </c>
      <c r="D720" s="143">
        <f t="shared" si="214"/>
        <v>170947388.09812307</v>
      </c>
      <c r="E720" s="143">
        <f t="shared" si="214"/>
        <v>171020075.47776443</v>
      </c>
      <c r="F720" s="143">
        <f t="shared" si="214"/>
        <v>80373384.207850069</v>
      </c>
      <c r="G720" s="143">
        <f t="shared" si="214"/>
        <v>8297679.2004287625</v>
      </c>
      <c r="H720" s="143">
        <f t="shared" si="214"/>
        <v>197466.74356393286</v>
      </c>
      <c r="I720" s="143">
        <f t="shared" si="214"/>
        <v>8495145.9439926967</v>
      </c>
      <c r="J720" s="151">
        <f>(I720/C720)</f>
        <v>4.7322705432504844E-2</v>
      </c>
      <c r="K720" s="148"/>
    </row>
    <row r="721" spans="1:11">
      <c r="A721" s="128"/>
      <c r="B721" s="150"/>
      <c r="C721" s="143"/>
      <c r="D721" s="143"/>
      <c r="E721" s="143"/>
      <c r="F721" s="143"/>
      <c r="G721" s="143"/>
      <c r="H721" s="143"/>
      <c r="I721" s="143"/>
      <c r="J721" s="151"/>
      <c r="K721" s="148"/>
    </row>
    <row r="722" spans="1:11">
      <c r="A722" s="128"/>
      <c r="B722" s="150"/>
      <c r="C722" s="143"/>
      <c r="D722" s="143"/>
      <c r="E722" s="143"/>
      <c r="F722" s="143"/>
      <c r="G722" s="143"/>
      <c r="H722" s="143"/>
      <c r="I722" s="143"/>
      <c r="J722" s="151"/>
      <c r="K722" s="148"/>
    </row>
    <row r="723" spans="1:11">
      <c r="A723" s="128">
        <f>+A707+1</f>
        <v>2051</v>
      </c>
      <c r="B723" s="150" t="s">
        <v>1100</v>
      </c>
      <c r="C723" s="143">
        <v>13586877.570103627</v>
      </c>
      <c r="D723" s="143">
        <v>13784435.719873639</v>
      </c>
      <c r="E723" s="143">
        <v>12900703.134000205</v>
      </c>
      <c r="F723" s="143">
        <v>5529948.6367614325</v>
      </c>
      <c r="G723" s="143">
        <f>+I723-H723</f>
        <v>671228.87077630823</v>
      </c>
      <c r="H723" s="143">
        <f>+C723*0.0011</f>
        <v>14945.565327113991</v>
      </c>
      <c r="I723" s="143">
        <f>+C723-E723</f>
        <v>686174.43610342219</v>
      </c>
      <c r="J723" s="151">
        <f>(I723/C723)</f>
        <v>5.0502731960525703E-2</v>
      </c>
      <c r="K723" s="148"/>
    </row>
    <row r="724" spans="1:11">
      <c r="A724" s="156"/>
      <c r="B724" s="150" t="s">
        <v>1101</v>
      </c>
      <c r="C724" s="143">
        <v>12624903.54029952</v>
      </c>
      <c r="D724" s="143">
        <v>12589182.944913663</v>
      </c>
      <c r="E724" s="143">
        <v>11991135.442582987</v>
      </c>
      <c r="F724" s="143">
        <v>4931901.1344307587</v>
      </c>
      <c r="G724" s="143">
        <f t="shared" ref="G724:G730" si="215">+I724-H724</f>
        <v>619880.70382220321</v>
      </c>
      <c r="H724" s="143">
        <f t="shared" ref="H724:H734" si="216">+C724*0.0011</f>
        <v>13887.393894329472</v>
      </c>
      <c r="I724" s="143">
        <f t="shared" ref="I724:I730" si="217">+C724-E724</f>
        <v>633768.09771653265</v>
      </c>
      <c r="J724" s="151">
        <f t="shared" ref="J724:J734" si="218">(I724/C724)</f>
        <v>5.0199836829921379E-2</v>
      </c>
      <c r="K724" s="148"/>
    </row>
    <row r="725" spans="1:11">
      <c r="A725" s="156"/>
      <c r="B725" s="150" t="s">
        <v>1102</v>
      </c>
      <c r="C725" s="143">
        <v>13787526.618689718</v>
      </c>
      <c r="D725" s="143">
        <v>12545755.342627343</v>
      </c>
      <c r="E725" s="143">
        <v>13107864.10247704</v>
      </c>
      <c r="F725" s="143">
        <v>5494009.894280456</v>
      </c>
      <c r="G725" s="143">
        <f t="shared" si="215"/>
        <v>664496.23693211889</v>
      </c>
      <c r="H725" s="143">
        <f t="shared" si="216"/>
        <v>15166.279280558691</v>
      </c>
      <c r="I725" s="143">
        <f t="shared" si="217"/>
        <v>679662.51621267758</v>
      </c>
      <c r="J725" s="151">
        <f t="shared" si="218"/>
        <v>4.9295463574399144E-2</v>
      </c>
      <c r="K725" s="148"/>
    </row>
    <row r="726" spans="1:11">
      <c r="A726" s="156"/>
      <c r="B726" s="150" t="s">
        <v>1103</v>
      </c>
      <c r="C726" s="143">
        <v>14178188.528861111</v>
      </c>
      <c r="D726" s="143">
        <v>12819326.828223523</v>
      </c>
      <c r="E726" s="143">
        <v>13530847.511108117</v>
      </c>
      <c r="F726" s="143">
        <v>6205530.5771650495</v>
      </c>
      <c r="G726" s="143">
        <f t="shared" si="215"/>
        <v>631745.01037124661</v>
      </c>
      <c r="H726" s="143">
        <f t="shared" si="216"/>
        <v>15596.007381747224</v>
      </c>
      <c r="I726" s="143">
        <f t="shared" si="217"/>
        <v>647341.01775299385</v>
      </c>
      <c r="J726" s="151">
        <f t="shared" si="218"/>
        <v>4.5657526448831379E-2</v>
      </c>
      <c r="K726" s="148"/>
    </row>
    <row r="727" spans="1:11">
      <c r="A727" s="156"/>
      <c r="B727" s="150" t="s">
        <v>1104</v>
      </c>
      <c r="C727" s="143">
        <v>15982241.064132214</v>
      </c>
      <c r="D727" s="143">
        <v>14370121.66500438</v>
      </c>
      <c r="E727" s="143">
        <v>15285658.26203033</v>
      </c>
      <c r="F727" s="143">
        <v>7121067.174190999</v>
      </c>
      <c r="G727" s="143">
        <f t="shared" si="215"/>
        <v>679002.33693133865</v>
      </c>
      <c r="H727" s="143">
        <f t="shared" si="216"/>
        <v>17580.465170545434</v>
      </c>
      <c r="I727" s="143">
        <f t="shared" si="217"/>
        <v>696582.80210188404</v>
      </c>
      <c r="J727" s="151">
        <f t="shared" si="218"/>
        <v>4.358480136213027E-2</v>
      </c>
      <c r="K727" s="148"/>
    </row>
    <row r="728" spans="1:11">
      <c r="A728" s="156"/>
      <c r="B728" s="150" t="s">
        <v>1105</v>
      </c>
      <c r="C728" s="143">
        <v>16671032.91078696</v>
      </c>
      <c r="D728" s="143">
        <v>15596648.861170791</v>
      </c>
      <c r="E728" s="143">
        <v>15934427.877214743</v>
      </c>
      <c r="F728" s="143">
        <v>7458846.1902349517</v>
      </c>
      <c r="G728" s="143">
        <f t="shared" si="215"/>
        <v>718266.89737035183</v>
      </c>
      <c r="H728" s="143">
        <f t="shared" si="216"/>
        <v>18338.136201865658</v>
      </c>
      <c r="I728" s="143">
        <f t="shared" si="217"/>
        <v>736605.03357221745</v>
      </c>
      <c r="J728" s="151">
        <f t="shared" si="218"/>
        <v>4.4184726736133939E-2</v>
      </c>
      <c r="K728" s="148"/>
    </row>
    <row r="729" spans="1:11">
      <c r="A729" s="156"/>
      <c r="B729" s="150" t="s">
        <v>1106</v>
      </c>
      <c r="C729" s="143">
        <v>17667549.387110926</v>
      </c>
      <c r="D729" s="143">
        <v>16466984.114464955</v>
      </c>
      <c r="E729" s="143">
        <v>16845355.758248646</v>
      </c>
      <c r="F729" s="143">
        <v>7837217.8340186421</v>
      </c>
      <c r="G729" s="143">
        <f t="shared" si="215"/>
        <v>802759.32453645836</v>
      </c>
      <c r="H729" s="143">
        <f t="shared" si="216"/>
        <v>19434.30432582202</v>
      </c>
      <c r="I729" s="143">
        <f t="shared" si="217"/>
        <v>822193.6288622804</v>
      </c>
      <c r="J729" s="151">
        <f t="shared" si="218"/>
        <v>4.6536936778685242E-2</v>
      </c>
      <c r="K729" s="148"/>
    </row>
    <row r="730" spans="1:11">
      <c r="A730" s="156"/>
      <c r="B730" s="150" t="s">
        <v>1107</v>
      </c>
      <c r="C730" s="143">
        <v>17969121.894817419</v>
      </c>
      <c r="D730" s="143">
        <v>16663316.109654807</v>
      </c>
      <c r="E730" s="143">
        <v>17087080.628866509</v>
      </c>
      <c r="F730" s="143">
        <v>8260982.3532303432</v>
      </c>
      <c r="G730" s="143">
        <f t="shared" si="215"/>
        <v>862275.23186661163</v>
      </c>
      <c r="H730" s="143">
        <f t="shared" si="216"/>
        <v>19766.034084299161</v>
      </c>
      <c r="I730" s="143">
        <f t="shared" si="217"/>
        <v>882041.26595091075</v>
      </c>
      <c r="J730" s="151">
        <f t="shared" si="218"/>
        <v>4.9086497999955438E-2</v>
      </c>
      <c r="K730" s="148"/>
    </row>
    <row r="731" spans="1:11">
      <c r="A731" s="156"/>
      <c r="B731" s="150" t="s">
        <v>1108</v>
      </c>
      <c r="C731" s="143">
        <v>16618322.63677342</v>
      </c>
      <c r="D731" s="143">
        <v>16329221.969236061</v>
      </c>
      <c r="E731" s="143">
        <v>15804242.03497301</v>
      </c>
      <c r="F731" s="143">
        <v>7736002.4189672917</v>
      </c>
      <c r="G731" s="143">
        <f>+I731-H731</f>
        <v>795800.44689995935</v>
      </c>
      <c r="H731" s="143">
        <f t="shared" si="216"/>
        <v>18280.154900450765</v>
      </c>
      <c r="I731" s="143">
        <f>+C731-E731</f>
        <v>814080.60180041008</v>
      </c>
      <c r="J731" s="151">
        <f t="shared" si="218"/>
        <v>4.8986929643488393E-2</v>
      </c>
      <c r="K731" s="148"/>
    </row>
    <row r="732" spans="1:11">
      <c r="A732" s="156"/>
      <c r="B732" s="150" t="s">
        <v>1109</v>
      </c>
      <c r="C732" s="143">
        <v>15642475.665981445</v>
      </c>
      <c r="D732" s="143">
        <v>15143969.858056661</v>
      </c>
      <c r="E732" s="143">
        <v>14875752.686045762</v>
      </c>
      <c r="F732" s="143">
        <v>7467785.2469563922</v>
      </c>
      <c r="G732" s="143">
        <f>+I732-H732</f>
        <v>749516.25670310366</v>
      </c>
      <c r="H732" s="143">
        <f t="shared" si="216"/>
        <v>17206.723232579592</v>
      </c>
      <c r="I732" s="143">
        <f>+C732-E732</f>
        <v>766722.97993568331</v>
      </c>
      <c r="J732" s="151">
        <f t="shared" si="218"/>
        <v>4.901544974770957E-2</v>
      </c>
      <c r="K732" s="148"/>
    </row>
    <row r="733" spans="1:11">
      <c r="A733" s="156"/>
      <c r="B733" s="150" t="s">
        <v>1110</v>
      </c>
      <c r="C733" s="143">
        <v>13235934.264245633</v>
      </c>
      <c r="D733" s="143">
        <v>13365380.328229599</v>
      </c>
      <c r="E733" s="143">
        <v>12659466.02848207</v>
      </c>
      <c r="F733" s="143">
        <v>6761870.9472088618</v>
      </c>
      <c r="G733" s="143">
        <f>+I733-H733</f>
        <v>561908.70807289262</v>
      </c>
      <c r="H733" s="143">
        <f t="shared" si="216"/>
        <v>14559.527690670197</v>
      </c>
      <c r="I733" s="143">
        <f>+C733-E733</f>
        <v>576468.23576356284</v>
      </c>
      <c r="J733" s="151">
        <f t="shared" si="218"/>
        <v>4.3553271288206873E-2</v>
      </c>
      <c r="K733" s="148"/>
    </row>
    <row r="734" spans="1:11">
      <c r="A734" s="156"/>
      <c r="B734" s="150" t="s">
        <v>1111</v>
      </c>
      <c r="C734" s="143">
        <v>13602635.480882194</v>
      </c>
      <c r="D734" s="143">
        <v>13227280.577949464</v>
      </c>
      <c r="E734" s="143">
        <v>12952042.502448672</v>
      </c>
      <c r="F734" s="143">
        <v>6486632.871708069</v>
      </c>
      <c r="G734" s="143">
        <f>+I734-H734</f>
        <v>635630.07940455107</v>
      </c>
      <c r="H734" s="143">
        <f t="shared" si="216"/>
        <v>14962.899028970414</v>
      </c>
      <c r="I734" s="143">
        <f>+C734-E734</f>
        <v>650592.97843352146</v>
      </c>
      <c r="J734" s="151">
        <f t="shared" si="218"/>
        <v>4.7828450549005488E-2</v>
      </c>
      <c r="K734" s="148"/>
    </row>
    <row r="735" spans="1:11">
      <c r="A735" s="158"/>
      <c r="B735" s="150"/>
      <c r="C735" s="143"/>
      <c r="D735" s="143"/>
      <c r="E735" s="143"/>
      <c r="F735" s="143"/>
      <c r="G735" s="143"/>
      <c r="H735" s="143"/>
      <c r="I735" s="143"/>
      <c r="J735" s="151"/>
      <c r="K735" s="148"/>
    </row>
    <row r="736" spans="1:11">
      <c r="A736" s="128" t="s">
        <v>1094</v>
      </c>
      <c r="B736" s="150" t="s">
        <v>81</v>
      </c>
      <c r="C736" s="143">
        <f t="shared" ref="C736:I736" si="219">SUM(C723:C734)</f>
        <v>181566809.56268415</v>
      </c>
      <c r="D736" s="143">
        <f t="shared" si="219"/>
        <v>172901624.31940487</v>
      </c>
      <c r="E736" s="143">
        <f t="shared" si="219"/>
        <v>172974575.96847811</v>
      </c>
      <c r="F736" s="143">
        <f t="shared" si="219"/>
        <v>81291795.279153243</v>
      </c>
      <c r="G736" s="143">
        <f t="shared" si="219"/>
        <v>8392510.1036871448</v>
      </c>
      <c r="H736" s="143">
        <f t="shared" si="219"/>
        <v>199723.4905189526</v>
      </c>
      <c r="I736" s="143">
        <f t="shared" si="219"/>
        <v>8592233.5942060966</v>
      </c>
      <c r="J736" s="151">
        <f>(I736/C736)</f>
        <v>4.7322710658963874E-2</v>
      </c>
      <c r="K736" s="148"/>
    </row>
    <row r="737" spans="1:11">
      <c r="A737" s="128"/>
      <c r="B737" s="150"/>
      <c r="C737" s="143"/>
      <c r="D737" s="143"/>
      <c r="E737" s="143"/>
      <c r="F737" s="143"/>
      <c r="G737" s="143"/>
      <c r="H737" s="143"/>
      <c r="I737" s="143"/>
      <c r="J737" s="151"/>
      <c r="K737" s="148"/>
    </row>
    <row r="738" spans="1:11">
      <c r="A738" s="128"/>
      <c r="B738" s="150"/>
      <c r="C738" s="143"/>
      <c r="D738" s="143"/>
      <c r="E738" s="143"/>
      <c r="F738" s="143"/>
      <c r="G738" s="143"/>
      <c r="H738" s="143"/>
      <c r="I738" s="143"/>
      <c r="J738" s="151"/>
      <c r="K738" s="148"/>
    </row>
    <row r="739" spans="1:11">
      <c r="A739" s="128">
        <f>+A723+1</f>
        <v>2052</v>
      </c>
      <c r="B739" s="150" t="s">
        <v>1100</v>
      </c>
      <c r="C739" s="143">
        <v>13741397.890946805</v>
      </c>
      <c r="D739" s="143">
        <v>13941213.20338843</v>
      </c>
      <c r="E739" s="143">
        <v>13047419.756497385</v>
      </c>
      <c r="F739" s="143">
        <v>5592839.4248170257</v>
      </c>
      <c r="G739" s="143">
        <f>+I739-H739</f>
        <v>678862.59676937899</v>
      </c>
      <c r="H739" s="143">
        <f>+C739*0.0011</f>
        <v>15115.537680041487</v>
      </c>
      <c r="I739" s="143">
        <f>+C739-E739</f>
        <v>693978.1344494205</v>
      </c>
      <c r="J739" s="151">
        <f>(I739/C739)</f>
        <v>5.0502731960525758E-2</v>
      </c>
      <c r="K739" s="148"/>
    </row>
    <row r="740" spans="1:11">
      <c r="A740" s="156"/>
      <c r="B740" s="150" t="s">
        <v>1101</v>
      </c>
      <c r="C740" s="143">
        <v>12768428.923528517</v>
      </c>
      <c r="D740" s="143">
        <v>12732326.172613382</v>
      </c>
      <c r="E740" s="143">
        <v>12127455.874992937</v>
      </c>
      <c r="F740" s="143">
        <v>4987969.1271965802</v>
      </c>
      <c r="G740" s="143">
        <f t="shared" ref="G740:G746" si="220">+I740-H740</f>
        <v>626927.77671969845</v>
      </c>
      <c r="H740" s="143">
        <f t="shared" ref="H740:H750" si="221">+C740*0.0011</f>
        <v>14045.27181588137</v>
      </c>
      <c r="I740" s="143">
        <f t="shared" ref="I740:I746" si="222">+C740-E740</f>
        <v>640973.04853557982</v>
      </c>
      <c r="J740" s="151">
        <f t="shared" ref="J740:J750" si="223">(I740/C740)</f>
        <v>5.0199836829921345E-2</v>
      </c>
      <c r="K740" s="148"/>
    </row>
    <row r="741" spans="1:11">
      <c r="A741" s="156"/>
      <c r="B741" s="150" t="s">
        <v>1102</v>
      </c>
      <c r="C741" s="143">
        <v>13944341.123573797</v>
      </c>
      <c r="D741" s="143">
        <v>12688420.649830943</v>
      </c>
      <c r="E741" s="143">
        <v>13256948.36364767</v>
      </c>
      <c r="F741" s="143">
        <v>5556496.8410133068</v>
      </c>
      <c r="G741" s="143">
        <f t="shared" si="220"/>
        <v>672053.98469019611</v>
      </c>
      <c r="H741" s="143">
        <f t="shared" si="221"/>
        <v>15338.775235931178</v>
      </c>
      <c r="I741" s="143">
        <f t="shared" si="222"/>
        <v>687392.75992612727</v>
      </c>
      <c r="J741" s="151">
        <f t="shared" si="223"/>
        <v>4.9295463574399082E-2</v>
      </c>
      <c r="K741" s="148"/>
    </row>
    <row r="742" spans="1:11">
      <c r="A742" s="156"/>
      <c r="B742" s="150" t="s">
        <v>1103</v>
      </c>
      <c r="C742" s="143">
        <v>14339517.756522736</v>
      </c>
      <c r="D742" s="143">
        <v>12965166.293574952</v>
      </c>
      <c r="E742" s="143">
        <v>13684810.84529081</v>
      </c>
      <c r="F742" s="143">
        <v>6276141.3927291622</v>
      </c>
      <c r="G742" s="143">
        <f t="shared" si="220"/>
        <v>638933.44169975072</v>
      </c>
      <c r="H742" s="143">
        <f t="shared" si="221"/>
        <v>15773.46953217501</v>
      </c>
      <c r="I742" s="143">
        <f t="shared" si="222"/>
        <v>654706.91123192571</v>
      </c>
      <c r="J742" s="151">
        <f t="shared" si="223"/>
        <v>4.5657526448831497E-2</v>
      </c>
      <c r="K742" s="148"/>
    </row>
    <row r="743" spans="1:11">
      <c r="A743" s="156"/>
      <c r="B743" s="150" t="s">
        <v>1104</v>
      </c>
      <c r="C743" s="143">
        <v>16163815.100006206</v>
      </c>
      <c r="D743" s="143">
        <v>14533490.295266133</v>
      </c>
      <c r="E743" s="143">
        <v>15459318.429618234</v>
      </c>
      <c r="F743" s="143">
        <v>7201969.5270812614</v>
      </c>
      <c r="G743" s="143">
        <f t="shared" si="220"/>
        <v>686716.47377796529</v>
      </c>
      <c r="H743" s="143">
        <f t="shared" si="221"/>
        <v>17780.196610006828</v>
      </c>
      <c r="I743" s="143">
        <f t="shared" si="222"/>
        <v>704496.67038797215</v>
      </c>
      <c r="J743" s="151">
        <f t="shared" si="223"/>
        <v>4.3584801362130263E-2</v>
      </c>
      <c r="K743" s="148"/>
    </row>
    <row r="744" spans="1:11">
      <c r="A744" s="156"/>
      <c r="B744" s="150" t="s">
        <v>1105</v>
      </c>
      <c r="C744" s="143">
        <v>16860224.027986366</v>
      </c>
      <c r="D744" s="143">
        <v>15773736.302103017</v>
      </c>
      <c r="E744" s="143">
        <v>16115259.636599788</v>
      </c>
      <c r="F744" s="143">
        <v>7543492.8615780333</v>
      </c>
      <c r="G744" s="143">
        <f t="shared" si="220"/>
        <v>726418.14495579281</v>
      </c>
      <c r="H744" s="143">
        <f t="shared" si="221"/>
        <v>18546.246430785002</v>
      </c>
      <c r="I744" s="143">
        <f t="shared" si="222"/>
        <v>744964.39138657786</v>
      </c>
      <c r="J744" s="151">
        <f t="shared" si="223"/>
        <v>4.4184726736133988E-2</v>
      </c>
      <c r="K744" s="148"/>
    </row>
    <row r="745" spans="1:11">
      <c r="A745" s="156"/>
      <c r="B745" s="150" t="s">
        <v>1106</v>
      </c>
      <c r="C745" s="143">
        <v>17867709.677493718</v>
      </c>
      <c r="D745" s="143">
        <v>16653686.337668413</v>
      </c>
      <c r="E745" s="143">
        <v>17036201.201852288</v>
      </c>
      <c r="F745" s="143">
        <v>7926007.7257619072</v>
      </c>
      <c r="G745" s="143">
        <f t="shared" si="220"/>
        <v>811853.99499618635</v>
      </c>
      <c r="H745" s="143">
        <f t="shared" si="221"/>
        <v>19654.480645243089</v>
      </c>
      <c r="I745" s="143">
        <f t="shared" si="222"/>
        <v>831508.47564142942</v>
      </c>
      <c r="J745" s="151">
        <f t="shared" si="223"/>
        <v>4.6536936778685346E-2</v>
      </c>
      <c r="K745" s="148"/>
    </row>
    <row r="746" spans="1:11">
      <c r="A746" s="156"/>
      <c r="B746" s="150" t="s">
        <v>1107</v>
      </c>
      <c r="C746" s="143">
        <v>18172713.917091921</v>
      </c>
      <c r="D746" s="143">
        <v>16852106.613962702</v>
      </c>
      <c r="E746" s="143">
        <v>17280679.031746827</v>
      </c>
      <c r="F746" s="143">
        <v>8354580.1435460299</v>
      </c>
      <c r="G746" s="143">
        <f t="shared" si="220"/>
        <v>872044.90003629285</v>
      </c>
      <c r="H746" s="143">
        <f t="shared" si="221"/>
        <v>19989.985308801115</v>
      </c>
      <c r="I746" s="143">
        <f t="shared" si="222"/>
        <v>892034.88534509391</v>
      </c>
      <c r="J746" s="151">
        <f t="shared" si="223"/>
        <v>4.9086497999955382E-2</v>
      </c>
      <c r="K746" s="148"/>
    </row>
    <row r="747" spans="1:11">
      <c r="A747" s="156"/>
      <c r="B747" s="150" t="s">
        <v>1108</v>
      </c>
      <c r="C747" s="143">
        <v>16806569.869474728</v>
      </c>
      <c r="D747" s="143">
        <v>16514214.289173122</v>
      </c>
      <c r="E747" s="143">
        <v>15983267.613730397</v>
      </c>
      <c r="F747" s="143">
        <v>7823633.4681033045</v>
      </c>
      <c r="G747" s="143">
        <f>+I747-H747</f>
        <v>804815.02888790844</v>
      </c>
      <c r="H747" s="143">
        <f t="shared" si="221"/>
        <v>18487.226856422203</v>
      </c>
      <c r="I747" s="143">
        <f>+C747-E747</f>
        <v>823302.25574433059</v>
      </c>
      <c r="J747" s="151">
        <f t="shared" si="223"/>
        <v>4.8986929643488407E-2</v>
      </c>
      <c r="K747" s="148"/>
    </row>
    <row r="748" spans="1:11">
      <c r="A748" s="156"/>
      <c r="B748" s="150" t="s">
        <v>1109</v>
      </c>
      <c r="C748" s="143">
        <v>15819443.957574055</v>
      </c>
      <c r="D748" s="143">
        <v>15315409.593864977</v>
      </c>
      <c r="E748" s="143">
        <v>15044046.797234876</v>
      </c>
      <c r="F748" s="143">
        <v>7552270.6714732051</v>
      </c>
      <c r="G748" s="143">
        <f>+I748-H748</f>
        <v>757995.77198584704</v>
      </c>
      <c r="H748" s="143">
        <f t="shared" si="221"/>
        <v>17401.388353331462</v>
      </c>
      <c r="I748" s="143">
        <f>+C748-E748</f>
        <v>775397.16033917852</v>
      </c>
      <c r="J748" s="151">
        <f t="shared" si="223"/>
        <v>4.901544974770955E-2</v>
      </c>
      <c r="K748" s="148"/>
    </row>
    <row r="749" spans="1:11">
      <c r="A749" s="156"/>
      <c r="B749" s="150" t="s">
        <v>1110</v>
      </c>
      <c r="C749" s="143">
        <v>13385580.58904662</v>
      </c>
      <c r="D749" s="143">
        <v>13516544.342368983</v>
      </c>
      <c r="E749" s="143">
        <v>12802594.766301718</v>
      </c>
      <c r="F749" s="143">
        <v>6838321.0954059409</v>
      </c>
      <c r="G749" s="143">
        <f>+I749-H749</f>
        <v>568261.68409695092</v>
      </c>
      <c r="H749" s="143">
        <f t="shared" si="221"/>
        <v>14724.138647951282</v>
      </c>
      <c r="I749" s="143">
        <f>+C749-E749</f>
        <v>582985.82274490222</v>
      </c>
      <c r="J749" s="151">
        <f t="shared" si="223"/>
        <v>4.3553271288206782E-2</v>
      </c>
      <c r="K749" s="148"/>
    </row>
    <row r="750" spans="1:11">
      <c r="A750" s="156"/>
      <c r="B750" s="150" t="s">
        <v>1111</v>
      </c>
      <c r="C750" s="143">
        <v>13756173.829041159</v>
      </c>
      <c r="D750" s="143">
        <v>13376708.372005697</v>
      </c>
      <c r="E750" s="143">
        <v>13098237.34931534</v>
      </c>
      <c r="F750" s="143">
        <v>6559850.0727155833</v>
      </c>
      <c r="G750" s="143">
        <f>+I750-H750</f>
        <v>642804.68851387384</v>
      </c>
      <c r="H750" s="143">
        <f t="shared" si="221"/>
        <v>15131.791211945276</v>
      </c>
      <c r="I750" s="143">
        <f>+C750-E750</f>
        <v>657936.47972581908</v>
      </c>
      <c r="J750" s="151">
        <f t="shared" si="223"/>
        <v>4.782845054900553E-2</v>
      </c>
      <c r="K750" s="148"/>
    </row>
    <row r="751" spans="1:11">
      <c r="A751" s="158"/>
      <c r="B751" s="150"/>
      <c r="C751" s="143"/>
      <c r="D751" s="143"/>
      <c r="E751" s="143"/>
      <c r="F751" s="143"/>
      <c r="G751" s="143"/>
      <c r="H751" s="143"/>
      <c r="I751" s="143"/>
      <c r="J751" s="151"/>
      <c r="K751" s="148"/>
    </row>
    <row r="752" spans="1:11">
      <c r="A752" s="128" t="s">
        <v>1094</v>
      </c>
      <c r="B752" s="150" t="s">
        <v>81</v>
      </c>
      <c r="C752" s="143">
        <f t="shared" ref="C752:I752" si="224">SUM(C739:C750)</f>
        <v>183625916.66228664</v>
      </c>
      <c r="D752" s="143">
        <f t="shared" si="224"/>
        <v>174863022.46582076</v>
      </c>
      <c r="E752" s="143">
        <f t="shared" si="224"/>
        <v>174936239.66682827</v>
      </c>
      <c r="F752" s="143">
        <f t="shared" si="224"/>
        <v>82213572.351421326</v>
      </c>
      <c r="G752" s="143">
        <f t="shared" si="224"/>
        <v>8487688.487129841</v>
      </c>
      <c r="H752" s="143">
        <f t="shared" si="224"/>
        <v>201988.50832851528</v>
      </c>
      <c r="I752" s="143">
        <f t="shared" si="224"/>
        <v>8689676.995458357</v>
      </c>
      <c r="J752" s="151">
        <f>(I752/C752)</f>
        <v>4.7322715406452512E-2</v>
      </c>
      <c r="K752" s="148"/>
    </row>
    <row r="753" spans="1:11">
      <c r="A753" s="128"/>
      <c r="B753" s="150"/>
      <c r="C753" s="143"/>
      <c r="D753" s="143"/>
      <c r="E753" s="143"/>
      <c r="F753" s="143"/>
      <c r="G753" s="143"/>
      <c r="H753" s="143"/>
      <c r="I753" s="143"/>
      <c r="J753" s="151"/>
      <c r="K753" s="148"/>
    </row>
    <row r="754" spans="1:11">
      <c r="A754" s="128"/>
      <c r="B754" s="150"/>
      <c r="C754" s="143"/>
      <c r="D754" s="143"/>
      <c r="E754" s="143"/>
      <c r="F754" s="143"/>
      <c r="G754" s="143"/>
      <c r="H754" s="143"/>
      <c r="I754" s="143"/>
      <c r="J754" s="151"/>
      <c r="K754" s="148"/>
    </row>
    <row r="755" spans="1:11">
      <c r="A755" s="128">
        <f>+A739+1</f>
        <v>2053</v>
      </c>
      <c r="B755" s="150" t="s">
        <v>1100</v>
      </c>
      <c r="C755" s="143">
        <v>13896478.908533571</v>
      </c>
      <c r="D755" s="143">
        <v>14098560.411597099</v>
      </c>
      <c r="E755" s="143">
        <v>13194668.759020802</v>
      </c>
      <c r="F755" s="143">
        <v>5655958.4201392876</v>
      </c>
      <c r="G755" s="143">
        <f>+I755-H755</f>
        <v>686524.02271338273</v>
      </c>
      <c r="H755" s="143">
        <f>+C755*0.0011</f>
        <v>15286.12679938693</v>
      </c>
      <c r="I755" s="143">
        <f>+C755-E755</f>
        <v>701810.14951276965</v>
      </c>
      <c r="J755" s="151">
        <f>(I755/C755)</f>
        <v>5.0502731960525696E-2</v>
      </c>
      <c r="K755" s="148"/>
    </row>
    <row r="756" spans="1:11">
      <c r="A756" s="156"/>
      <c r="B756" s="150" t="s">
        <v>1101</v>
      </c>
      <c r="C756" s="143">
        <v>12912478.718287544</v>
      </c>
      <c r="D756" s="143">
        <v>12875990.833096512</v>
      </c>
      <c r="E756" s="143">
        <v>12264274.393559678</v>
      </c>
      <c r="F756" s="143">
        <v>5044241.9806024535</v>
      </c>
      <c r="G756" s="143">
        <f t="shared" ref="G756:G762" si="225">+I756-H756</f>
        <v>634000.59813775052</v>
      </c>
      <c r="H756" s="143">
        <f t="shared" ref="H756:H766" si="226">+C756*0.0011</f>
        <v>14203.726590116299</v>
      </c>
      <c r="I756" s="143">
        <f t="shared" ref="I756:I762" si="227">+C756-E756</f>
        <v>648204.3247278668</v>
      </c>
      <c r="J756" s="151">
        <f t="shared" ref="J756:J766" si="228">(I756/C756)</f>
        <v>5.0199836829921358E-2</v>
      </c>
      <c r="K756" s="148"/>
    </row>
    <row r="757" spans="1:11">
      <c r="A757" s="156"/>
      <c r="B757" s="150" t="s">
        <v>1102</v>
      </c>
      <c r="C757" s="143">
        <v>14101736.841072258</v>
      </c>
      <c r="D757" s="143">
        <v>12831611.779383846</v>
      </c>
      <c r="E757" s="143">
        <v>13406585.186287418</v>
      </c>
      <c r="F757" s="143">
        <v>5619215.3875060277</v>
      </c>
      <c r="G757" s="143">
        <f t="shared" si="225"/>
        <v>679639.74425966013</v>
      </c>
      <c r="H757" s="143">
        <f t="shared" si="226"/>
        <v>15511.910525179484</v>
      </c>
      <c r="I757" s="143">
        <f t="shared" si="227"/>
        <v>695151.6547848396</v>
      </c>
      <c r="J757" s="151">
        <f t="shared" si="228"/>
        <v>4.9295463574399123E-2</v>
      </c>
      <c r="K757" s="148"/>
    </row>
    <row r="758" spans="1:11">
      <c r="A758" s="156"/>
      <c r="B758" s="150" t="s">
        <v>1103</v>
      </c>
      <c r="C758" s="143">
        <v>14501451.487353435</v>
      </c>
      <c r="D758" s="143">
        <v>13111549.68189257</v>
      </c>
      <c r="E758" s="143">
        <v>13839351.082523149</v>
      </c>
      <c r="F758" s="143">
        <v>6347016.7881366061</v>
      </c>
      <c r="G758" s="143">
        <f t="shared" si="225"/>
        <v>646148.80819419748</v>
      </c>
      <c r="H758" s="143">
        <f t="shared" si="226"/>
        <v>15951.59663608878</v>
      </c>
      <c r="I758" s="143">
        <f t="shared" si="227"/>
        <v>662100.40483028628</v>
      </c>
      <c r="J758" s="151">
        <f t="shared" si="228"/>
        <v>4.5657526448831497E-2</v>
      </c>
      <c r="K758" s="148"/>
    </row>
    <row r="759" spans="1:11">
      <c r="A759" s="156"/>
      <c r="B759" s="150" t="s">
        <v>1104</v>
      </c>
      <c r="C759" s="143">
        <v>16346058.65124549</v>
      </c>
      <c r="D759" s="143">
        <v>14697465.529944789</v>
      </c>
      <c r="E759" s="143">
        <v>15633618.931877224</v>
      </c>
      <c r="F759" s="143">
        <v>7283170.1900690412</v>
      </c>
      <c r="G759" s="143">
        <f t="shared" si="225"/>
        <v>694459.0548518959</v>
      </c>
      <c r="H759" s="143">
        <f t="shared" si="226"/>
        <v>17980.664516370041</v>
      </c>
      <c r="I759" s="143">
        <f t="shared" si="227"/>
        <v>712439.71936826594</v>
      </c>
      <c r="J759" s="151">
        <f t="shared" si="228"/>
        <v>4.3584801362130283E-2</v>
      </c>
      <c r="K759" s="148"/>
    </row>
    <row r="760" spans="1:11">
      <c r="A760" s="156"/>
      <c r="B760" s="150" t="s">
        <v>1105</v>
      </c>
      <c r="C760" s="143">
        <v>17050111.283826515</v>
      </c>
      <c r="D760" s="143">
        <v>15951475.971210103</v>
      </c>
      <c r="E760" s="143">
        <v>16296756.775929967</v>
      </c>
      <c r="F760" s="143">
        <v>7628450.9947889047</v>
      </c>
      <c r="G760" s="143">
        <f t="shared" si="225"/>
        <v>734599.38548433897</v>
      </c>
      <c r="H760" s="143">
        <f t="shared" si="226"/>
        <v>18755.122412209166</v>
      </c>
      <c r="I760" s="143">
        <f t="shared" si="227"/>
        <v>753354.50789654814</v>
      </c>
      <c r="J760" s="151">
        <f t="shared" si="228"/>
        <v>4.4184726736133925E-2</v>
      </c>
      <c r="K760" s="148"/>
    </row>
    <row r="761" spans="1:11">
      <c r="A761" s="156"/>
      <c r="B761" s="150" t="s">
        <v>1106</v>
      </c>
      <c r="C761" s="143">
        <v>18068594.28994691</v>
      </c>
      <c r="D761" s="143">
        <v>16841069.332198985</v>
      </c>
      <c r="E761" s="143">
        <v>17227737.259795934</v>
      </c>
      <c r="F761" s="143">
        <v>8015118.9223858509</v>
      </c>
      <c r="G761" s="143">
        <f t="shared" si="225"/>
        <v>820981.57643203437</v>
      </c>
      <c r="H761" s="143">
        <f t="shared" si="226"/>
        <v>19875.453718941601</v>
      </c>
      <c r="I761" s="143">
        <f t="shared" si="227"/>
        <v>840857.03015097603</v>
      </c>
      <c r="J761" s="151">
        <f t="shared" si="228"/>
        <v>4.6536936778685437E-2</v>
      </c>
      <c r="K761" s="148"/>
    </row>
    <row r="762" spans="1:11">
      <c r="A762" s="156"/>
      <c r="B762" s="150" t="s">
        <v>1107</v>
      </c>
      <c r="C762" s="143">
        <v>18377048.154488783</v>
      </c>
      <c r="D762" s="143">
        <v>17041582.985407017</v>
      </c>
      <c r="E762" s="143">
        <v>17474983.217008386</v>
      </c>
      <c r="F762" s="143">
        <v>8448519.1539872196</v>
      </c>
      <c r="G762" s="143">
        <f t="shared" si="225"/>
        <v>881850.18451045989</v>
      </c>
      <c r="H762" s="143">
        <f t="shared" si="226"/>
        <v>20214.752969937665</v>
      </c>
      <c r="I762" s="143">
        <f t="shared" si="227"/>
        <v>902064.93748039752</v>
      </c>
      <c r="J762" s="151">
        <f t="shared" si="228"/>
        <v>4.9086497999955389E-2</v>
      </c>
      <c r="K762" s="148"/>
    </row>
    <row r="763" spans="1:11">
      <c r="A763" s="156"/>
      <c r="B763" s="150" t="s">
        <v>1108</v>
      </c>
      <c r="C763" s="143">
        <v>16995509.547807641</v>
      </c>
      <c r="D763" s="143">
        <v>16699884.013422199</v>
      </c>
      <c r="E763" s="143">
        <v>16162951.717333952</v>
      </c>
      <c r="F763" s="143">
        <v>7911586.8578989739</v>
      </c>
      <c r="G763" s="143">
        <f>+I763-H763</f>
        <v>813862.76997110096</v>
      </c>
      <c r="H763" s="143">
        <f t="shared" si="226"/>
        <v>18695.060502588407</v>
      </c>
      <c r="I763" s="143">
        <f>+C763-E763</f>
        <v>832557.83047368936</v>
      </c>
      <c r="J763" s="151">
        <f t="shared" si="228"/>
        <v>4.8986929643488462E-2</v>
      </c>
      <c r="K763" s="148"/>
    </row>
    <row r="764" spans="1:11">
      <c r="A764" s="156"/>
      <c r="B764" s="150" t="s">
        <v>1109</v>
      </c>
      <c r="C764" s="143">
        <v>15997060.254319174</v>
      </c>
      <c r="D764" s="143">
        <v>15487478.552771036</v>
      </c>
      <c r="E764" s="143">
        <v>15212957.151312511</v>
      </c>
      <c r="F764" s="143">
        <v>7637065.4564404488</v>
      </c>
      <c r="G764" s="143">
        <f>+I764-H764</f>
        <v>766506.33672691172</v>
      </c>
      <c r="H764" s="143">
        <f t="shared" si="226"/>
        <v>17596.766279751093</v>
      </c>
      <c r="I764" s="143">
        <f>+C764-E764</f>
        <v>784103.1030066628</v>
      </c>
      <c r="J764" s="151">
        <f t="shared" si="228"/>
        <v>4.9015449747709522E-2</v>
      </c>
      <c r="K764" s="148"/>
    </row>
    <row r="765" spans="1:11">
      <c r="A765" s="156"/>
      <c r="B765" s="150" t="s">
        <v>1110</v>
      </c>
      <c r="C765" s="143">
        <v>13535779.950711856</v>
      </c>
      <c r="D765" s="143">
        <v>13668264.136095155</v>
      </c>
      <c r="E765" s="143">
        <v>12946252.454421032</v>
      </c>
      <c r="F765" s="143">
        <v>6915053.774766325</v>
      </c>
      <c r="G765" s="143">
        <f>+I765-H765</f>
        <v>574638.13834504038</v>
      </c>
      <c r="H765" s="143">
        <f t="shared" si="226"/>
        <v>14889.357945783042</v>
      </c>
      <c r="I765" s="143">
        <f>+C765-E765</f>
        <v>589527.49629082344</v>
      </c>
      <c r="J765" s="151">
        <f t="shared" si="228"/>
        <v>4.3553271288206769E-2</v>
      </c>
      <c r="K765" s="148"/>
    </row>
    <row r="766" spans="1:11">
      <c r="A766" s="156"/>
      <c r="B766" s="150" t="s">
        <v>1111</v>
      </c>
      <c r="C766" s="143">
        <v>13910271.762046127</v>
      </c>
      <c r="D766" s="143">
        <v>13526684.671069615</v>
      </c>
      <c r="E766" s="143">
        <v>13244965.016951876</v>
      </c>
      <c r="F766" s="143">
        <v>6633334.1206485853</v>
      </c>
      <c r="G766" s="143">
        <f>+I766-H766</f>
        <v>650005.44615600014</v>
      </c>
      <c r="H766" s="143">
        <f t="shared" si="226"/>
        <v>15301.29893825074</v>
      </c>
      <c r="I766" s="143">
        <f>+C766-E766</f>
        <v>665306.74509425089</v>
      </c>
      <c r="J766" s="151">
        <f t="shared" si="228"/>
        <v>4.7828450549005509E-2</v>
      </c>
      <c r="K766" s="148"/>
    </row>
    <row r="767" spans="1:11">
      <c r="A767" s="158"/>
      <c r="B767" s="150"/>
      <c r="C767" s="143"/>
      <c r="D767" s="143"/>
      <c r="E767" s="143"/>
      <c r="F767" s="143"/>
      <c r="G767" s="143"/>
      <c r="H767" s="143"/>
      <c r="I767" s="143"/>
      <c r="J767" s="151"/>
      <c r="K767" s="148"/>
    </row>
    <row r="768" spans="1:11">
      <c r="A768" s="128" t="s">
        <v>1094</v>
      </c>
      <c r="B768" s="150" t="s">
        <v>81</v>
      </c>
      <c r="C768" s="143">
        <f t="shared" ref="C768:I768" si="229">SUM(C755:C766)</f>
        <v>185692579.8496393</v>
      </c>
      <c r="D768" s="143">
        <f t="shared" si="229"/>
        <v>176831617.89808896</v>
      </c>
      <c r="E768" s="143">
        <f t="shared" si="229"/>
        <v>176905101.94602194</v>
      </c>
      <c r="F768" s="143">
        <f t="shared" si="229"/>
        <v>83138732.047369719</v>
      </c>
      <c r="G768" s="143">
        <f t="shared" si="229"/>
        <v>8583216.0657827724</v>
      </c>
      <c r="H768" s="143">
        <f t="shared" si="229"/>
        <v>204261.83783460324</v>
      </c>
      <c r="I768" s="143">
        <f t="shared" si="229"/>
        <v>8787477.9036173765</v>
      </c>
      <c r="J768" s="151">
        <f>(I768/C768)</f>
        <v>4.7322719683968277E-2</v>
      </c>
      <c r="K768" s="148"/>
    </row>
    <row r="769" spans="1:11">
      <c r="A769" s="128"/>
      <c r="B769" s="150"/>
      <c r="C769" s="143"/>
      <c r="D769" s="143"/>
      <c r="E769" s="143"/>
      <c r="F769" s="143"/>
      <c r="G769" s="143"/>
      <c r="H769" s="143"/>
      <c r="I769" s="143"/>
      <c r="J769" s="151"/>
      <c r="K769" s="148"/>
    </row>
    <row r="770" spans="1:11">
      <c r="A770" s="156"/>
      <c r="B770" s="150"/>
      <c r="C770" s="143"/>
      <c r="D770" s="143"/>
      <c r="E770" s="143"/>
      <c r="F770" s="143"/>
      <c r="G770" s="143"/>
      <c r="H770" s="143"/>
      <c r="I770" s="143"/>
      <c r="J770" s="151"/>
      <c r="K770" s="148"/>
    </row>
    <row r="771" spans="1:11">
      <c r="A771" s="128">
        <f>+A755+1</f>
        <v>2054</v>
      </c>
      <c r="B771" s="150" t="s">
        <v>1100</v>
      </c>
      <c r="C771" s="143">
        <v>14052123.335046684</v>
      </c>
      <c r="D771" s="143">
        <v>14256480.110824699</v>
      </c>
      <c r="E771" s="143">
        <v>13342452.716780573</v>
      </c>
      <c r="F771" s="143">
        <v>5719306.7266044598</v>
      </c>
      <c r="G771" s="143">
        <f>+I771-H771</f>
        <v>694213.28259755985</v>
      </c>
      <c r="H771" s="143">
        <f>+C771*0.0011</f>
        <v>15457.335668551354</v>
      </c>
      <c r="I771" s="143">
        <f>+C771-E771</f>
        <v>709670.61826611124</v>
      </c>
      <c r="J771" s="151">
        <f>(I771/C771)</f>
        <v>5.0502731960525703E-2</v>
      </c>
      <c r="K771" s="148"/>
    </row>
    <row r="772" spans="1:11">
      <c r="A772" s="156"/>
      <c r="B772" s="150" t="s">
        <v>1101</v>
      </c>
      <c r="C772" s="143">
        <v>13057055.50876788</v>
      </c>
      <c r="D772" s="143">
        <v>13020179.475193836</v>
      </c>
      <c r="E772" s="143">
        <v>12401593.452748507</v>
      </c>
      <c r="F772" s="143">
        <v>5100720.7041591331</v>
      </c>
      <c r="G772" s="143">
        <f t="shared" ref="G772:G778" si="230">+I772-H772</f>
        <v>641099.29495972861</v>
      </c>
      <c r="H772" s="143">
        <f t="shared" ref="H772:H782" si="231">+C772*0.0011</f>
        <v>14362.76105964467</v>
      </c>
      <c r="I772" s="143">
        <f t="shared" ref="I772:I778" si="232">+C772-E772</f>
        <v>655462.05601937324</v>
      </c>
      <c r="J772" s="151">
        <f t="shared" ref="J772:J782" si="233">(I772/C772)</f>
        <v>5.0199836829921345E-2</v>
      </c>
      <c r="K772" s="148"/>
    </row>
    <row r="773" spans="1:11">
      <c r="A773" s="156"/>
      <c r="B773" s="150" t="s">
        <v>1102</v>
      </c>
      <c r="C773" s="143">
        <v>14259716.73645287</v>
      </c>
      <c r="D773" s="143">
        <v>12975331.378299821</v>
      </c>
      <c r="E773" s="143">
        <v>13556777.389489807</v>
      </c>
      <c r="F773" s="143">
        <v>5682166.7153491182</v>
      </c>
      <c r="G773" s="143">
        <f t="shared" si="230"/>
        <v>687253.65855296468</v>
      </c>
      <c r="H773" s="143">
        <f t="shared" si="231"/>
        <v>15685.688410098159</v>
      </c>
      <c r="I773" s="143">
        <f t="shared" si="232"/>
        <v>702939.34696306288</v>
      </c>
      <c r="J773" s="151">
        <f t="shared" si="233"/>
        <v>4.9295463574399186E-2</v>
      </c>
      <c r="K773" s="148"/>
    </row>
    <row r="774" spans="1:11">
      <c r="A774" s="156"/>
      <c r="B774" s="150" t="s">
        <v>1103</v>
      </c>
      <c r="C774" s="143">
        <v>14663992.887526441</v>
      </c>
      <c r="D774" s="143">
        <v>13258479.810605068</v>
      </c>
      <c r="E774" s="143">
        <v>13994471.244418727</v>
      </c>
      <c r="F774" s="143">
        <v>6418158.1491627768</v>
      </c>
      <c r="G774" s="143">
        <f t="shared" si="230"/>
        <v>653391.25093143503</v>
      </c>
      <c r="H774" s="143">
        <f t="shared" si="231"/>
        <v>16130.392176279087</v>
      </c>
      <c r="I774" s="143">
        <f t="shared" si="232"/>
        <v>669521.64310771413</v>
      </c>
      <c r="J774" s="151">
        <f t="shared" si="233"/>
        <v>4.5657526448831406E-2</v>
      </c>
      <c r="K774" s="148"/>
    </row>
    <row r="775" spans="1:11">
      <c r="A775" s="156"/>
      <c r="B775" s="150" t="s">
        <v>1104</v>
      </c>
      <c r="C775" s="143">
        <v>16528975.06710848</v>
      </c>
      <c r="D775" s="143">
        <v>14862050.465797655</v>
      </c>
      <c r="E775" s="143">
        <v>15808562.972088953</v>
      </c>
      <c r="F775" s="143">
        <v>7364670.6554540768</v>
      </c>
      <c r="G775" s="143">
        <f t="shared" si="230"/>
        <v>702230.22244570742</v>
      </c>
      <c r="H775" s="143">
        <f t="shared" si="231"/>
        <v>18181.872573819328</v>
      </c>
      <c r="I775" s="143">
        <f t="shared" si="232"/>
        <v>720412.09501952678</v>
      </c>
      <c r="J775" s="151">
        <f t="shared" si="233"/>
        <v>4.3584801362130256E-2</v>
      </c>
      <c r="K775" s="148"/>
    </row>
    <row r="776" spans="1:11">
      <c r="A776" s="156"/>
      <c r="B776" s="150" t="s">
        <v>1105</v>
      </c>
      <c r="C776" s="143">
        <v>17240698.148853414</v>
      </c>
      <c r="D776" s="143">
        <v>16129871.125223322</v>
      </c>
      <c r="E776" s="143">
        <v>16478922.612406155</v>
      </c>
      <c r="F776" s="143">
        <v>7713722.1426369119</v>
      </c>
      <c r="G776" s="143">
        <f t="shared" si="230"/>
        <v>742810.7684835199</v>
      </c>
      <c r="H776" s="143">
        <f t="shared" si="231"/>
        <v>18964.767963738755</v>
      </c>
      <c r="I776" s="143">
        <f t="shared" si="232"/>
        <v>761775.53644725867</v>
      </c>
      <c r="J776" s="151">
        <f t="shared" si="233"/>
        <v>4.418472673613396E-2</v>
      </c>
      <c r="K776" s="148"/>
    </row>
    <row r="777" spans="1:11">
      <c r="A777" s="156"/>
      <c r="B777" s="150" t="s">
        <v>1106</v>
      </c>
      <c r="C777" s="143">
        <v>18270206.661005083</v>
      </c>
      <c r="D777" s="143">
        <v>17029136.403008901</v>
      </c>
      <c r="E777" s="143">
        <v>17419967.208688375</v>
      </c>
      <c r="F777" s="143">
        <v>8104552.9483163869</v>
      </c>
      <c r="G777" s="143">
        <f t="shared" si="230"/>
        <v>830142.22498960327</v>
      </c>
      <c r="H777" s="143">
        <f t="shared" si="231"/>
        <v>20097.227327105593</v>
      </c>
      <c r="I777" s="143">
        <f t="shared" si="232"/>
        <v>850239.45231670886</v>
      </c>
      <c r="J777" s="151">
        <f t="shared" si="233"/>
        <v>4.6536936778685312E-2</v>
      </c>
      <c r="K777" s="148"/>
    </row>
    <row r="778" spans="1:11">
      <c r="A778" s="156"/>
      <c r="B778" s="150" t="s">
        <v>1107</v>
      </c>
      <c r="C778" s="143">
        <v>18582128.207581408</v>
      </c>
      <c r="D778" s="143">
        <v>17231748.516948309</v>
      </c>
      <c r="E778" s="143">
        <v>17669996.608485047</v>
      </c>
      <c r="F778" s="143">
        <v>8542801.0398531258</v>
      </c>
      <c r="G778" s="143">
        <f t="shared" si="230"/>
        <v>891691.25806802197</v>
      </c>
      <c r="H778" s="143">
        <f t="shared" si="231"/>
        <v>20440.34102833955</v>
      </c>
      <c r="I778" s="143">
        <f t="shared" si="232"/>
        <v>912131.59909636155</v>
      </c>
      <c r="J778" s="151">
        <f t="shared" si="233"/>
        <v>4.9086497999955507E-2</v>
      </c>
      <c r="K778" s="148"/>
    </row>
    <row r="779" spans="1:11">
      <c r="A779" s="156"/>
      <c r="B779" s="150" t="s">
        <v>1108</v>
      </c>
      <c r="C779" s="143">
        <v>17185145.126677424</v>
      </c>
      <c r="D779" s="143">
        <v>16886234.474648152</v>
      </c>
      <c r="E779" s="143">
        <v>16343297.631443739</v>
      </c>
      <c r="F779" s="143">
        <v>7999864.1966487123</v>
      </c>
      <c r="G779" s="143">
        <f>+I779-H779</f>
        <v>822943.83559433965</v>
      </c>
      <c r="H779" s="143">
        <f t="shared" si="231"/>
        <v>18903.659639345165</v>
      </c>
      <c r="I779" s="143">
        <f>+C779-E779</f>
        <v>841847.49523368478</v>
      </c>
      <c r="J779" s="151">
        <f t="shared" si="233"/>
        <v>4.8986929643488414E-2</v>
      </c>
      <c r="K779" s="148"/>
    </row>
    <row r="780" spans="1:11">
      <c r="A780" s="156"/>
      <c r="B780" s="150" t="s">
        <v>1109</v>
      </c>
      <c r="C780" s="143">
        <v>16175327.751928262</v>
      </c>
      <c r="D780" s="143">
        <v>15660179.856495067</v>
      </c>
      <c r="E780" s="143">
        <v>15382486.787350891</v>
      </c>
      <c r="F780" s="143">
        <v>7722171.1275045341</v>
      </c>
      <c r="G780" s="143">
        <f>+I780-H780</f>
        <v>775048.10405025014</v>
      </c>
      <c r="H780" s="143">
        <f t="shared" si="231"/>
        <v>17792.860527121091</v>
      </c>
      <c r="I780" s="143">
        <f>+C780-E780</f>
        <v>792840.96457737125</v>
      </c>
      <c r="J780" s="151">
        <f t="shared" si="233"/>
        <v>4.9015449747709536E-2</v>
      </c>
      <c r="K780" s="148"/>
    </row>
    <row r="781" spans="1:11">
      <c r="A781" s="156"/>
      <c r="B781" s="150" t="s">
        <v>1110</v>
      </c>
      <c r="C781" s="143">
        <v>13686535.167347709</v>
      </c>
      <c r="D781" s="143">
        <v>13820542.490730934</v>
      </c>
      <c r="E781" s="143">
        <v>13090441.788208632</v>
      </c>
      <c r="F781" s="143">
        <v>6992070.424982232</v>
      </c>
      <c r="G781" s="143">
        <f>+I781-H781</f>
        <v>581038.19045499444</v>
      </c>
      <c r="H781" s="143">
        <f t="shared" si="231"/>
        <v>15055.188684082481</v>
      </c>
      <c r="I781" s="143">
        <f>+C781-E781</f>
        <v>596093.37913907692</v>
      </c>
      <c r="J781" s="151">
        <f t="shared" si="233"/>
        <v>4.3553271288206748E-2</v>
      </c>
      <c r="K781" s="148"/>
    </row>
    <row r="782" spans="1:11">
      <c r="A782" s="156"/>
      <c r="B782" s="150" t="s">
        <v>1111</v>
      </c>
      <c r="C782" s="143">
        <v>14064932.02207699</v>
      </c>
      <c r="D782" s="143">
        <v>13677212.218207061</v>
      </c>
      <c r="E782" s="143">
        <v>13392228.116383957</v>
      </c>
      <c r="F782" s="143">
        <v>6707086.3231591275</v>
      </c>
      <c r="G782" s="143">
        <f>+I782-H782</f>
        <v>657232.48046874907</v>
      </c>
      <c r="H782" s="143">
        <f t="shared" si="231"/>
        <v>15471.425224284691</v>
      </c>
      <c r="I782" s="143">
        <f>+C782-E782</f>
        <v>672703.90569303371</v>
      </c>
      <c r="J782" s="151">
        <f t="shared" si="233"/>
        <v>4.782845054900553E-2</v>
      </c>
      <c r="K782" s="148"/>
    </row>
    <row r="783" spans="1:11">
      <c r="A783" s="158"/>
      <c r="B783" s="150"/>
      <c r="C783" s="143"/>
      <c r="D783" s="143"/>
      <c r="E783" s="143"/>
      <c r="F783" s="143"/>
      <c r="G783" s="143"/>
      <c r="H783" s="143"/>
      <c r="I783" s="143"/>
      <c r="J783" s="151"/>
      <c r="K783" s="148"/>
    </row>
    <row r="784" spans="1:11">
      <c r="A784" s="128" t="s">
        <v>1094</v>
      </c>
      <c r="B784" s="150" t="s">
        <v>81</v>
      </c>
      <c r="C784" s="143">
        <f t="shared" ref="C784:I784" si="234">SUM(C771:C782)</f>
        <v>187766836.62037265</v>
      </c>
      <c r="D784" s="143">
        <f t="shared" si="234"/>
        <v>178807446.32598281</v>
      </c>
      <c r="E784" s="143">
        <f t="shared" si="234"/>
        <v>178881198.52849337</v>
      </c>
      <c r="F784" s="143">
        <f t="shared" si="234"/>
        <v>84067291.153830588</v>
      </c>
      <c r="G784" s="143">
        <f t="shared" si="234"/>
        <v>8679094.5715968739</v>
      </c>
      <c r="H784" s="143">
        <f t="shared" si="234"/>
        <v>206543.52028240991</v>
      </c>
      <c r="I784" s="143">
        <f t="shared" si="234"/>
        <v>8885638.091879284</v>
      </c>
      <c r="J784" s="151">
        <f>(I784/C784)</f>
        <v>4.7322723500126299E-2</v>
      </c>
      <c r="K784" s="148"/>
    </row>
    <row r="785" spans="1:11">
      <c r="A785" s="128"/>
      <c r="B785" s="150"/>
      <c r="C785" s="143"/>
      <c r="D785" s="143"/>
      <c r="E785" s="143"/>
      <c r="F785" s="143"/>
      <c r="G785" s="143"/>
      <c r="H785" s="143"/>
      <c r="I785" s="143"/>
      <c r="J785" s="151"/>
      <c r="K785" s="148"/>
    </row>
    <row r="786" spans="1:11">
      <c r="A786" s="128"/>
      <c r="B786" s="150"/>
      <c r="C786" s="143"/>
      <c r="D786" s="143"/>
      <c r="E786" s="143"/>
      <c r="F786" s="143"/>
      <c r="G786" s="143"/>
      <c r="H786" s="143"/>
      <c r="I786" s="143"/>
      <c r="J786" s="151"/>
      <c r="K786" s="148"/>
    </row>
    <row r="787" spans="1:11">
      <c r="A787" s="128">
        <f>+A771+1</f>
        <v>2055</v>
      </c>
      <c r="B787" s="150" t="s">
        <v>1100</v>
      </c>
      <c r="C787" s="143">
        <v>14208333.909014164</v>
      </c>
      <c r="D787" s="143">
        <v>14414975.09434922</v>
      </c>
      <c r="E787" s="143">
        <v>13490774.230001573</v>
      </c>
      <c r="F787" s="143">
        <v>5782885.4588114796</v>
      </c>
      <c r="G787" s="143">
        <f>+I787-H787</f>
        <v>701930.51171267545</v>
      </c>
      <c r="H787" s="143">
        <f>+C787*0.0011</f>
        <v>15629.167299915582</v>
      </c>
      <c r="I787" s="143">
        <f>+C787-E787</f>
        <v>717559.67901259102</v>
      </c>
      <c r="J787" s="151">
        <f>(I787/C787)</f>
        <v>5.0502731960525724E-2</v>
      </c>
      <c r="K787" s="148"/>
    </row>
    <row r="788" spans="1:11">
      <c r="A788" s="156"/>
      <c r="B788" s="150" t="s">
        <v>1101</v>
      </c>
      <c r="C788" s="143">
        <v>13202161.904633986</v>
      </c>
      <c r="D788" s="143">
        <v>13164894.672702197</v>
      </c>
      <c r="E788" s="143">
        <v>12539415.531219155</v>
      </c>
      <c r="F788" s="143">
        <v>5157406.3173284382</v>
      </c>
      <c r="G788" s="143">
        <f t="shared" ref="G788:G794" si="235">+I788-H788</f>
        <v>648223.99531973386</v>
      </c>
      <c r="H788" s="143">
        <f t="shared" ref="H788:H798" si="236">+C788*0.0011</f>
        <v>14522.378095097385</v>
      </c>
      <c r="I788" s="143">
        <f t="shared" ref="I788:I794" si="237">+C788-E788</f>
        <v>662746.37341483124</v>
      </c>
      <c r="J788" s="151">
        <f t="shared" ref="J788:J798" si="238">(I788/C788)</f>
        <v>5.0199836829921463E-2</v>
      </c>
      <c r="K788" s="148"/>
    </row>
    <row r="789" spans="1:11">
      <c r="A789" s="156"/>
      <c r="B789" s="150" t="s">
        <v>1102</v>
      </c>
      <c r="C789" s="143">
        <v>14418283.804988217</v>
      </c>
      <c r="D789" s="143">
        <v>13119582.120113209</v>
      </c>
      <c r="E789" s="143">
        <v>13707527.820874071</v>
      </c>
      <c r="F789" s="143">
        <v>5745352.018089301</v>
      </c>
      <c r="G789" s="143">
        <f t="shared" si="235"/>
        <v>694895.8719286588</v>
      </c>
      <c r="H789" s="143">
        <f t="shared" si="236"/>
        <v>15860.11218548704</v>
      </c>
      <c r="I789" s="143">
        <f t="shared" si="237"/>
        <v>710755.98411414586</v>
      </c>
      <c r="J789" s="151">
        <f t="shared" si="238"/>
        <v>4.9295463574399151E-2</v>
      </c>
      <c r="K789" s="148"/>
    </row>
    <row r="790" spans="1:11">
      <c r="A790" s="156"/>
      <c r="B790" s="150" t="s">
        <v>1103</v>
      </c>
      <c r="C790" s="143">
        <v>14827145.155860286</v>
      </c>
      <c r="D790" s="143">
        <v>13405959.525963923</v>
      </c>
      <c r="E790" s="143">
        <v>14150174.383745933</v>
      </c>
      <c r="F790" s="143">
        <v>6489566.87587131</v>
      </c>
      <c r="G790" s="143">
        <f t="shared" si="235"/>
        <v>660660.91244290699</v>
      </c>
      <c r="H790" s="143">
        <f t="shared" si="236"/>
        <v>16309.859671446316</v>
      </c>
      <c r="I790" s="143">
        <f t="shared" si="237"/>
        <v>676970.77211435325</v>
      </c>
      <c r="J790" s="151">
        <f t="shared" si="238"/>
        <v>4.5657526448831393E-2</v>
      </c>
      <c r="K790" s="148"/>
    </row>
    <row r="791" spans="1:11">
      <c r="A791" s="156"/>
      <c r="B791" s="150" t="s">
        <v>1104</v>
      </c>
      <c r="C791" s="143">
        <v>16712567.730252763</v>
      </c>
      <c r="D791" s="143">
        <v>15027248.230932372</v>
      </c>
      <c r="E791" s="143">
        <v>15984153.785478547</v>
      </c>
      <c r="F791" s="143">
        <v>7446472.4304174837</v>
      </c>
      <c r="G791" s="143">
        <f t="shared" si="235"/>
        <v>710030.12027093803</v>
      </c>
      <c r="H791" s="143">
        <f t="shared" si="236"/>
        <v>18383.82450327804</v>
      </c>
      <c r="I791" s="143">
        <f t="shared" si="237"/>
        <v>728413.94477421604</v>
      </c>
      <c r="J791" s="151">
        <f t="shared" si="238"/>
        <v>4.3584801362130332E-2</v>
      </c>
      <c r="K791" s="148"/>
    </row>
    <row r="792" spans="1:11">
      <c r="A792" s="156"/>
      <c r="B792" s="150" t="s">
        <v>1105</v>
      </c>
      <c r="C792" s="143">
        <v>17431988.12813247</v>
      </c>
      <c r="D792" s="143">
        <v>16308925.053305043</v>
      </c>
      <c r="E792" s="143">
        <v>16661760.496223405</v>
      </c>
      <c r="F792" s="143">
        <v>7799307.8733358476</v>
      </c>
      <c r="G792" s="143">
        <f t="shared" si="235"/>
        <v>751052.44496811926</v>
      </c>
      <c r="H792" s="143">
        <f t="shared" si="236"/>
        <v>19175.186940945718</v>
      </c>
      <c r="I792" s="143">
        <f t="shared" si="237"/>
        <v>770227.63190906495</v>
      </c>
      <c r="J792" s="151">
        <f t="shared" si="238"/>
        <v>4.4184726736133981E-2</v>
      </c>
      <c r="K792" s="148"/>
    </row>
    <row r="793" spans="1:11">
      <c r="A793" s="156"/>
      <c r="B793" s="150" t="s">
        <v>1106</v>
      </c>
      <c r="C793" s="143">
        <v>18472550.260063466</v>
      </c>
      <c r="D793" s="143">
        <v>17217890.887249444</v>
      </c>
      <c r="E793" s="143">
        <v>17612894.356469806</v>
      </c>
      <c r="F793" s="143">
        <v>8194311.3425562112</v>
      </c>
      <c r="G793" s="143">
        <f t="shared" si="235"/>
        <v>839336.09830758953</v>
      </c>
      <c r="H793" s="143">
        <f t="shared" si="236"/>
        <v>20319.805286069812</v>
      </c>
      <c r="I793" s="143">
        <f t="shared" si="237"/>
        <v>859655.9035936594</v>
      </c>
      <c r="J793" s="151">
        <f t="shared" si="238"/>
        <v>4.6536936778685256E-2</v>
      </c>
      <c r="K793" s="148"/>
    </row>
    <row r="794" spans="1:11">
      <c r="A794" s="156"/>
      <c r="B794" s="150" t="s">
        <v>1107</v>
      </c>
      <c r="C794" s="143">
        <v>18787957.712002322</v>
      </c>
      <c r="D794" s="143">
        <v>17422606.533344321</v>
      </c>
      <c r="E794" s="143">
        <v>17865722.663348872</v>
      </c>
      <c r="F794" s="143">
        <v>8637427.4725607652</v>
      </c>
      <c r="G794" s="143">
        <f t="shared" si="235"/>
        <v>901568.29517024732</v>
      </c>
      <c r="H794" s="143">
        <f t="shared" si="236"/>
        <v>20666.753483202556</v>
      </c>
      <c r="I794" s="143">
        <f t="shared" si="237"/>
        <v>922235.04865344986</v>
      </c>
      <c r="J794" s="151">
        <f t="shared" si="238"/>
        <v>4.9086497999955465E-2</v>
      </c>
      <c r="K794" s="148"/>
    </row>
    <row r="795" spans="1:11">
      <c r="A795" s="156"/>
      <c r="B795" s="150" t="s">
        <v>1108</v>
      </c>
      <c r="C795" s="143">
        <v>17375480.095375407</v>
      </c>
      <c r="D795" s="143">
        <v>17073269.038328178</v>
      </c>
      <c r="E795" s="143">
        <v>16524308.674421418</v>
      </c>
      <c r="F795" s="143">
        <v>8088467.1086540092</v>
      </c>
      <c r="G795" s="143">
        <f>+I795-H795</f>
        <v>832058.39284907607</v>
      </c>
      <c r="H795" s="143">
        <f t="shared" si="236"/>
        <v>19113.028104912948</v>
      </c>
      <c r="I795" s="143">
        <f>+C795-E795</f>
        <v>851171.42095398903</v>
      </c>
      <c r="J795" s="151">
        <f t="shared" si="238"/>
        <v>4.8986929643488449E-2</v>
      </c>
      <c r="K795" s="148"/>
    </row>
    <row r="796" spans="1:11">
      <c r="A796" s="156"/>
      <c r="B796" s="150" t="s">
        <v>1109</v>
      </c>
      <c r="C796" s="143">
        <v>16354249.677636212</v>
      </c>
      <c r="D796" s="143">
        <v>15833516.657693248</v>
      </c>
      <c r="E796" s="143">
        <v>15552638.77440054</v>
      </c>
      <c r="F796" s="143">
        <v>7807589.2253612978</v>
      </c>
      <c r="G796" s="143">
        <f>+I796-H796</f>
        <v>783621.22859027225</v>
      </c>
      <c r="H796" s="143">
        <f t="shared" si="236"/>
        <v>17989.674645399835</v>
      </c>
      <c r="I796" s="143">
        <f>+C796-E796</f>
        <v>801610.90323567204</v>
      </c>
      <c r="J796" s="151">
        <f t="shared" si="238"/>
        <v>4.9015449747709501E-2</v>
      </c>
      <c r="K796" s="148"/>
    </row>
    <row r="797" spans="1:11">
      <c r="A797" s="156"/>
      <c r="B797" s="150" t="s">
        <v>1110</v>
      </c>
      <c r="C797" s="143">
        <v>13837849.085553769</v>
      </c>
      <c r="D797" s="143">
        <v>13973382.215344403</v>
      </c>
      <c r="E797" s="143">
        <v>13235165.490285382</v>
      </c>
      <c r="F797" s="143">
        <v>7069372.5003022784</v>
      </c>
      <c r="G797" s="143">
        <f>+I797-H797</f>
        <v>587461.96127427823</v>
      </c>
      <c r="H797" s="143">
        <f t="shared" si="236"/>
        <v>15221.633994109146</v>
      </c>
      <c r="I797" s="143">
        <f>+C797-E797</f>
        <v>602683.59526838735</v>
      </c>
      <c r="J797" s="151">
        <f t="shared" si="238"/>
        <v>4.3553271288206775E-2</v>
      </c>
      <c r="K797" s="148"/>
    </row>
    <row r="798" spans="1:11">
      <c r="A798" s="156"/>
      <c r="B798" s="150" t="s">
        <v>1111</v>
      </c>
      <c r="C798" s="143">
        <v>14220157.378230218</v>
      </c>
      <c r="D798" s="143">
        <v>13828293.783833873</v>
      </c>
      <c r="E798" s="143">
        <v>13540029.284266457</v>
      </c>
      <c r="F798" s="143">
        <v>6781108.0007348629</v>
      </c>
      <c r="G798" s="143">
        <f>+I798-H798</f>
        <v>664485.92084770766</v>
      </c>
      <c r="H798" s="143">
        <f t="shared" si="236"/>
        <v>15642.17311605324</v>
      </c>
      <c r="I798" s="143">
        <f>+C798-E798</f>
        <v>680128.09396376088</v>
      </c>
      <c r="J798" s="151">
        <f t="shared" si="238"/>
        <v>4.7828450549005586E-2</v>
      </c>
      <c r="K798" s="148"/>
    </row>
    <row r="799" spans="1:11">
      <c r="A799" s="158"/>
      <c r="B799" s="150"/>
      <c r="C799" s="143"/>
      <c r="D799" s="143"/>
      <c r="E799" s="143"/>
      <c r="F799" s="143"/>
      <c r="G799" s="143"/>
      <c r="H799" s="143"/>
      <c r="I799" s="143"/>
      <c r="J799" s="151"/>
      <c r="K799" s="148"/>
    </row>
    <row r="800" spans="1:11">
      <c r="A800" s="128" t="s">
        <v>1094</v>
      </c>
      <c r="B800" s="150" t="s">
        <v>81</v>
      </c>
      <c r="C800" s="143">
        <f t="shared" ref="C800:I800" si="239">SUM(C787:C798)</f>
        <v>189848724.84174326</v>
      </c>
      <c r="D800" s="143">
        <f t="shared" si="239"/>
        <v>180790543.81315941</v>
      </c>
      <c r="E800" s="143">
        <f t="shared" si="239"/>
        <v>180864565.49073517</v>
      </c>
      <c r="F800" s="143">
        <f t="shared" si="239"/>
        <v>84999266.624023288</v>
      </c>
      <c r="G800" s="143">
        <f t="shared" si="239"/>
        <v>8775325.7536822036</v>
      </c>
      <c r="H800" s="143">
        <f t="shared" si="239"/>
        <v>208833.59732591762</v>
      </c>
      <c r="I800" s="143">
        <f t="shared" si="239"/>
        <v>8984159.3510081209</v>
      </c>
      <c r="J800" s="151">
        <f>(I800/C800)</f>
        <v>4.7322726863176255E-2</v>
      </c>
      <c r="K800" s="148"/>
    </row>
    <row r="801" spans="1:11">
      <c r="A801" s="128"/>
      <c r="B801" s="150"/>
      <c r="C801" s="143"/>
      <c r="D801" s="143"/>
      <c r="E801" s="143"/>
      <c r="F801" s="143"/>
      <c r="G801" s="143"/>
      <c r="H801" s="143"/>
      <c r="I801" s="143"/>
      <c r="J801" s="151"/>
      <c r="K801" s="148"/>
    </row>
    <row r="802" spans="1:11">
      <c r="A802" s="128"/>
      <c r="B802" s="150"/>
      <c r="C802" s="143"/>
      <c r="D802" s="143"/>
      <c r="E802" s="143"/>
      <c r="F802" s="143"/>
      <c r="G802" s="143"/>
      <c r="H802" s="143"/>
      <c r="I802" s="143"/>
      <c r="J802" s="151"/>
      <c r="K802" s="148"/>
    </row>
    <row r="803" spans="1:11">
      <c r="A803" s="128">
        <f>+A787+1</f>
        <v>2056</v>
      </c>
      <c r="B803" s="150" t="s">
        <v>1100</v>
      </c>
      <c r="C803" s="143">
        <v>14365113.395672282</v>
      </c>
      <c r="D803" s="143">
        <v>14574048.182773232</v>
      </c>
      <c r="E803" s="143">
        <v>13639635.924268087</v>
      </c>
      <c r="F803" s="143">
        <v>5846695.7422297187</v>
      </c>
      <c r="G803" s="143">
        <f>+I803-H803</f>
        <v>709675.84666895529</v>
      </c>
      <c r="H803" s="143">
        <f>+C803*0.0011</f>
        <v>15801.624735239511</v>
      </c>
      <c r="I803" s="143">
        <f>+C803-E803</f>
        <v>725477.47140419483</v>
      </c>
      <c r="J803" s="151">
        <f>(I803/C803)</f>
        <v>5.050273196052573E-2</v>
      </c>
      <c r="K803" s="148"/>
    </row>
    <row r="804" spans="1:11">
      <c r="A804" s="156"/>
      <c r="B804" s="150" t="s">
        <v>1101</v>
      </c>
      <c r="C804" s="143">
        <v>13347800.541375762</v>
      </c>
      <c r="D804" s="143">
        <v>13310139.024729222</v>
      </c>
      <c r="E804" s="143">
        <v>12677743.132160362</v>
      </c>
      <c r="F804" s="143">
        <v>5214299.8496608576</v>
      </c>
      <c r="G804" s="143">
        <f t="shared" ref="G804:G810" si="240">+I804-H804</f>
        <v>655374.82861988666</v>
      </c>
      <c r="H804" s="143">
        <f t="shared" ref="H804:H814" si="241">+C804*0.0011</f>
        <v>14682.580595513338</v>
      </c>
      <c r="I804" s="143">
        <f t="shared" ref="I804:I810" si="242">+C804-E804</f>
        <v>670057.4092154</v>
      </c>
      <c r="J804" s="151">
        <f t="shared" ref="J804:J814" si="243">(I804/C804)</f>
        <v>5.0199836829921414E-2</v>
      </c>
      <c r="K804" s="148"/>
    </row>
    <row r="805" spans="1:11">
      <c r="A805" s="156"/>
      <c r="B805" s="150" t="s">
        <v>1102</v>
      </c>
      <c r="C805" s="143">
        <v>14577441.072373267</v>
      </c>
      <c r="D805" s="143">
        <v>13264366.705247086</v>
      </c>
      <c r="E805" s="143">
        <v>13858839.356982142</v>
      </c>
      <c r="F805" s="143">
        <v>5808772.5013959156</v>
      </c>
      <c r="G805" s="143">
        <f t="shared" si="240"/>
        <v>702566.53021151491</v>
      </c>
      <c r="H805" s="143">
        <f t="shared" si="241"/>
        <v>16035.185179610595</v>
      </c>
      <c r="I805" s="143">
        <f t="shared" si="242"/>
        <v>718601.71539112553</v>
      </c>
      <c r="J805" s="151">
        <f t="shared" si="243"/>
        <v>4.9295463574399082E-2</v>
      </c>
      <c r="K805" s="148"/>
    </row>
    <row r="806" spans="1:11">
      <c r="A806" s="156"/>
      <c r="B806" s="150" t="s">
        <v>1103</v>
      </c>
      <c r="C806" s="143">
        <v>14990911.524275139</v>
      </c>
      <c r="D806" s="143">
        <v>13553991.70344555</v>
      </c>
      <c r="E806" s="143">
        <v>14306463.584863454</v>
      </c>
      <c r="F806" s="143">
        <v>6561244.3828138197</v>
      </c>
      <c r="G806" s="143">
        <f t="shared" si="240"/>
        <v>667957.93673498218</v>
      </c>
      <c r="H806" s="143">
        <f t="shared" si="241"/>
        <v>16490.002676702654</v>
      </c>
      <c r="I806" s="143">
        <f t="shared" si="242"/>
        <v>684447.93941168487</v>
      </c>
      <c r="J806" s="151">
        <f t="shared" si="243"/>
        <v>4.5657526448831483E-2</v>
      </c>
      <c r="K806" s="148"/>
    </row>
    <row r="807" spans="1:11">
      <c r="A807" s="156"/>
      <c r="B807" s="150" t="s">
        <v>1104</v>
      </c>
      <c r="C807" s="143">
        <v>16896840.057198305</v>
      </c>
      <c r="D807" s="143">
        <v>15193061.985243311</v>
      </c>
      <c r="E807" s="143">
        <v>16160394.63965763</v>
      </c>
      <c r="F807" s="143">
        <v>7528577.0372281391</v>
      </c>
      <c r="G807" s="143">
        <f t="shared" si="240"/>
        <v>717858.89347775688</v>
      </c>
      <c r="H807" s="143">
        <f t="shared" si="241"/>
        <v>18586.524062918135</v>
      </c>
      <c r="I807" s="143">
        <f t="shared" si="242"/>
        <v>736445.41754067503</v>
      </c>
      <c r="J807" s="151">
        <f t="shared" si="243"/>
        <v>4.3584801362130332E-2</v>
      </c>
      <c r="K807" s="148"/>
    </row>
    <row r="808" spans="1:11">
      <c r="A808" s="156"/>
      <c r="B808" s="150" t="s">
        <v>1105</v>
      </c>
      <c r="C808" s="143">
        <v>17623984.761726957</v>
      </c>
      <c r="D808" s="143">
        <v>16488641.077498376</v>
      </c>
      <c r="E808" s="143">
        <v>16845273.811028261</v>
      </c>
      <c r="F808" s="143">
        <v>7885209.7707580253</v>
      </c>
      <c r="G808" s="143">
        <f t="shared" si="240"/>
        <v>759324.56746079645</v>
      </c>
      <c r="H808" s="143">
        <f t="shared" si="241"/>
        <v>19386.383237899652</v>
      </c>
      <c r="I808" s="143">
        <f t="shared" si="242"/>
        <v>778710.95069869608</v>
      </c>
      <c r="J808" s="151">
        <f t="shared" si="243"/>
        <v>4.4184726736134043E-2</v>
      </c>
      <c r="K808" s="148"/>
    </row>
    <row r="809" spans="1:11">
      <c r="A809" s="156"/>
      <c r="B809" s="150" t="s">
        <v>1106</v>
      </c>
      <c r="C809" s="143">
        <v>18675628.589828882</v>
      </c>
      <c r="D809" s="143">
        <v>17407336.154714987</v>
      </c>
      <c r="E809" s="143">
        <v>17806522.042841807</v>
      </c>
      <c r="F809" s="143">
        <v>8284395.6588848438</v>
      </c>
      <c r="G809" s="143">
        <f t="shared" si="240"/>
        <v>848563.35553826357</v>
      </c>
      <c r="H809" s="143">
        <f t="shared" si="241"/>
        <v>20543.191448811773</v>
      </c>
      <c r="I809" s="143">
        <f t="shared" si="242"/>
        <v>869106.54698707536</v>
      </c>
      <c r="J809" s="151">
        <f t="shared" si="243"/>
        <v>4.6536936778685353E-2</v>
      </c>
      <c r="K809" s="148"/>
    </row>
    <row r="810" spans="1:11">
      <c r="A810" s="156"/>
      <c r="B810" s="150" t="s">
        <v>1107</v>
      </c>
      <c r="C810" s="143">
        <v>18994540.33892652</v>
      </c>
      <c r="D810" s="143">
        <v>17614160.391587399</v>
      </c>
      <c r="E810" s="143">
        <v>18062164.872569729</v>
      </c>
      <c r="F810" s="143">
        <v>8732400.1398671716</v>
      </c>
      <c r="G810" s="143">
        <f t="shared" si="240"/>
        <v>911481.47198397235</v>
      </c>
      <c r="H810" s="143">
        <f t="shared" si="241"/>
        <v>20893.994372819172</v>
      </c>
      <c r="I810" s="143">
        <f t="shared" si="242"/>
        <v>932375.46635679156</v>
      </c>
      <c r="J810" s="151">
        <f t="shared" si="243"/>
        <v>4.9086497999955542E-2</v>
      </c>
      <c r="K810" s="148"/>
    </row>
    <row r="811" spans="1:11">
      <c r="A811" s="156"/>
      <c r="B811" s="150" t="s">
        <v>1108</v>
      </c>
      <c r="C811" s="143">
        <v>17566517.978055645</v>
      </c>
      <c r="D811" s="143">
        <v>17260991.10320542</v>
      </c>
      <c r="E811" s="143">
        <v>16705988.197783558</v>
      </c>
      <c r="F811" s="143">
        <v>8177397.2344453111</v>
      </c>
      <c r="G811" s="143">
        <f>+I811-H811</f>
        <v>841206.61049622588</v>
      </c>
      <c r="H811" s="143">
        <f t="shared" si="241"/>
        <v>19323.16977586121</v>
      </c>
      <c r="I811" s="143">
        <f>+C811-E811</f>
        <v>860529.78027208708</v>
      </c>
      <c r="J811" s="151">
        <f t="shared" si="243"/>
        <v>4.8986929643488462E-2</v>
      </c>
      <c r="K811" s="148"/>
    </row>
    <row r="812" spans="1:11">
      <c r="A812" s="156"/>
      <c r="B812" s="150" t="s">
        <v>1109</v>
      </c>
      <c r="C812" s="143">
        <v>16533829.290637337</v>
      </c>
      <c r="D812" s="143">
        <v>16007492.140386064</v>
      </c>
      <c r="E812" s="143">
        <v>15723416.211904895</v>
      </c>
      <c r="F812" s="143">
        <v>7893321.3059641412</v>
      </c>
      <c r="G812" s="143">
        <f>+I812-H812</f>
        <v>792225.86651274108</v>
      </c>
      <c r="H812" s="143">
        <f t="shared" si="241"/>
        <v>18187.212219701072</v>
      </c>
      <c r="I812" s="143">
        <f>+C812-E812</f>
        <v>810413.07873244211</v>
      </c>
      <c r="J812" s="151">
        <f t="shared" si="243"/>
        <v>4.9015449747709522E-2</v>
      </c>
      <c r="K812" s="148"/>
    </row>
    <row r="813" spans="1:11">
      <c r="A813" s="156"/>
      <c r="B813" s="150" t="s">
        <v>1110</v>
      </c>
      <c r="C813" s="143">
        <v>13989724.580819303</v>
      </c>
      <c r="D813" s="143">
        <v>14126786.147133714</v>
      </c>
      <c r="E813" s="143">
        <v>13380426.310903585</v>
      </c>
      <c r="F813" s="143">
        <v>7146961.4697340112</v>
      </c>
      <c r="G813" s="143">
        <f>+I813-H813</f>
        <v>593909.57287681731</v>
      </c>
      <c r="H813" s="143">
        <f t="shared" si="241"/>
        <v>15388.697038901235</v>
      </c>
      <c r="I813" s="143">
        <f>+C813-E813</f>
        <v>609298.26991571859</v>
      </c>
      <c r="J813" s="151">
        <f t="shared" si="243"/>
        <v>4.3553271288206824E-2</v>
      </c>
      <c r="K813" s="148"/>
    </row>
    <row r="814" spans="1:11">
      <c r="A814" s="156"/>
      <c r="B814" s="150" t="s">
        <v>1111</v>
      </c>
      <c r="C814" s="143">
        <v>14375950.626890702</v>
      </c>
      <c r="D814" s="143">
        <v>13979932.166095167</v>
      </c>
      <c r="E814" s="143">
        <v>13688371.183237515</v>
      </c>
      <c r="F814" s="143">
        <v>6855400.4868763611</v>
      </c>
      <c r="G814" s="143">
        <f>+I814-H814</f>
        <v>671765.89796360699</v>
      </c>
      <c r="H814" s="143">
        <f t="shared" si="241"/>
        <v>15813.545689579772</v>
      </c>
      <c r="I814" s="143">
        <f>+C814-E814</f>
        <v>687579.44365318678</v>
      </c>
      <c r="J814" s="151">
        <f t="shared" si="243"/>
        <v>4.7828450549005516E-2</v>
      </c>
      <c r="K814" s="148"/>
    </row>
    <row r="815" spans="1:11">
      <c r="A815" s="158"/>
      <c r="B815" s="150"/>
      <c r="C815" s="143"/>
      <c r="D815" s="143"/>
      <c r="E815" s="143"/>
      <c r="F815" s="143"/>
      <c r="G815" s="143"/>
      <c r="H815" s="143"/>
      <c r="I815" s="143"/>
      <c r="J815" s="151"/>
      <c r="K815" s="148"/>
    </row>
    <row r="816" spans="1:11">
      <c r="A816" s="128" t="s">
        <v>1094</v>
      </c>
      <c r="B816" s="150" t="s">
        <v>81</v>
      </c>
      <c r="C816" s="143">
        <f t="shared" ref="C816:I816" si="244">SUM(C803:C814)</f>
        <v>191938282.7577801</v>
      </c>
      <c r="D816" s="143">
        <f t="shared" si="244"/>
        <v>182780946.78205952</v>
      </c>
      <c r="E816" s="143">
        <f t="shared" si="244"/>
        <v>182855239.26820099</v>
      </c>
      <c r="F816" s="143">
        <f t="shared" si="244"/>
        <v>85934675.579858303</v>
      </c>
      <c r="G816" s="143">
        <f t="shared" si="244"/>
        <v>8871911.3785455208</v>
      </c>
      <c r="H816" s="143">
        <f t="shared" si="244"/>
        <v>211132.11103355812</v>
      </c>
      <c r="I816" s="143">
        <f t="shared" si="244"/>
        <v>9083043.4895790778</v>
      </c>
      <c r="J816" s="151">
        <f>(I816/C816)</f>
        <v>4.7322729781018126E-2</v>
      </c>
      <c r="K816" s="148"/>
    </row>
    <row r="817" spans="1:11">
      <c r="A817" s="128"/>
      <c r="B817" s="150"/>
      <c r="C817" s="143"/>
      <c r="D817" s="143"/>
      <c r="E817" s="143"/>
      <c r="F817" s="143"/>
      <c r="G817" s="143"/>
      <c r="H817" s="143"/>
      <c r="I817" s="143"/>
      <c r="J817" s="151"/>
      <c r="K817" s="148"/>
    </row>
    <row r="818" spans="1:11">
      <c r="A818" s="128"/>
      <c r="B818" s="150"/>
      <c r="C818" s="143"/>
      <c r="D818" s="143"/>
      <c r="E818" s="143"/>
      <c r="F818" s="143"/>
      <c r="G818" s="143"/>
      <c r="H818" s="143"/>
      <c r="I818" s="143"/>
      <c r="J818" s="151"/>
      <c r="K818" s="148"/>
    </row>
    <row r="819" spans="1:11">
      <c r="A819" s="128">
        <f>+A803+1</f>
        <v>2057</v>
      </c>
      <c r="B819" s="150" t="s">
        <v>1100</v>
      </c>
      <c r="C819" s="143">
        <v>14522464.587333927</v>
      </c>
      <c r="D819" s="143">
        <v>14733702.224401031</v>
      </c>
      <c r="E819" s="143">
        <v>13789040.450873574</v>
      </c>
      <c r="F819" s="143">
        <v>5910738.7133489074</v>
      </c>
      <c r="G819" s="143">
        <f>+I819-H819</f>
        <v>717449.42541428539</v>
      </c>
      <c r="H819" s="143">
        <f>+C819*0.0011</f>
        <v>15974.711046067321</v>
      </c>
      <c r="I819" s="143">
        <f>+C819-E819</f>
        <v>733424.13646035269</v>
      </c>
      <c r="J819" s="151">
        <f>(I819/C819)</f>
        <v>5.0502731960525765E-2</v>
      </c>
      <c r="K819" s="148"/>
    </row>
    <row r="820" spans="1:11">
      <c r="A820" s="156"/>
      <c r="B820" s="150" t="s">
        <v>1101</v>
      </c>
      <c r="C820" s="143">
        <v>13493974.080666011</v>
      </c>
      <c r="D820" s="143">
        <v>13455915.156043097</v>
      </c>
      <c r="E820" s="143">
        <v>12816578.783629388</v>
      </c>
      <c r="F820" s="143">
        <v>5271402.3409351977</v>
      </c>
      <c r="G820" s="143">
        <f t="shared" ref="G820:G826" si="245">+I820-H820</f>
        <v>662551.92554789095</v>
      </c>
      <c r="H820" s="143">
        <f t="shared" ref="H820:H830" si="246">+C820*0.0011</f>
        <v>14843.371488732613</v>
      </c>
      <c r="I820" s="143">
        <f t="shared" ref="I820:I826" si="247">+C820-E820</f>
        <v>677395.29703662358</v>
      </c>
      <c r="J820" s="151">
        <f t="shared" ref="J820:J830" si="248">(I820/C820)</f>
        <v>5.019983682992149E-2</v>
      </c>
      <c r="K820" s="148"/>
    </row>
    <row r="821" spans="1:11">
      <c r="A821" s="156"/>
      <c r="B821" s="150" t="s">
        <v>1102</v>
      </c>
      <c r="C821" s="143">
        <v>14737191.595149148</v>
      </c>
      <c r="D821" s="143">
        <v>13409687.861386951</v>
      </c>
      <c r="E821" s="143">
        <v>14010714.903681532</v>
      </c>
      <c r="F821" s="143">
        <v>5872429.3832297781</v>
      </c>
      <c r="G821" s="143">
        <f t="shared" si="245"/>
        <v>710265.7807129526</v>
      </c>
      <c r="H821" s="143">
        <f t="shared" si="246"/>
        <v>16210.910754664064</v>
      </c>
      <c r="I821" s="143">
        <f t="shared" si="247"/>
        <v>726476.69146761671</v>
      </c>
      <c r="J821" s="151">
        <f t="shared" si="248"/>
        <v>4.9295463574399186E-2</v>
      </c>
      <c r="K821" s="148"/>
    </row>
    <row r="822" spans="1:11">
      <c r="A822" s="156"/>
      <c r="B822" s="150" t="s">
        <v>1103</v>
      </c>
      <c r="C822" s="143">
        <v>15155295.258255923</v>
      </c>
      <c r="D822" s="143">
        <v>13702579.248159442</v>
      </c>
      <c r="E822" s="143">
        <v>14463341.964162253</v>
      </c>
      <c r="F822" s="143">
        <v>6633192.099232587</v>
      </c>
      <c r="G822" s="143">
        <f t="shared" si="245"/>
        <v>675282.46930958878</v>
      </c>
      <c r="H822" s="143">
        <f t="shared" si="246"/>
        <v>16670.824784081517</v>
      </c>
      <c r="I822" s="143">
        <f t="shared" si="247"/>
        <v>691953.29409367032</v>
      </c>
      <c r="J822" s="151">
        <f t="shared" si="248"/>
        <v>4.565752644883149E-2</v>
      </c>
      <c r="K822" s="148"/>
    </row>
    <row r="823" spans="1:11">
      <c r="A823" s="156"/>
      <c r="B823" s="150" t="s">
        <v>1104</v>
      </c>
      <c r="C823" s="143">
        <v>17081795.498797469</v>
      </c>
      <c r="D823" s="143">
        <v>15359494.920854326</v>
      </c>
      <c r="E823" s="143">
        <v>16337288.835073849</v>
      </c>
      <c r="F823" s="143">
        <v>7610986.013452108</v>
      </c>
      <c r="G823" s="143">
        <f t="shared" si="245"/>
        <v>725716.68867494247</v>
      </c>
      <c r="H823" s="143">
        <f t="shared" si="246"/>
        <v>18789.975048677217</v>
      </c>
      <c r="I823" s="143">
        <f t="shared" si="247"/>
        <v>744506.66372361965</v>
      </c>
      <c r="J823" s="151">
        <f t="shared" si="248"/>
        <v>4.3584801362130332E-2</v>
      </c>
      <c r="K823" s="148"/>
    </row>
    <row r="824" spans="1:11">
      <c r="A824" s="156"/>
      <c r="B824" s="150" t="s">
        <v>1105</v>
      </c>
      <c r="C824" s="143">
        <v>17816691.625183456</v>
      </c>
      <c r="D824" s="143">
        <v>16669022.553183395</v>
      </c>
      <c r="E824" s="143">
        <v>17029465.974382758</v>
      </c>
      <c r="F824" s="143">
        <v>7971429.4346514717</v>
      </c>
      <c r="G824" s="143">
        <f t="shared" si="245"/>
        <v>767627.29001299571</v>
      </c>
      <c r="H824" s="143">
        <f t="shared" si="246"/>
        <v>19598.360787701804</v>
      </c>
      <c r="I824" s="143">
        <f t="shared" si="247"/>
        <v>787225.65080069751</v>
      </c>
      <c r="J824" s="151">
        <f t="shared" si="248"/>
        <v>4.418472673613396E-2</v>
      </c>
      <c r="K824" s="148"/>
    </row>
    <row r="825" spans="1:11">
      <c r="A825" s="156"/>
      <c r="B825" s="150" t="s">
        <v>1106</v>
      </c>
      <c r="C825" s="143">
        <v>18879445.186777398</v>
      </c>
      <c r="D825" s="143">
        <v>17597475.608293522</v>
      </c>
      <c r="E825" s="143">
        <v>18000853.639703684</v>
      </c>
      <c r="F825" s="143">
        <v>8374807.466061634</v>
      </c>
      <c r="G825" s="143">
        <f t="shared" si="245"/>
        <v>857824.15736825927</v>
      </c>
      <c r="H825" s="143">
        <f t="shared" si="246"/>
        <v>20767.389705455138</v>
      </c>
      <c r="I825" s="143">
        <f t="shared" si="247"/>
        <v>878591.54707371444</v>
      </c>
      <c r="J825" s="151">
        <f t="shared" si="248"/>
        <v>4.6536936778685312E-2</v>
      </c>
      <c r="K825" s="148"/>
    </row>
    <row r="826" spans="1:11">
      <c r="A826" s="156"/>
      <c r="B826" s="150" t="s">
        <v>1107</v>
      </c>
      <c r="C826" s="143">
        <v>19201879.795561969</v>
      </c>
      <c r="D826" s="143">
        <v>17806413.48134847</v>
      </c>
      <c r="E826" s="143">
        <v>18259326.76138173</v>
      </c>
      <c r="F826" s="143">
        <v>8827720.7460948937</v>
      </c>
      <c r="G826" s="143">
        <f t="shared" si="245"/>
        <v>921430.96640512068</v>
      </c>
      <c r="H826" s="143">
        <f t="shared" si="246"/>
        <v>21122.067775118168</v>
      </c>
      <c r="I826" s="143">
        <f t="shared" si="247"/>
        <v>942553.03418023884</v>
      </c>
      <c r="J826" s="151">
        <f t="shared" si="248"/>
        <v>4.9086497999955514E-2</v>
      </c>
      <c r="K826" s="148"/>
    </row>
    <row r="827" spans="1:11">
      <c r="A827" s="156"/>
      <c r="B827" s="150" t="s">
        <v>1108</v>
      </c>
      <c r="C827" s="143">
        <v>17758262.334218621</v>
      </c>
      <c r="D827" s="143">
        <v>17449404.101749338</v>
      </c>
      <c r="E827" s="143">
        <v>16888339.586661644</v>
      </c>
      <c r="F827" s="143">
        <v>8266656.2310071997</v>
      </c>
      <c r="G827" s="143">
        <f>+I827-H827</f>
        <v>850388.65898933646</v>
      </c>
      <c r="H827" s="143">
        <f t="shared" si="246"/>
        <v>19534.088567640483</v>
      </c>
      <c r="I827" s="143">
        <f>+C827-E827</f>
        <v>869922.74755697697</v>
      </c>
      <c r="J827" s="151">
        <f t="shared" si="248"/>
        <v>4.8986929643488358E-2</v>
      </c>
      <c r="K827" s="148"/>
    </row>
    <row r="828" spans="1:11">
      <c r="A828" s="156"/>
      <c r="B828" s="150" t="s">
        <v>1109</v>
      </c>
      <c r="C828" s="143">
        <v>16714069.88252786</v>
      </c>
      <c r="D828" s="143">
        <v>16182109.520393033</v>
      </c>
      <c r="E828" s="143">
        <v>15894822.23012111</v>
      </c>
      <c r="F828" s="143">
        <v>7979368.9407352768</v>
      </c>
      <c r="G828" s="143">
        <f>+I828-H828</f>
        <v>800862.17553596955</v>
      </c>
      <c r="H828" s="143">
        <f t="shared" si="246"/>
        <v>18385.476870780647</v>
      </c>
      <c r="I828" s="143">
        <f>+C828-E828</f>
        <v>819247.65240675025</v>
      </c>
      <c r="J828" s="151">
        <f t="shared" si="248"/>
        <v>4.9015449747709564E-2</v>
      </c>
      <c r="K828" s="148"/>
    </row>
    <row r="829" spans="1:11">
      <c r="A829" s="156"/>
      <c r="B829" s="150" t="s">
        <v>1110</v>
      </c>
      <c r="C829" s="143">
        <v>14142164.557925615</v>
      </c>
      <c r="D829" s="143">
        <v>14280757.151817631</v>
      </c>
      <c r="E829" s="143">
        <v>13526227.028331818</v>
      </c>
      <c r="F829" s="143">
        <v>7224838.8172494648</v>
      </c>
      <c r="G829" s="143">
        <f>+I829-H829</f>
        <v>600381.1485800792</v>
      </c>
      <c r="H829" s="143">
        <f t="shared" si="246"/>
        <v>15556.381013718177</v>
      </c>
      <c r="I829" s="143">
        <f>+C829-E829</f>
        <v>615937.5295937974</v>
      </c>
      <c r="J829" s="151">
        <f t="shared" si="248"/>
        <v>4.3553271288206789E-2</v>
      </c>
      <c r="K829" s="148"/>
    </row>
    <row r="830" spans="1:11">
      <c r="A830" s="156"/>
      <c r="B830" s="150" t="s">
        <v>1111</v>
      </c>
      <c r="C830" s="143">
        <v>14532314.592109077</v>
      </c>
      <c r="D830" s="143">
        <v>14132130.191250222</v>
      </c>
      <c r="E830" s="143">
        <v>13837256.502277795</v>
      </c>
      <c r="F830" s="143">
        <v>6929965.1282770392</v>
      </c>
      <c r="G830" s="143">
        <f>+I830-H830</f>
        <v>679072.54377996142</v>
      </c>
      <c r="H830" s="143">
        <f t="shared" si="246"/>
        <v>15985.546051319985</v>
      </c>
      <c r="I830" s="143">
        <f>+C830-E830</f>
        <v>695058.08983128145</v>
      </c>
      <c r="J830" s="151">
        <f t="shared" si="248"/>
        <v>4.7828450549005599E-2</v>
      </c>
      <c r="K830" s="148"/>
    </row>
    <row r="831" spans="1:11">
      <c r="A831" s="158"/>
      <c r="B831" s="150"/>
      <c r="C831" s="143"/>
      <c r="D831" s="143"/>
      <c r="E831" s="143"/>
      <c r="F831" s="143"/>
      <c r="G831" s="143"/>
      <c r="H831" s="143"/>
      <c r="I831" s="143"/>
      <c r="J831" s="151"/>
      <c r="K831" s="148"/>
    </row>
    <row r="832" spans="1:11">
      <c r="A832" s="128" t="s">
        <v>1094</v>
      </c>
      <c r="B832" s="150" t="s">
        <v>81</v>
      </c>
      <c r="C832" s="143">
        <f t="shared" ref="C832:I832" si="249">SUM(C819:C830)</f>
        <v>194035548.99450648</v>
      </c>
      <c r="D832" s="143">
        <f t="shared" si="249"/>
        <v>184778692.01888046</v>
      </c>
      <c r="E832" s="143">
        <f t="shared" si="249"/>
        <v>184853256.66028112</v>
      </c>
      <c r="F832" s="143">
        <f t="shared" si="249"/>
        <v>86873535.314275563</v>
      </c>
      <c r="G832" s="143">
        <f t="shared" si="249"/>
        <v>8968853.2303313818</v>
      </c>
      <c r="H832" s="143">
        <f t="shared" si="249"/>
        <v>213439.10389395713</v>
      </c>
      <c r="I832" s="143">
        <f t="shared" si="249"/>
        <v>9182292.3342253398</v>
      </c>
      <c r="J832" s="151">
        <f>(I832/C832)</f>
        <v>4.732273226121729E-2</v>
      </c>
      <c r="K832" s="148"/>
    </row>
    <row r="833" spans="1:11">
      <c r="A833" s="128"/>
      <c r="B833" s="150"/>
      <c r="C833" s="143"/>
      <c r="D833" s="143"/>
      <c r="E833" s="143"/>
      <c r="F833" s="143"/>
      <c r="G833" s="143"/>
      <c r="H833" s="143"/>
      <c r="I833" s="143"/>
      <c r="J833" s="151"/>
      <c r="K833" s="148"/>
    </row>
    <row r="834" spans="1:11">
      <c r="A834" s="128"/>
      <c r="B834" s="150"/>
      <c r="C834" s="143"/>
      <c r="D834" s="143"/>
      <c r="E834" s="143"/>
      <c r="F834" s="143"/>
      <c r="G834" s="143"/>
      <c r="H834" s="143"/>
      <c r="I834" s="143"/>
      <c r="J834" s="151"/>
      <c r="K834" s="148"/>
    </row>
    <row r="835" spans="1:11">
      <c r="A835" s="128">
        <f>+A819+1</f>
        <v>2058</v>
      </c>
      <c r="B835" s="150" t="s">
        <v>1100</v>
      </c>
      <c r="C835" s="143">
        <v>14680390.30376241</v>
      </c>
      <c r="D835" s="143">
        <v>14893940.095621355</v>
      </c>
      <c r="E835" s="143">
        <v>13938990.487175597</v>
      </c>
      <c r="F835" s="143">
        <v>5975015.5198312812</v>
      </c>
      <c r="G835" s="143">
        <f>+I835-H835</f>
        <v>725251.38725267432</v>
      </c>
      <c r="H835" s="143">
        <f>+C835*0.0011</f>
        <v>16148.429334138651</v>
      </c>
      <c r="I835" s="143">
        <f>+C835-E835</f>
        <v>741399.81658681296</v>
      </c>
      <c r="J835" s="151">
        <f>(I835/C835)</f>
        <v>5.0502731960525668E-2</v>
      </c>
      <c r="K835" s="148"/>
    </row>
    <row r="836" spans="1:11">
      <c r="A836" s="156"/>
      <c r="B836" s="150" t="s">
        <v>1101</v>
      </c>
      <c r="C836" s="143">
        <v>13640685.210723234</v>
      </c>
      <c r="D836" s="143">
        <v>13602225.717427583</v>
      </c>
      <c r="E836" s="143">
        <v>12955925.038896605</v>
      </c>
      <c r="F836" s="143">
        <v>5328714.8413003031</v>
      </c>
      <c r="G836" s="143">
        <f t="shared" ref="G836:G842" si="250">+I836-H836</f>
        <v>669755.41809483338</v>
      </c>
      <c r="H836" s="143">
        <f t="shared" ref="H836:H846" si="251">+C836*0.0011</f>
        <v>15004.753731795559</v>
      </c>
      <c r="I836" s="143">
        <f t="shared" ref="I836:I842" si="252">+C836-E836</f>
        <v>684760.17182662897</v>
      </c>
      <c r="J836" s="151">
        <f t="shared" ref="J836:J846" si="253">(I836/C836)</f>
        <v>5.0199836829921442E-2</v>
      </c>
      <c r="K836" s="148"/>
    </row>
    <row r="837" spans="1:11">
      <c r="A837" s="156"/>
      <c r="B837" s="150" t="s">
        <v>1102</v>
      </c>
      <c r="C837" s="143">
        <v>14897538.461133188</v>
      </c>
      <c r="D837" s="143">
        <v>13555548.343859941</v>
      </c>
      <c r="E837" s="143">
        <v>14163157.396574186</v>
      </c>
      <c r="F837" s="143">
        <v>5936323.8940145476</v>
      </c>
      <c r="G837" s="143">
        <f t="shared" si="250"/>
        <v>717993.772251755</v>
      </c>
      <c r="H837" s="143">
        <f t="shared" si="251"/>
        <v>16387.292307246509</v>
      </c>
      <c r="I837" s="143">
        <f t="shared" si="252"/>
        <v>734381.06455900148</v>
      </c>
      <c r="J837" s="151">
        <f t="shared" si="253"/>
        <v>4.9295463574399151E-2</v>
      </c>
      <c r="K837" s="148"/>
    </row>
    <row r="838" spans="1:11">
      <c r="A838" s="156"/>
      <c r="B838" s="150" t="s">
        <v>1103</v>
      </c>
      <c r="C838" s="143">
        <v>15320299.657322304</v>
      </c>
      <c r="D838" s="143">
        <v>13851725.095262364</v>
      </c>
      <c r="E838" s="143">
        <v>14620812.670514088</v>
      </c>
      <c r="F838" s="143">
        <v>6705411.4692662721</v>
      </c>
      <c r="G838" s="143">
        <f t="shared" si="250"/>
        <v>682634.65718516172</v>
      </c>
      <c r="H838" s="143">
        <f t="shared" si="251"/>
        <v>16852.329623054535</v>
      </c>
      <c r="I838" s="143">
        <f t="shared" si="252"/>
        <v>699486.9868082162</v>
      </c>
      <c r="J838" s="151">
        <f t="shared" si="253"/>
        <v>4.5657526448831427E-2</v>
      </c>
      <c r="K838" s="148"/>
    </row>
    <row r="839" spans="1:11">
      <c r="A839" s="156"/>
      <c r="B839" s="150" t="s">
        <v>1104</v>
      </c>
      <c r="C839" s="143">
        <v>17267437.540712055</v>
      </c>
      <c r="D839" s="143">
        <v>15526550.262568211</v>
      </c>
      <c r="E839" s="143">
        <v>16514839.705467127</v>
      </c>
      <c r="F839" s="143">
        <v>7693700.9121651892</v>
      </c>
      <c r="G839" s="143">
        <f t="shared" si="250"/>
        <v>733603.6539501443</v>
      </c>
      <c r="H839" s="143">
        <f t="shared" si="251"/>
        <v>18994.181294783262</v>
      </c>
      <c r="I839" s="143">
        <f t="shared" si="252"/>
        <v>752597.83524492756</v>
      </c>
      <c r="J839" s="151">
        <f t="shared" si="253"/>
        <v>4.3584801362130353E-2</v>
      </c>
      <c r="K839" s="148"/>
    </row>
    <row r="840" spans="1:11">
      <c r="A840" s="156"/>
      <c r="B840" s="150" t="s">
        <v>1105</v>
      </c>
      <c r="C840" s="143">
        <v>18010112.3300246</v>
      </c>
      <c r="D840" s="143">
        <v>16850072.869540188</v>
      </c>
      <c r="E840" s="143">
        <v>17214340.438235387</v>
      </c>
      <c r="F840" s="143">
        <v>8057968.480860386</v>
      </c>
      <c r="G840" s="143">
        <f t="shared" si="250"/>
        <v>775960.76822618581</v>
      </c>
      <c r="H840" s="143">
        <f t="shared" si="251"/>
        <v>19811.12356302706</v>
      </c>
      <c r="I840" s="143">
        <f t="shared" si="252"/>
        <v>795771.89178921282</v>
      </c>
      <c r="J840" s="151">
        <f t="shared" si="253"/>
        <v>4.4184726736133904E-2</v>
      </c>
      <c r="K840" s="148"/>
    </row>
    <row r="841" spans="1:11">
      <c r="A841" s="156"/>
      <c r="B841" s="150" t="s">
        <v>1106</v>
      </c>
      <c r="C841" s="143">
        <v>19084003.621618696</v>
      </c>
      <c r="D841" s="143">
        <v>17788312.684423856</v>
      </c>
      <c r="E841" s="143">
        <v>18195892.551595226</v>
      </c>
      <c r="F841" s="143">
        <v>8465548.3480317574</v>
      </c>
      <c r="G841" s="143">
        <f t="shared" si="250"/>
        <v>867118.66603968909</v>
      </c>
      <c r="H841" s="143">
        <f t="shared" si="251"/>
        <v>20992.403983780565</v>
      </c>
      <c r="I841" s="143">
        <f t="shared" si="252"/>
        <v>888111.07002346963</v>
      </c>
      <c r="J841" s="151">
        <f t="shared" si="253"/>
        <v>4.6536936778685249E-2</v>
      </c>
      <c r="K841" s="148"/>
    </row>
    <row r="842" spans="1:11">
      <c r="A842" s="156"/>
      <c r="B842" s="150" t="s">
        <v>1107</v>
      </c>
      <c r="C842" s="143">
        <v>19409979.825647362</v>
      </c>
      <c r="D842" s="143">
        <v>17999369.225427482</v>
      </c>
      <c r="E842" s="143">
        <v>18457211.889756545</v>
      </c>
      <c r="F842" s="143">
        <v>8923391.0123608224</v>
      </c>
      <c r="G842" s="143">
        <f t="shared" si="250"/>
        <v>931416.95808260411</v>
      </c>
      <c r="H842" s="143">
        <f t="shared" si="251"/>
        <v>21350.977808212097</v>
      </c>
      <c r="I842" s="143">
        <f t="shared" si="252"/>
        <v>952767.93589081615</v>
      </c>
      <c r="J842" s="151">
        <f t="shared" si="253"/>
        <v>4.9086497999955514E-2</v>
      </c>
      <c r="K842" s="148"/>
    </row>
    <row r="843" spans="1:11">
      <c r="A843" s="156"/>
      <c r="B843" s="150" t="s">
        <v>1108</v>
      </c>
      <c r="C843" s="143">
        <v>17950716.759202138</v>
      </c>
      <c r="D843" s="143">
        <v>17638511.500622839</v>
      </c>
      <c r="E843" s="143">
        <v>17071366.260268915</v>
      </c>
      <c r="F843" s="143">
        <v>8356245.7720068991</v>
      </c>
      <c r="G843" s="143">
        <f>+I843-H843</f>
        <v>859604.7104980998</v>
      </c>
      <c r="H843" s="143">
        <f t="shared" si="251"/>
        <v>19745.788435122351</v>
      </c>
      <c r="I843" s="143">
        <f>+C843-E843</f>
        <v>879350.49893322214</v>
      </c>
      <c r="J843" s="151">
        <f t="shared" si="253"/>
        <v>4.8986929643488338E-2</v>
      </c>
      <c r="K843" s="148"/>
    </row>
    <row r="844" spans="1:11">
      <c r="A844" s="156"/>
      <c r="B844" s="150" t="s">
        <v>1109</v>
      </c>
      <c r="C844" s="143">
        <v>16894974.77775491</v>
      </c>
      <c r="D844" s="143">
        <v>16357372.045773868</v>
      </c>
      <c r="E844" s="143">
        <v>16066859.990547044</v>
      </c>
      <c r="F844" s="143">
        <v>8065733.7167800786</v>
      </c>
      <c r="G844" s="143">
        <f>+I844-H844</f>
        <v>809530.31495233567</v>
      </c>
      <c r="H844" s="143">
        <f t="shared" si="251"/>
        <v>18584.472255530403</v>
      </c>
      <c r="I844" s="143">
        <f>+C844-E844</f>
        <v>828114.78720786609</v>
      </c>
      <c r="J844" s="151">
        <f t="shared" si="253"/>
        <v>4.901544974770955E-2</v>
      </c>
      <c r="K844" s="148"/>
    </row>
    <row r="845" spans="1:11">
      <c r="A845" s="156"/>
      <c r="B845" s="150" t="s">
        <v>1110</v>
      </c>
      <c r="C845" s="143">
        <v>14295171.95135434</v>
      </c>
      <c r="D845" s="143">
        <v>14435298.124031771</v>
      </c>
      <c r="E845" s="143">
        <v>13672570.44924544</v>
      </c>
      <c r="F845" s="143">
        <v>7303006.0419937475</v>
      </c>
      <c r="G845" s="143">
        <f>+I845-H845</f>
        <v>606876.81296241016</v>
      </c>
      <c r="H845" s="143">
        <f t="shared" si="251"/>
        <v>15724.689146489774</v>
      </c>
      <c r="I845" s="143">
        <f>+C845-E845</f>
        <v>622601.50210889988</v>
      </c>
      <c r="J845" s="151">
        <f t="shared" si="253"/>
        <v>4.3553271288206782E-2</v>
      </c>
      <c r="K845" s="148"/>
    </row>
    <row r="846" spans="1:11">
      <c r="A846" s="156"/>
      <c r="B846" s="150" t="s">
        <v>1111</v>
      </c>
      <c r="C846" s="143">
        <v>14689252.125984672</v>
      </c>
      <c r="D846" s="143">
        <v>14284890.714063102</v>
      </c>
      <c r="E846" s="143">
        <v>13986687.95707514</v>
      </c>
      <c r="F846" s="143">
        <v>7004803.2850057837</v>
      </c>
      <c r="G846" s="143">
        <f>+I846-H846</f>
        <v>686405.99157094979</v>
      </c>
      <c r="H846" s="143">
        <f t="shared" si="251"/>
        <v>16158.17733858314</v>
      </c>
      <c r="I846" s="143">
        <f>+C846-E846</f>
        <v>702564.16890953295</v>
      </c>
      <c r="J846" s="151">
        <f t="shared" si="253"/>
        <v>4.7828450549005579E-2</v>
      </c>
      <c r="K846" s="148"/>
    </row>
    <row r="847" spans="1:11">
      <c r="A847" s="158"/>
      <c r="B847" s="150"/>
      <c r="C847" s="143"/>
      <c r="D847" s="143"/>
      <c r="E847" s="143"/>
      <c r="F847" s="143"/>
      <c r="G847" s="143"/>
      <c r="H847" s="143"/>
      <c r="I847" s="143"/>
      <c r="J847" s="151"/>
      <c r="K847" s="148"/>
    </row>
    <row r="848" spans="1:11">
      <c r="A848" s="128" t="s">
        <v>1094</v>
      </c>
      <c r="B848" s="150" t="s">
        <v>81</v>
      </c>
      <c r="C848" s="143">
        <f t="shared" ref="C848:I848" si="254">SUM(C835:C846)</f>
        <v>196140562.56523985</v>
      </c>
      <c r="D848" s="143">
        <f t="shared" si="254"/>
        <v>186783816.67862257</v>
      </c>
      <c r="E848" s="143">
        <f t="shared" si="254"/>
        <v>186858654.83535132</v>
      </c>
      <c r="F848" s="143">
        <f t="shared" si="254"/>
        <v>87815863.29361707</v>
      </c>
      <c r="G848" s="143">
        <f t="shared" si="254"/>
        <v>9066153.1110668443</v>
      </c>
      <c r="H848" s="143">
        <f t="shared" si="254"/>
        <v>215754.61882176393</v>
      </c>
      <c r="I848" s="143">
        <f t="shared" si="254"/>
        <v>9281907.7298886068</v>
      </c>
      <c r="J848" s="151">
        <f>(I848/C848)</f>
        <v>4.7322734311018806E-2</v>
      </c>
      <c r="K848" s="148"/>
    </row>
    <row r="849" spans="1:11">
      <c r="A849" s="128"/>
      <c r="B849" s="150"/>
      <c r="C849" s="143"/>
      <c r="D849" s="143"/>
      <c r="E849" s="143"/>
      <c r="F849" s="143"/>
      <c r="G849" s="143"/>
      <c r="H849" s="143"/>
      <c r="I849" s="143"/>
      <c r="J849" s="151"/>
      <c r="K849" s="148"/>
    </row>
    <row r="850" spans="1:11">
      <c r="A850" s="128"/>
      <c r="B850" s="150"/>
      <c r="C850" s="143"/>
      <c r="D850" s="143"/>
      <c r="E850" s="143"/>
      <c r="F850" s="143"/>
      <c r="G850" s="143"/>
      <c r="H850" s="143"/>
      <c r="I850" s="143"/>
      <c r="J850" s="151"/>
      <c r="K850" s="148"/>
    </row>
    <row r="851" spans="1:11">
      <c r="A851" s="128">
        <f>+A835+1</f>
        <v>2059</v>
      </c>
      <c r="B851" s="150" t="s">
        <v>1100</v>
      </c>
      <c r="C851" s="143">
        <v>14838893.392550824</v>
      </c>
      <c r="D851" s="143">
        <v>15054764.701295815</v>
      </c>
      <c r="E851" s="143">
        <v>14089488.736956013</v>
      </c>
      <c r="F851" s="143">
        <v>6039527.3206659807</v>
      </c>
      <c r="G851" s="143">
        <f>+I851-H851</f>
        <v>733081.87286300492</v>
      </c>
      <c r="H851" s="143">
        <f>+C851*0.0011</f>
        <v>16322.782731805908</v>
      </c>
      <c r="I851" s="143">
        <f>+C851-E851</f>
        <v>749404.65559481084</v>
      </c>
      <c r="J851" s="151">
        <f>(I851/C851)</f>
        <v>5.0502731960525744E-2</v>
      </c>
      <c r="K851" s="148"/>
    </row>
    <row r="852" spans="1:11">
      <c r="A852" s="156"/>
      <c r="B852" s="150" t="s">
        <v>1101</v>
      </c>
      <c r="C852" s="143">
        <v>13787936.646679763</v>
      </c>
      <c r="D852" s="143">
        <v>13749073.386042256</v>
      </c>
      <c r="E852" s="143">
        <v>13095784.476795144</v>
      </c>
      <c r="F852" s="143">
        <v>5386238.4114188701</v>
      </c>
      <c r="G852" s="143">
        <f t="shared" ref="G852:G858" si="255">+I852-H852</f>
        <v>676985.43957327062</v>
      </c>
      <c r="H852" s="143">
        <f t="shared" ref="H852:H862" si="256">+C852*0.0011</f>
        <v>15166.730311347739</v>
      </c>
      <c r="I852" s="143">
        <f t="shared" ref="I852:I858" si="257">+C852-E852</f>
        <v>692152.16988461837</v>
      </c>
      <c r="J852" s="151">
        <f t="shared" ref="J852:J862" si="258">(I852/C852)</f>
        <v>5.0199836829921449E-2</v>
      </c>
      <c r="K852" s="148"/>
    </row>
    <row r="853" spans="1:11">
      <c r="A853" s="156"/>
      <c r="B853" s="150" t="s">
        <v>1102</v>
      </c>
      <c r="C853" s="143">
        <v>15058484.78985535</v>
      </c>
      <c r="D853" s="143">
        <v>13701950.936019626</v>
      </c>
      <c r="E853" s="143">
        <v>14316169.801411392</v>
      </c>
      <c r="F853" s="143">
        <v>6000457.2768106358</v>
      </c>
      <c r="G853" s="143">
        <f t="shared" si="255"/>
        <v>725750.65517511673</v>
      </c>
      <c r="H853" s="143">
        <f t="shared" si="256"/>
        <v>16564.333268840885</v>
      </c>
      <c r="I853" s="143">
        <f t="shared" si="257"/>
        <v>742314.98844395764</v>
      </c>
      <c r="J853" s="151">
        <f t="shared" si="258"/>
        <v>4.9295463574399123E-2</v>
      </c>
      <c r="K853" s="148"/>
    </row>
    <row r="854" spans="1:11">
      <c r="A854" s="156"/>
      <c r="B854" s="150" t="s">
        <v>1103</v>
      </c>
      <c r="C854" s="143">
        <v>15485928.055505672</v>
      </c>
      <c r="D854" s="143">
        <v>14001432.21037868</v>
      </c>
      <c r="E854" s="143">
        <v>14778878.885726722</v>
      </c>
      <c r="F854" s="143">
        <v>6777903.9521586774</v>
      </c>
      <c r="G854" s="143">
        <f t="shared" si="255"/>
        <v>690014.64891789423</v>
      </c>
      <c r="H854" s="143">
        <f t="shared" si="256"/>
        <v>17034.52086105624</v>
      </c>
      <c r="I854" s="143">
        <f t="shared" si="257"/>
        <v>707049.16977895051</v>
      </c>
      <c r="J854" s="151">
        <f t="shared" si="258"/>
        <v>4.5657526448831406E-2</v>
      </c>
      <c r="K854" s="148"/>
    </row>
    <row r="855" spans="1:11">
      <c r="A855" s="156"/>
      <c r="B855" s="150" t="s">
        <v>1104</v>
      </c>
      <c r="C855" s="143">
        <v>17453769.703897364</v>
      </c>
      <c r="D855" s="143">
        <v>15694231.268322706</v>
      </c>
      <c r="E855" s="143">
        <v>16693050.61833263</v>
      </c>
      <c r="F855" s="143">
        <v>7776723.3021686003</v>
      </c>
      <c r="G855" s="143">
        <f t="shared" si="255"/>
        <v>741519.93889044726</v>
      </c>
      <c r="H855" s="143">
        <f t="shared" si="256"/>
        <v>19199.146674287102</v>
      </c>
      <c r="I855" s="143">
        <f t="shared" si="257"/>
        <v>760719.08556473441</v>
      </c>
      <c r="J855" s="151">
        <f t="shared" si="258"/>
        <v>4.3584801362130297E-2</v>
      </c>
      <c r="K855" s="148"/>
    </row>
    <row r="856" spans="1:11">
      <c r="A856" s="156"/>
      <c r="B856" s="150" t="s">
        <v>1105</v>
      </c>
      <c r="C856" s="143">
        <v>18204250.524249073</v>
      </c>
      <c r="D856" s="143">
        <v>17031795.450018756</v>
      </c>
      <c r="E856" s="143">
        <v>17399900.689399004</v>
      </c>
      <c r="F856" s="143">
        <v>8144828.5415488482</v>
      </c>
      <c r="G856" s="143">
        <f t="shared" si="255"/>
        <v>784325.1592733952</v>
      </c>
      <c r="H856" s="143">
        <f t="shared" si="256"/>
        <v>20024.675576673981</v>
      </c>
      <c r="I856" s="143">
        <f t="shared" si="257"/>
        <v>804349.83485006914</v>
      </c>
      <c r="J856" s="151">
        <f t="shared" si="258"/>
        <v>4.4184726736133988E-2</v>
      </c>
      <c r="K856" s="148"/>
    </row>
    <row r="857" spans="1:11">
      <c r="A857" s="156"/>
      <c r="B857" s="150" t="s">
        <v>1106</v>
      </c>
      <c r="C857" s="143">
        <v>19289307.499767363</v>
      </c>
      <c r="D857" s="143">
        <v>17979850.853559643</v>
      </c>
      <c r="E857" s="143">
        <v>18391642.216146067</v>
      </c>
      <c r="F857" s="143">
        <v>8556619.9041352738</v>
      </c>
      <c r="G857" s="143">
        <f t="shared" si="255"/>
        <v>876447.04537155223</v>
      </c>
      <c r="H857" s="143">
        <f t="shared" si="256"/>
        <v>21218.238249744099</v>
      </c>
      <c r="I857" s="143">
        <f t="shared" si="257"/>
        <v>897665.28362129629</v>
      </c>
      <c r="J857" s="151">
        <f t="shared" si="258"/>
        <v>4.6536936778685416E-2</v>
      </c>
      <c r="K857" s="148"/>
    </row>
    <row r="858" spans="1:11">
      <c r="A858" s="156"/>
      <c r="B858" s="150" t="s">
        <v>1107</v>
      </c>
      <c r="C858" s="143">
        <v>19618844.209957279</v>
      </c>
      <c r="D858" s="143">
        <v>18193031.080210607</v>
      </c>
      <c r="E858" s="143">
        <v>18655823.852883775</v>
      </c>
      <c r="F858" s="143">
        <v>9019412.6768084429</v>
      </c>
      <c r="G858" s="143">
        <f t="shared" si="255"/>
        <v>941439.62844255148</v>
      </c>
      <c r="H858" s="143">
        <f t="shared" si="256"/>
        <v>21580.72863095301</v>
      </c>
      <c r="I858" s="143">
        <f t="shared" si="257"/>
        <v>963020.35707350448</v>
      </c>
      <c r="J858" s="151">
        <f t="shared" si="258"/>
        <v>4.9086497999955396E-2</v>
      </c>
      <c r="K858" s="148"/>
    </row>
    <row r="859" spans="1:11">
      <c r="A859" s="156"/>
      <c r="B859" s="150" t="s">
        <v>1108</v>
      </c>
      <c r="C859" s="143">
        <v>18143884.884679448</v>
      </c>
      <c r="D859" s="143">
        <v>17828316.801156379</v>
      </c>
      <c r="E859" s="143">
        <v>17255071.672374103</v>
      </c>
      <c r="F859" s="143">
        <v>8446167.548026165</v>
      </c>
      <c r="G859" s="143">
        <f>+I859-H859</f>
        <v>868854.93893219728</v>
      </c>
      <c r="H859" s="143">
        <f t="shared" si="256"/>
        <v>19958.273373147393</v>
      </c>
      <c r="I859" s="143">
        <f>+C859-E859</f>
        <v>888813.21230534464</v>
      </c>
      <c r="J859" s="151">
        <f t="shared" si="258"/>
        <v>4.8986929643488393E-2</v>
      </c>
      <c r="K859" s="148"/>
    </row>
    <row r="860" spans="1:11">
      <c r="A860" s="156"/>
      <c r="B860" s="150" t="s">
        <v>1109</v>
      </c>
      <c r="C860" s="143">
        <v>17076547.334072225</v>
      </c>
      <c r="D860" s="143">
        <v>16533282.997276146</v>
      </c>
      <c r="E860" s="143">
        <v>16239532.686354624</v>
      </c>
      <c r="F860" s="143">
        <v>8152417.2371046431</v>
      </c>
      <c r="G860" s="143">
        <f>+I860-H860</f>
        <v>818230.4456501212</v>
      </c>
      <c r="H860" s="143">
        <f t="shared" si="256"/>
        <v>18784.202067479448</v>
      </c>
      <c r="I860" s="143">
        <f>+C860-E860</f>
        <v>837014.64771760069</v>
      </c>
      <c r="J860" s="151">
        <f t="shared" si="258"/>
        <v>4.9015449747709557E-2</v>
      </c>
      <c r="K860" s="148"/>
    </row>
    <row r="861" spans="1:11">
      <c r="A861" s="156"/>
      <c r="B861" s="150" t="s">
        <v>1110</v>
      </c>
      <c r="C861" s="143">
        <v>14448749.725701833</v>
      </c>
      <c r="D861" s="143">
        <v>14590411.987730838</v>
      </c>
      <c r="E861" s="143">
        <v>13819459.409122938</v>
      </c>
      <c r="F861" s="143">
        <v>7381464.658496744</v>
      </c>
      <c r="G861" s="143">
        <f>+I861-H861</f>
        <v>613396.69188062288</v>
      </c>
      <c r="H861" s="143">
        <f t="shared" si="256"/>
        <v>15893.624698272017</v>
      </c>
      <c r="I861" s="143">
        <f>+C861-E861</f>
        <v>629290.31657889485</v>
      </c>
      <c r="J861" s="151">
        <f t="shared" si="258"/>
        <v>4.3553271288206755E-2</v>
      </c>
      <c r="K861" s="148"/>
    </row>
    <row r="862" spans="1:11">
      <c r="A862" s="156"/>
      <c r="B862" s="150" t="s">
        <v>1111</v>
      </c>
      <c r="C862" s="143">
        <v>14846766.109054109</v>
      </c>
      <c r="D862" s="143">
        <v>14438216.618199058</v>
      </c>
      <c r="E862" s="143">
        <v>14136668.290394563</v>
      </c>
      <c r="F862" s="143">
        <v>7079916.3306922512</v>
      </c>
      <c r="G862" s="143">
        <f>+I862-H862</f>
        <v>693766.37593958632</v>
      </c>
      <c r="H862" s="143">
        <f t="shared" si="256"/>
        <v>16331.442719959521</v>
      </c>
      <c r="I862" s="143">
        <f>+C862-E862</f>
        <v>710097.81865954585</v>
      </c>
      <c r="J862" s="151">
        <f t="shared" si="258"/>
        <v>4.7828450549005537E-2</v>
      </c>
      <c r="K862" s="148"/>
    </row>
    <row r="863" spans="1:11">
      <c r="A863" s="158"/>
      <c r="B863" s="150"/>
      <c r="C863" s="143"/>
      <c r="D863" s="143"/>
      <c r="E863" s="143"/>
      <c r="F863" s="143"/>
      <c r="G863" s="143"/>
      <c r="H863" s="143"/>
      <c r="I863" s="143"/>
      <c r="J863" s="151"/>
      <c r="K863" s="148"/>
    </row>
    <row r="864" spans="1:11">
      <c r="A864" s="128" t="s">
        <v>1094</v>
      </c>
      <c r="B864" s="150" t="s">
        <v>81</v>
      </c>
      <c r="C864" s="143">
        <f t="shared" ref="C864:I864" si="259">SUM(C851:C862)</f>
        <v>198253362.8759703</v>
      </c>
      <c r="D864" s="143">
        <f t="shared" si="259"/>
        <v>188796358.29021052</v>
      </c>
      <c r="E864" s="143">
        <f t="shared" si="259"/>
        <v>188871471.335897</v>
      </c>
      <c r="F864" s="143">
        <f t="shared" si="259"/>
        <v>88761677.160035133</v>
      </c>
      <c r="G864" s="143">
        <f t="shared" si="259"/>
        <v>9163812.8409097604</v>
      </c>
      <c r="H864" s="143">
        <f t="shared" si="259"/>
        <v>218078.69916356733</v>
      </c>
      <c r="I864" s="143">
        <f t="shared" si="259"/>
        <v>9381891.5400733277</v>
      </c>
      <c r="J864" s="151">
        <f>(I864/C864)</f>
        <v>4.7322735937360881E-2</v>
      </c>
      <c r="K864" s="148"/>
    </row>
    <row r="865" spans="1:11">
      <c r="A865" s="128"/>
      <c r="B865" s="150"/>
      <c r="C865" s="143"/>
      <c r="D865" s="143"/>
      <c r="E865" s="143"/>
      <c r="F865" s="143"/>
      <c r="G865" s="143"/>
      <c r="H865" s="143"/>
      <c r="I865" s="143"/>
      <c r="J865" s="151"/>
      <c r="K865" s="148"/>
    </row>
    <row r="866" spans="1:11">
      <c r="A866" s="128"/>
      <c r="B866" s="150"/>
      <c r="C866" s="143"/>
      <c r="D866" s="143"/>
      <c r="E866" s="143"/>
      <c r="F866" s="143"/>
      <c r="G866" s="143"/>
      <c r="H866" s="143"/>
      <c r="I866" s="143"/>
      <c r="J866" s="151"/>
      <c r="K866" s="148"/>
    </row>
    <row r="867" spans="1:11">
      <c r="A867" s="128">
        <f>+A851+1</f>
        <v>2060</v>
      </c>
      <c r="B867" s="150" t="s">
        <v>1100</v>
      </c>
      <c r="C867" s="143">
        <v>14997976.72950704</v>
      </c>
      <c r="D867" s="143">
        <v>15216178.975153051</v>
      </c>
      <c r="E867" s="143">
        <v>14240537.930786544</v>
      </c>
      <c r="F867" s="143">
        <v>6104275.2863257444</v>
      </c>
      <c r="G867" s="143">
        <f>+I867-H867</f>
        <v>740941.02431803802</v>
      </c>
      <c r="H867" s="143">
        <f>+C867*0.0011</f>
        <v>16497.774402457744</v>
      </c>
      <c r="I867" s="143">
        <f>+C867-E867</f>
        <v>757438.79872049578</v>
      </c>
      <c r="J867" s="151">
        <f>(I867/C867)</f>
        <v>5.0502731960525689E-2</v>
      </c>
      <c r="K867" s="148"/>
    </row>
    <row r="868" spans="1:11">
      <c r="A868" s="156"/>
      <c r="B868" s="150" t="s">
        <v>1101</v>
      </c>
      <c r="C868" s="143">
        <v>13935731.130955391</v>
      </c>
      <c r="D868" s="143">
        <v>13896460.865788113</v>
      </c>
      <c r="E868" s="143">
        <v>13236159.702075774</v>
      </c>
      <c r="F868" s="143">
        <v>5443974.1226134039</v>
      </c>
      <c r="G868" s="143">
        <f t="shared" ref="G868:G874" si="260">+I868-H868</f>
        <v>684242.12463556579</v>
      </c>
      <c r="H868" s="143">
        <f t="shared" ref="H868:H878" si="261">+C868*0.0011</f>
        <v>15329.304244050931</v>
      </c>
      <c r="I868" s="143">
        <f t="shared" ref="I868:I874" si="262">+C868-E868</f>
        <v>699571.42887961678</v>
      </c>
      <c r="J868" s="151">
        <f t="shared" ref="J868:J878" si="263">(I868/C868)</f>
        <v>5.0199836829921414E-2</v>
      </c>
      <c r="K868" s="148"/>
    </row>
    <row r="869" spans="1:11">
      <c r="A869" s="156"/>
      <c r="B869" s="150" t="s">
        <v>1102</v>
      </c>
      <c r="C869" s="143">
        <v>15220033.733001161</v>
      </c>
      <c r="D869" s="143">
        <v>13848898.449636582</v>
      </c>
      <c r="E869" s="143">
        <v>14469755.114514876</v>
      </c>
      <c r="F869" s="143">
        <v>6064830.7874916969</v>
      </c>
      <c r="G869" s="143">
        <f t="shared" si="260"/>
        <v>733536.58137998392</v>
      </c>
      <c r="H869" s="143">
        <f t="shared" si="261"/>
        <v>16742.037106301279</v>
      </c>
      <c r="I869" s="143">
        <f t="shared" si="262"/>
        <v>750278.61848628521</v>
      </c>
      <c r="J869" s="151">
        <f t="shared" si="263"/>
        <v>4.9295463574399158E-2</v>
      </c>
      <c r="K869" s="148"/>
    </row>
    <row r="870" spans="1:11">
      <c r="A870" s="156"/>
      <c r="B870" s="150" t="s">
        <v>1103</v>
      </c>
      <c r="C870" s="143">
        <v>15652183.82183318</v>
      </c>
      <c r="D870" s="143">
        <v>14151703.590026956</v>
      </c>
      <c r="E870" s="143">
        <v>14937543.825005861</v>
      </c>
      <c r="F870" s="143">
        <v>6850671.0224706018</v>
      </c>
      <c r="G870" s="143">
        <f t="shared" si="260"/>
        <v>697422.59462330281</v>
      </c>
      <c r="H870" s="143">
        <f t="shared" si="261"/>
        <v>17217.4022040165</v>
      </c>
      <c r="I870" s="143">
        <f t="shared" si="262"/>
        <v>714639.99682731926</v>
      </c>
      <c r="J870" s="151">
        <f t="shared" si="263"/>
        <v>4.5657526448831393E-2</v>
      </c>
      <c r="K870" s="148"/>
    </row>
    <row r="871" spans="1:11">
      <c r="A871" s="156"/>
      <c r="B871" s="150" t="s">
        <v>1104</v>
      </c>
      <c r="C871" s="143">
        <v>17640795.545093492</v>
      </c>
      <c r="D871" s="143">
        <v>15862541.229653368</v>
      </c>
      <c r="E871" s="143">
        <v>16871924.975390639</v>
      </c>
      <c r="F871" s="143">
        <v>7860054.7682078723</v>
      </c>
      <c r="G871" s="143">
        <f t="shared" si="260"/>
        <v>749465.69460324966</v>
      </c>
      <c r="H871" s="143">
        <f t="shared" si="261"/>
        <v>19404.875099602843</v>
      </c>
      <c r="I871" s="143">
        <f t="shared" si="262"/>
        <v>768870.56970285252</v>
      </c>
      <c r="J871" s="151">
        <f t="shared" si="263"/>
        <v>4.3584801362130277E-2</v>
      </c>
      <c r="K871" s="148"/>
    </row>
    <row r="872" spans="1:11">
      <c r="A872" s="156"/>
      <c r="B872" s="150" t="s">
        <v>1105</v>
      </c>
      <c r="C872" s="143">
        <v>18399109.892839026</v>
      </c>
      <c r="D872" s="143">
        <v>17214193.752815865</v>
      </c>
      <c r="E872" s="143">
        <v>17586150.250035834</v>
      </c>
      <c r="F872" s="143">
        <v>8232011.2654278418</v>
      </c>
      <c r="G872" s="143">
        <f t="shared" si="260"/>
        <v>792720.62192106922</v>
      </c>
      <c r="H872" s="143">
        <f t="shared" si="261"/>
        <v>20239.020882122928</v>
      </c>
      <c r="I872" s="143">
        <f t="shared" si="262"/>
        <v>812959.64280319214</v>
      </c>
      <c r="J872" s="151">
        <f t="shared" si="263"/>
        <v>4.4184726736134002E-2</v>
      </c>
      <c r="K872" s="148"/>
    </row>
    <row r="873" spans="1:11">
      <c r="A873" s="156"/>
      <c r="B873" s="150" t="s">
        <v>1106</v>
      </c>
      <c r="C873" s="143">
        <v>19495360.461821165</v>
      </c>
      <c r="D873" s="143">
        <v>18172093.620640267</v>
      </c>
      <c r="E873" s="143">
        <v>18588106.104531713</v>
      </c>
      <c r="F873" s="143">
        <v>8648023.7493192889</v>
      </c>
      <c r="G873" s="143">
        <f t="shared" si="260"/>
        <v>885809.46078144887</v>
      </c>
      <c r="H873" s="143">
        <f t="shared" si="261"/>
        <v>21444.896508003283</v>
      </c>
      <c r="I873" s="143">
        <f t="shared" si="262"/>
        <v>907254.35728945211</v>
      </c>
      <c r="J873" s="151">
        <f t="shared" si="263"/>
        <v>4.6536936778685277E-2</v>
      </c>
      <c r="K873" s="148"/>
    </row>
    <row r="874" spans="1:11">
      <c r="A874" s="156"/>
      <c r="B874" s="150" t="s">
        <v>1107</v>
      </c>
      <c r="C874" s="143">
        <v>19828476.766814798</v>
      </c>
      <c r="D874" s="143">
        <v>18387402.536134183</v>
      </c>
      <c r="E874" s="143">
        <v>18855166.281658381</v>
      </c>
      <c r="F874" s="143">
        <v>9115787.4948434848</v>
      </c>
      <c r="G874" s="143">
        <f t="shared" si="260"/>
        <v>951499.16071292059</v>
      </c>
      <c r="H874" s="143">
        <f t="shared" si="261"/>
        <v>21811.32444349628</v>
      </c>
      <c r="I874" s="143">
        <f t="shared" si="262"/>
        <v>973310.48515641689</v>
      </c>
      <c r="J874" s="151">
        <f t="shared" si="263"/>
        <v>4.908649799995541E-2</v>
      </c>
      <c r="K874" s="148"/>
    </row>
    <row r="875" spans="1:11">
      <c r="A875" s="156"/>
      <c r="B875" s="150" t="s">
        <v>1108</v>
      </c>
      <c r="C875" s="143">
        <v>18337770.379164826</v>
      </c>
      <c r="D875" s="143">
        <v>18018823.539829083</v>
      </c>
      <c r="E875" s="143">
        <v>17439459.311782233</v>
      </c>
      <c r="F875" s="143">
        <v>8536423.2667966355</v>
      </c>
      <c r="G875" s="143">
        <f>+I875-H875</f>
        <v>878139.5199655114</v>
      </c>
      <c r="H875" s="143">
        <f t="shared" si="261"/>
        <v>20171.54741708131</v>
      </c>
      <c r="I875" s="143">
        <f>+C875-E875</f>
        <v>898311.06738259271</v>
      </c>
      <c r="J875" s="151">
        <f t="shared" si="263"/>
        <v>4.8986929643488386E-2</v>
      </c>
      <c r="K875" s="148"/>
    </row>
    <row r="876" spans="1:11">
      <c r="A876" s="156"/>
      <c r="B876" s="150" t="s">
        <v>1109</v>
      </c>
      <c r="C876" s="143">
        <v>17258790.943002567</v>
      </c>
      <c r="D876" s="143">
        <v>16709845.688789696</v>
      </c>
      <c r="E876" s="143">
        <v>16412843.542829599</v>
      </c>
      <c r="F876" s="143">
        <v>8239421.1208365411</v>
      </c>
      <c r="G876" s="143">
        <f>+I876-H876</f>
        <v>826962.73013566469</v>
      </c>
      <c r="H876" s="143">
        <f t="shared" si="261"/>
        <v>18984.670037302825</v>
      </c>
      <c r="I876" s="143">
        <f>+C876-E876</f>
        <v>845947.40017296746</v>
      </c>
      <c r="J876" s="151">
        <f t="shared" si="263"/>
        <v>4.9015449747709577E-2</v>
      </c>
      <c r="K876" s="148"/>
    </row>
    <row r="877" spans="1:11">
      <c r="A877" s="156"/>
      <c r="B877" s="150" t="s">
        <v>1110</v>
      </c>
      <c r="C877" s="143">
        <v>14602900.876099683</v>
      </c>
      <c r="D877" s="143">
        <v>14746101.696596723</v>
      </c>
      <c r="E877" s="143">
        <v>13966896.77264812</v>
      </c>
      <c r="F877" s="143">
        <v>7460216.1968879374</v>
      </c>
      <c r="G877" s="143">
        <f>+I877-H877</f>
        <v>619940.91248785343</v>
      </c>
      <c r="H877" s="143">
        <f t="shared" si="261"/>
        <v>16063.190963709652</v>
      </c>
      <c r="I877" s="143">
        <f>+C877-E877</f>
        <v>636004.10345156305</v>
      </c>
      <c r="J877" s="151">
        <f t="shared" si="263"/>
        <v>4.3553271288206852E-2</v>
      </c>
      <c r="K877" s="148"/>
    </row>
    <row r="878" spans="1:11">
      <c r="A878" s="156"/>
      <c r="B878" s="150" t="s">
        <v>1111</v>
      </c>
      <c r="C878" s="143">
        <v>15004859.450685674</v>
      </c>
      <c r="D878" s="143">
        <v>14592110.816626772</v>
      </c>
      <c r="E878" s="143">
        <v>14287200.272453776</v>
      </c>
      <c r="F878" s="143">
        <v>7155305.6527149407</v>
      </c>
      <c r="G878" s="143">
        <f>+I878-H878</f>
        <v>701153.83283614449</v>
      </c>
      <c r="H878" s="143">
        <f t="shared" si="261"/>
        <v>16505.345395754244</v>
      </c>
      <c r="I878" s="143">
        <f>+C878-E878</f>
        <v>717659.1782318987</v>
      </c>
      <c r="J878" s="151">
        <f t="shared" si="263"/>
        <v>4.7828450549005572E-2</v>
      </c>
      <c r="K878" s="148"/>
    </row>
    <row r="879" spans="1:11">
      <c r="A879" s="158"/>
      <c r="B879" s="150"/>
      <c r="C879" s="143"/>
      <c r="D879" s="143"/>
      <c r="E879" s="143"/>
      <c r="F879" s="143"/>
      <c r="G879" s="143"/>
      <c r="H879" s="143"/>
      <c r="I879" s="143"/>
      <c r="J879" s="151"/>
      <c r="K879" s="148"/>
    </row>
    <row r="880" spans="1:11">
      <c r="A880" s="128" t="s">
        <v>1094</v>
      </c>
      <c r="B880" s="150" t="s">
        <v>81</v>
      </c>
      <c r="C880" s="143">
        <f t="shared" ref="C880:I880" si="264">SUM(C867:C878)</f>
        <v>200373989.730818</v>
      </c>
      <c r="D880" s="143">
        <f t="shared" si="264"/>
        <v>190816354.76169068</v>
      </c>
      <c r="E880" s="143">
        <f t="shared" si="264"/>
        <v>190891744.08371338</v>
      </c>
      <c r="F880" s="143">
        <f t="shared" si="264"/>
        <v>89710994.733935982</v>
      </c>
      <c r="G880" s="143">
        <f t="shared" si="264"/>
        <v>9261834.2584007513</v>
      </c>
      <c r="H880" s="143">
        <f t="shared" si="264"/>
        <v>220411.38870389981</v>
      </c>
      <c r="I880" s="143">
        <f t="shared" si="264"/>
        <v>9482245.6471046526</v>
      </c>
      <c r="J880" s="151">
        <f>(I880/C880)</f>
        <v>4.7322737146887582E-2</v>
      </c>
      <c r="K880" s="148"/>
    </row>
    <row r="881" spans="1:11">
      <c r="A881" s="128"/>
      <c r="B881" s="150"/>
      <c r="C881" s="143"/>
      <c r="D881" s="143"/>
      <c r="E881" s="143"/>
      <c r="F881" s="143"/>
      <c r="G881" s="143"/>
      <c r="H881" s="143"/>
      <c r="I881" s="143"/>
      <c r="J881" s="151"/>
      <c r="K881" s="148"/>
    </row>
    <row r="882" spans="1:11">
      <c r="A882" s="128"/>
      <c r="B882" s="150"/>
      <c r="C882" s="143"/>
      <c r="D882" s="143"/>
      <c r="E882" s="143"/>
      <c r="F882" s="143"/>
      <c r="G882" s="143"/>
      <c r="H882" s="143"/>
      <c r="I882" s="143"/>
      <c r="J882" s="151"/>
      <c r="K882" s="148"/>
    </row>
    <row r="883" spans="1:11">
      <c r="A883" s="128">
        <f>+A867+1</f>
        <v>2061</v>
      </c>
      <c r="B883" s="150" t="s">
        <v>1100</v>
      </c>
      <c r="C883" s="143">
        <v>15157643.219044358</v>
      </c>
      <c r="D883" s="143">
        <v>15378185.880188711</v>
      </c>
      <c r="E883" s="143">
        <v>14392140.82639968</v>
      </c>
      <c r="F883" s="143">
        <v>6169260.5989259109</v>
      </c>
      <c r="G883" s="143">
        <f>+I883-H883</f>
        <v>748828.98510372848</v>
      </c>
      <c r="H883" s="143">
        <f>+C883*0.0011</f>
        <v>16673.407540948796</v>
      </c>
      <c r="I883" s="143">
        <f>+C883-E883</f>
        <v>765502.39264467731</v>
      </c>
      <c r="J883" s="151">
        <f>(I883/C883)</f>
        <v>5.050273196052571E-2</v>
      </c>
      <c r="K883" s="148"/>
    </row>
    <row r="884" spans="1:11">
      <c r="A884" s="156"/>
      <c r="B884" s="150" t="s">
        <v>1101</v>
      </c>
      <c r="C884" s="143">
        <v>14084071.433636505</v>
      </c>
      <c r="D884" s="143">
        <v>14044390.887678578</v>
      </c>
      <c r="E884" s="143">
        <v>13377053.345766995</v>
      </c>
      <c r="F884" s="143">
        <v>5501923.0570143266</v>
      </c>
      <c r="G884" s="143">
        <f t="shared" ref="G884:G890" si="265">+I884-H884</f>
        <v>691525.60929250985</v>
      </c>
      <c r="H884" s="143">
        <f t="shared" ref="H884:H894" si="266">+C884*0.0011</f>
        <v>15492.478577000156</v>
      </c>
      <c r="I884" s="143">
        <f t="shared" ref="I884:I890" si="267">+C884-E884</f>
        <v>707018.08786951005</v>
      </c>
      <c r="J884" s="151">
        <f t="shared" ref="J884:J894" si="268">(I884/C884)</f>
        <v>5.0199836829921421E-2</v>
      </c>
      <c r="K884" s="148"/>
    </row>
    <row r="885" spans="1:11">
      <c r="A885" s="156"/>
      <c r="B885" s="150" t="s">
        <v>1102</v>
      </c>
      <c r="C885" s="143">
        <v>15382188.474861184</v>
      </c>
      <c r="D885" s="143">
        <v>13996393.725294709</v>
      </c>
      <c r="E885" s="143">
        <v>14623916.363204122</v>
      </c>
      <c r="F885" s="143">
        <v>6129445.6949237389</v>
      </c>
      <c r="G885" s="143">
        <f t="shared" si="265"/>
        <v>741351.70433471526</v>
      </c>
      <c r="H885" s="143">
        <f t="shared" si="266"/>
        <v>16920.407322347302</v>
      </c>
      <c r="I885" s="143">
        <f t="shared" si="267"/>
        <v>758272.11165706255</v>
      </c>
      <c r="J885" s="151">
        <f t="shared" si="268"/>
        <v>4.9295463574399193E-2</v>
      </c>
      <c r="K885" s="148"/>
    </row>
    <row r="886" spans="1:11">
      <c r="A886" s="156"/>
      <c r="B886" s="150" t="s">
        <v>1103</v>
      </c>
      <c r="C886" s="143">
        <v>15819070.360818993</v>
      </c>
      <c r="D886" s="143">
        <v>14302542.26205286</v>
      </c>
      <c r="E886" s="143">
        <v>15096810.737423975</v>
      </c>
      <c r="F886" s="143">
        <v>6923714.1702948539</v>
      </c>
      <c r="G886" s="143">
        <f t="shared" si="265"/>
        <v>704858.6459981174</v>
      </c>
      <c r="H886" s="143">
        <f t="shared" si="266"/>
        <v>17400.977396900893</v>
      </c>
      <c r="I886" s="143">
        <f t="shared" si="267"/>
        <v>722259.62339501828</v>
      </c>
      <c r="J886" s="151">
        <f t="shared" si="268"/>
        <v>4.5657526448831413E-2</v>
      </c>
      <c r="K886" s="148"/>
    </row>
    <row r="887" spans="1:11">
      <c r="A887" s="156"/>
      <c r="B887" s="150" t="s">
        <v>1104</v>
      </c>
      <c r="C887" s="143">
        <v>17828518.657323863</v>
      </c>
      <c r="D887" s="143">
        <v>16031483.472163234</v>
      </c>
      <c r="E887" s="143">
        <v>17051466.213063367</v>
      </c>
      <c r="F887" s="143">
        <v>7943696.9111949867</v>
      </c>
      <c r="G887" s="143">
        <f t="shared" si="265"/>
        <v>757441.0737374404</v>
      </c>
      <c r="H887" s="143">
        <f t="shared" si="266"/>
        <v>19611.370523056252</v>
      </c>
      <c r="I887" s="143">
        <f t="shared" si="267"/>
        <v>777052.44426049665</v>
      </c>
      <c r="J887" s="151">
        <f t="shared" si="268"/>
        <v>4.3584801362130415E-2</v>
      </c>
      <c r="K887" s="148"/>
    </row>
    <row r="888" spans="1:11">
      <c r="A888" s="156"/>
      <c r="B888" s="150" t="s">
        <v>1105</v>
      </c>
      <c r="C888" s="143">
        <v>18594694.158275045</v>
      </c>
      <c r="D888" s="143">
        <v>17397271.271359004</v>
      </c>
      <c r="E888" s="143">
        <v>17773092.678149678</v>
      </c>
      <c r="F888" s="143">
        <v>8319518.3179856604</v>
      </c>
      <c r="G888" s="143">
        <f t="shared" si="265"/>
        <v>801147.31655126507</v>
      </c>
      <c r="H888" s="143">
        <f t="shared" si="266"/>
        <v>20454.163574102553</v>
      </c>
      <c r="I888" s="143">
        <f t="shared" si="267"/>
        <v>821601.48012536764</v>
      </c>
      <c r="J888" s="151">
        <f t="shared" si="268"/>
        <v>4.418472673613387E-2</v>
      </c>
      <c r="K888" s="148"/>
    </row>
    <row r="889" spans="1:11">
      <c r="A889" s="156"/>
      <c r="B889" s="150" t="s">
        <v>1106</v>
      </c>
      <c r="C889" s="143">
        <v>19702166.184046354</v>
      </c>
      <c r="D889" s="143">
        <v>18365044.525568664</v>
      </c>
      <c r="E889" s="143">
        <v>18785287.721936237</v>
      </c>
      <c r="F889" s="143">
        <v>8739761.5143532325</v>
      </c>
      <c r="G889" s="143">
        <f t="shared" si="265"/>
        <v>895206.07930766605</v>
      </c>
      <c r="H889" s="143">
        <f t="shared" si="266"/>
        <v>21672.382802450989</v>
      </c>
      <c r="I889" s="143">
        <f t="shared" si="267"/>
        <v>916878.46211011708</v>
      </c>
      <c r="J889" s="151">
        <f t="shared" si="268"/>
        <v>4.6536936778685326E-2</v>
      </c>
      <c r="K889" s="148"/>
    </row>
    <row r="890" spans="1:11">
      <c r="A890" s="156"/>
      <c r="B890" s="150" t="s">
        <v>1107</v>
      </c>
      <c r="C890" s="143">
        <v>20038881.352611735</v>
      </c>
      <c r="D890" s="143">
        <v>18582487.118155546</v>
      </c>
      <c r="E890" s="143">
        <v>19055242.843175415</v>
      </c>
      <c r="F890" s="143">
        <v>9212517.2393731028</v>
      </c>
      <c r="G890" s="143">
        <f t="shared" si="265"/>
        <v>961595.73994844756</v>
      </c>
      <c r="H890" s="143">
        <f t="shared" si="266"/>
        <v>22042.769487872909</v>
      </c>
      <c r="I890" s="143">
        <f t="shared" si="267"/>
        <v>983638.50943632051</v>
      </c>
      <c r="J890" s="151">
        <f t="shared" si="268"/>
        <v>4.9086497999955452E-2</v>
      </c>
      <c r="K890" s="148"/>
    </row>
    <row r="891" spans="1:11">
      <c r="A891" s="156"/>
      <c r="B891" s="150" t="s">
        <v>1108</v>
      </c>
      <c r="C891" s="143">
        <v>18532376.948526602</v>
      </c>
      <c r="D891" s="143">
        <v>18210035.288756978</v>
      </c>
      <c r="E891" s="143">
        <v>17624532.702822521</v>
      </c>
      <c r="F891" s="143">
        <v>8627014.6534386463</v>
      </c>
      <c r="G891" s="143">
        <f>+I891-H891</f>
        <v>887458.63106070168</v>
      </c>
      <c r="H891" s="143">
        <f t="shared" si="266"/>
        <v>20385.614643379264</v>
      </c>
      <c r="I891" s="143">
        <f>+C891-E891</f>
        <v>907844.24570408091</v>
      </c>
      <c r="J891" s="151">
        <f t="shared" si="268"/>
        <v>4.8986929643488511E-2</v>
      </c>
      <c r="K891" s="148"/>
    </row>
    <row r="892" spans="1:11">
      <c r="A892" s="156"/>
      <c r="B892" s="150" t="s">
        <v>1109</v>
      </c>
      <c r="C892" s="143">
        <v>17441709.030307028</v>
      </c>
      <c r="D892" s="143">
        <v>16887063.467807613</v>
      </c>
      <c r="E892" s="143">
        <v>16586795.817817843</v>
      </c>
      <c r="F892" s="143">
        <v>8326747.0034488719</v>
      </c>
      <c r="G892" s="143">
        <f>+I892-H892</f>
        <v>835727.33255584817</v>
      </c>
      <c r="H892" s="143">
        <f t="shared" si="266"/>
        <v>19185.879933337732</v>
      </c>
      <c r="I892" s="143">
        <f>+C892-E892</f>
        <v>854913.21248918585</v>
      </c>
      <c r="J892" s="151">
        <f t="shared" si="268"/>
        <v>4.9015449747709543E-2</v>
      </c>
      <c r="K892" s="148"/>
    </row>
    <row r="893" spans="1:11">
      <c r="A893" s="156"/>
      <c r="B893" s="150" t="s">
        <v>1110</v>
      </c>
      <c r="C893" s="143">
        <v>14757628.428641474</v>
      </c>
      <c r="D893" s="143">
        <v>14902370.234452736</v>
      </c>
      <c r="E893" s="143">
        <v>14114885.434118299</v>
      </c>
      <c r="F893" s="143">
        <v>7539262.2031144341</v>
      </c>
      <c r="G893" s="143">
        <f>+I893-H893</f>
        <v>626509.60325166944</v>
      </c>
      <c r="H893" s="143">
        <f t="shared" si="266"/>
        <v>16233.391271505623</v>
      </c>
      <c r="I893" s="143">
        <f>+C893-E893</f>
        <v>642742.99452317506</v>
      </c>
      <c r="J893" s="151">
        <f t="shared" si="268"/>
        <v>4.3553271288206796E-2</v>
      </c>
      <c r="K893" s="148"/>
    </row>
    <row r="894" spans="1:11">
      <c r="A894" s="156"/>
      <c r="B894" s="150" t="s">
        <v>1111</v>
      </c>
      <c r="C894" s="143">
        <v>15163535.089479545</v>
      </c>
      <c r="D894" s="143">
        <v>14746576.252026657</v>
      </c>
      <c r="E894" s="143">
        <v>14438286.701304263</v>
      </c>
      <c r="F894" s="143">
        <v>7230972.6523920391</v>
      </c>
      <c r="G894" s="143">
        <f>+I894-H894</f>
        <v>708568.4995768551</v>
      </c>
      <c r="H894" s="143">
        <f t="shared" si="266"/>
        <v>16679.8885984275</v>
      </c>
      <c r="I894" s="143">
        <f>+C894-E894</f>
        <v>725248.38817528263</v>
      </c>
      <c r="J894" s="151">
        <f t="shared" si="268"/>
        <v>4.7828450549005537E-2</v>
      </c>
      <c r="K894" s="148"/>
    </row>
    <row r="895" spans="1:11">
      <c r="A895" s="158"/>
      <c r="B895" s="150"/>
      <c r="C895" s="143"/>
      <c r="D895" s="143"/>
      <c r="E895" s="143"/>
      <c r="F895" s="143"/>
      <c r="G895" s="143"/>
      <c r="H895" s="143"/>
      <c r="I895" s="143"/>
      <c r="J895" s="151"/>
      <c r="K895" s="148"/>
    </row>
    <row r="896" spans="1:11">
      <c r="A896" s="128" t="s">
        <v>1094</v>
      </c>
      <c r="B896" s="150" t="s">
        <v>81</v>
      </c>
      <c r="C896" s="143">
        <f t="shared" ref="C896:I896" si="269">SUM(C883:C894)</f>
        <v>202502483.33757269</v>
      </c>
      <c r="D896" s="143">
        <f t="shared" si="269"/>
        <v>192843844.38550526</v>
      </c>
      <c r="E896" s="143">
        <f t="shared" si="269"/>
        <v>192919511.38518238</v>
      </c>
      <c r="F896" s="143">
        <f t="shared" si="269"/>
        <v>90663834.016459808</v>
      </c>
      <c r="G896" s="143">
        <f t="shared" si="269"/>
        <v>9360219.2207189649</v>
      </c>
      <c r="H896" s="143">
        <f t="shared" si="269"/>
        <v>222752.73167132997</v>
      </c>
      <c r="I896" s="143">
        <f t="shared" si="269"/>
        <v>9582971.9523902945</v>
      </c>
      <c r="J896" s="151">
        <f>(I896/C896)</f>
        <v>4.7322737945961042E-2</v>
      </c>
      <c r="K896" s="148"/>
    </row>
    <row r="897" spans="1:11">
      <c r="A897" s="128"/>
      <c r="B897" s="150"/>
      <c r="C897" s="143"/>
      <c r="D897" s="143"/>
      <c r="E897" s="143"/>
      <c r="F897" s="143"/>
      <c r="G897" s="143"/>
      <c r="H897" s="143"/>
      <c r="I897" s="143"/>
      <c r="J897" s="151"/>
      <c r="K897" s="148"/>
    </row>
    <row r="898" spans="1:11">
      <c r="A898" s="128"/>
      <c r="B898" s="150"/>
      <c r="C898" s="143"/>
      <c r="D898" s="143"/>
      <c r="E898" s="143"/>
      <c r="F898" s="143"/>
      <c r="G898" s="143"/>
      <c r="H898" s="143"/>
      <c r="I898" s="143"/>
      <c r="J898" s="151"/>
      <c r="K898" s="148"/>
    </row>
    <row r="899" spans="1:11">
      <c r="A899" s="128">
        <f>+A883+1</f>
        <v>2062</v>
      </c>
      <c r="B899" s="150" t="s">
        <v>1100</v>
      </c>
      <c r="C899" s="143">
        <v>15317895.794578018</v>
      </c>
      <c r="D899" s="143">
        <v>15540788.409071423</v>
      </c>
      <c r="E899" s="143">
        <v>14544300.20906518</v>
      </c>
      <c r="F899" s="143">
        <v>6234484.4523857981</v>
      </c>
      <c r="G899" s="143">
        <f>+I899-H899</f>
        <v>756745.90013880155</v>
      </c>
      <c r="H899" s="143">
        <f>+C899*0.0011</f>
        <v>16849.68537403582</v>
      </c>
      <c r="I899" s="143">
        <f>+C899-E899</f>
        <v>773595.5855128374</v>
      </c>
      <c r="J899" s="151">
        <f>(I899/C899)</f>
        <v>5.0502731960525696E-2</v>
      </c>
      <c r="K899" s="148"/>
    </row>
    <row r="900" spans="1:11">
      <c r="A900" s="156"/>
      <c r="B900" s="150" t="s">
        <v>1101</v>
      </c>
      <c r="C900" s="143">
        <v>14232960.352860888</v>
      </c>
      <c r="D900" s="143">
        <v>14192866.21021603</v>
      </c>
      <c r="E900" s="143">
        <v>13518468.065540532</v>
      </c>
      <c r="F900" s="143">
        <v>5560086.3077102983</v>
      </c>
      <c r="G900" s="143">
        <f t="shared" ref="G900:G906" si="270">+I900-H900</f>
        <v>698836.0309322098</v>
      </c>
      <c r="H900" s="143">
        <f t="shared" ref="H900:H910" si="271">+C900*0.0011</f>
        <v>15656.256388146978</v>
      </c>
      <c r="I900" s="143">
        <f t="shared" ref="I900:I906" si="272">+C900-E900</f>
        <v>714492.28732035682</v>
      </c>
      <c r="J900" s="151">
        <f t="shared" ref="J900:J910" si="273">(I900/C900)</f>
        <v>5.0199836829921379E-2</v>
      </c>
      <c r="K900" s="148"/>
    </row>
    <row r="901" spans="1:11">
      <c r="A901" s="156"/>
      <c r="B901" s="150" t="s">
        <v>1102</v>
      </c>
      <c r="C901" s="143">
        <v>15544952.232787183</v>
      </c>
      <c r="D901" s="143">
        <v>14144439.632793451</v>
      </c>
      <c r="E901" s="143">
        <v>14778656.606230047</v>
      </c>
      <c r="F901" s="143">
        <v>6194303.2811468933</v>
      </c>
      <c r="G901" s="143">
        <f t="shared" si="270"/>
        <v>749196.17910107004</v>
      </c>
      <c r="H901" s="143">
        <f t="shared" si="271"/>
        <v>17099.4474560659</v>
      </c>
      <c r="I901" s="143">
        <f t="shared" si="272"/>
        <v>766295.62655713595</v>
      </c>
      <c r="J901" s="151">
        <f t="shared" si="273"/>
        <v>4.9295463574399193E-2</v>
      </c>
      <c r="K901" s="148"/>
    </row>
    <row r="902" spans="1:11">
      <c r="A902" s="156"/>
      <c r="B902" s="150" t="s">
        <v>1103</v>
      </c>
      <c r="C902" s="143">
        <v>15986591.112962846</v>
      </c>
      <c r="D902" s="143">
        <v>14453951.286068525</v>
      </c>
      <c r="E902" s="143">
        <v>15256682.906396091</v>
      </c>
      <c r="F902" s="143">
        <v>6997034.9014744572</v>
      </c>
      <c r="G902" s="143">
        <f t="shared" si="270"/>
        <v>712322.95634249563</v>
      </c>
      <c r="H902" s="143">
        <f t="shared" si="271"/>
        <v>17585.250224259133</v>
      </c>
      <c r="I902" s="143">
        <f t="shared" si="272"/>
        <v>729908.20656675473</v>
      </c>
      <c r="J902" s="151">
        <f t="shared" si="273"/>
        <v>4.5657526448831434E-2</v>
      </c>
      <c r="K902" s="148"/>
    </row>
    <row r="903" spans="1:11">
      <c r="A903" s="156"/>
      <c r="B903" s="150" t="s">
        <v>1104</v>
      </c>
      <c r="C903" s="143">
        <v>18016942.670401208</v>
      </c>
      <c r="D903" s="143">
        <v>16201061.355999531</v>
      </c>
      <c r="E903" s="143">
        <v>17231677.802958883</v>
      </c>
      <c r="F903" s="143">
        <v>8027651.3484338094</v>
      </c>
      <c r="G903" s="143">
        <f t="shared" si="270"/>
        <v>765446.23050488345</v>
      </c>
      <c r="H903" s="143">
        <f t="shared" si="271"/>
        <v>19818.63693744133</v>
      </c>
      <c r="I903" s="143">
        <f t="shared" si="272"/>
        <v>785264.86744232476</v>
      </c>
      <c r="J903" s="151">
        <f t="shared" si="273"/>
        <v>4.3584801362130228E-2</v>
      </c>
      <c r="K903" s="148"/>
    </row>
    <row r="904" spans="1:11">
      <c r="A904" s="156"/>
      <c r="B904" s="150" t="s">
        <v>1105</v>
      </c>
      <c r="C904" s="143">
        <v>18791007.081058729</v>
      </c>
      <c r="D904" s="143">
        <v>17581031.53479749</v>
      </c>
      <c r="E904" s="143">
        <v>17960731.568085391</v>
      </c>
      <c r="F904" s="143">
        <v>8407351.3817217126</v>
      </c>
      <c r="G904" s="143">
        <f t="shared" si="270"/>
        <v>809605.40518417372</v>
      </c>
      <c r="H904" s="143">
        <f t="shared" si="271"/>
        <v>20670.107789164602</v>
      </c>
      <c r="I904" s="143">
        <f t="shared" si="272"/>
        <v>830275.51297333837</v>
      </c>
      <c r="J904" s="151">
        <f t="shared" si="273"/>
        <v>4.4184726736133967E-2</v>
      </c>
      <c r="K904" s="148"/>
    </row>
    <row r="905" spans="1:11">
      <c r="A905" s="156"/>
      <c r="B905" s="150" t="s">
        <v>1106</v>
      </c>
      <c r="C905" s="143">
        <v>19909728.378870238</v>
      </c>
      <c r="D905" s="143">
        <v>18558707.143696312</v>
      </c>
      <c r="E905" s="143">
        <v>18983190.608021956</v>
      </c>
      <c r="F905" s="143">
        <v>8831834.8460473567</v>
      </c>
      <c r="G905" s="143">
        <f t="shared" si="270"/>
        <v>904637.06963152438</v>
      </c>
      <c r="H905" s="143">
        <f t="shared" si="271"/>
        <v>21900.701216757261</v>
      </c>
      <c r="I905" s="143">
        <f t="shared" si="272"/>
        <v>926537.77084828168</v>
      </c>
      <c r="J905" s="151">
        <f t="shared" si="273"/>
        <v>4.6536936778685346E-2</v>
      </c>
      <c r="K905" s="148"/>
    </row>
    <row r="906" spans="1:11">
      <c r="A906" s="156"/>
      <c r="B906" s="150" t="s">
        <v>1107</v>
      </c>
      <c r="C906" s="143">
        <v>20250061.862336583</v>
      </c>
      <c r="D906" s="143">
        <v>18778288.3862308</v>
      </c>
      <c r="E906" s="143">
        <v>19256057.241232023</v>
      </c>
      <c r="F906" s="143">
        <v>9309603.7010485791</v>
      </c>
      <c r="G906" s="143">
        <f t="shared" si="270"/>
        <v>971729.5530559906</v>
      </c>
      <c r="H906" s="143">
        <f t="shared" si="271"/>
        <v>22275.068048570243</v>
      </c>
      <c r="I906" s="143">
        <f t="shared" si="272"/>
        <v>994004.62110456079</v>
      </c>
      <c r="J906" s="151">
        <f t="shared" si="273"/>
        <v>4.9086497999955549E-2</v>
      </c>
      <c r="K906" s="148"/>
    </row>
    <row r="907" spans="1:11">
      <c r="A907" s="156"/>
      <c r="B907" s="150" t="s">
        <v>1108</v>
      </c>
      <c r="C907" s="143">
        <v>18727708.336507834</v>
      </c>
      <c r="D907" s="143">
        <v>18401955.656188514</v>
      </c>
      <c r="E907" s="143">
        <v>17810295.405843552</v>
      </c>
      <c r="F907" s="143">
        <v>8717943.4507036172</v>
      </c>
      <c r="G907" s="143">
        <f>+I907-H907</f>
        <v>896812.45149412367</v>
      </c>
      <c r="H907" s="143">
        <f t="shared" si="271"/>
        <v>20600.479170158618</v>
      </c>
      <c r="I907" s="143">
        <f>+C907-E907</f>
        <v>917412.93066428229</v>
      </c>
      <c r="J907" s="151">
        <f t="shared" si="273"/>
        <v>4.8986929643488497E-2</v>
      </c>
      <c r="K907" s="148"/>
    </row>
    <row r="908" spans="1:11">
      <c r="A908" s="156"/>
      <c r="B908" s="150" t="s">
        <v>1109</v>
      </c>
      <c r="C908" s="143">
        <v>17625305.05646129</v>
      </c>
      <c r="D908" s="143">
        <v>17064939.715894252</v>
      </c>
      <c r="E908" s="143">
        <v>16761392.80217826</v>
      </c>
      <c r="F908" s="143">
        <v>8414396.5369876269</v>
      </c>
      <c r="G908" s="143">
        <f>+I908-H908</f>
        <v>844524.4187209222</v>
      </c>
      <c r="H908" s="143">
        <f t="shared" si="271"/>
        <v>19387.835562107419</v>
      </c>
      <c r="I908" s="143">
        <f>+C908-E908</f>
        <v>863912.25428302959</v>
      </c>
      <c r="J908" s="151">
        <f t="shared" si="273"/>
        <v>4.9015449747709564E-2</v>
      </c>
      <c r="K908" s="148"/>
    </row>
    <row r="909" spans="1:11">
      <c r="A909" s="156"/>
      <c r="B909" s="150" t="s">
        <v>1110</v>
      </c>
      <c r="C909" s="143">
        <v>14912935.440815901</v>
      </c>
      <c r="D909" s="143">
        <v>15059220.615683924</v>
      </c>
      <c r="E909" s="143">
        <v>14263428.317858532</v>
      </c>
      <c r="F909" s="143">
        <v>7618604.2391622327</v>
      </c>
      <c r="G909" s="143">
        <f>+I909-H909</f>
        <v>633102.89397247182</v>
      </c>
      <c r="H909" s="143">
        <f t="shared" si="271"/>
        <v>16404.228984897494</v>
      </c>
      <c r="I909" s="143">
        <f>+C909-E909</f>
        <v>649507.12295736931</v>
      </c>
      <c r="J909" s="151">
        <f t="shared" si="273"/>
        <v>4.3553271288206831E-2</v>
      </c>
      <c r="K909" s="148"/>
    </row>
    <row r="910" spans="1:11">
      <c r="A910" s="156"/>
      <c r="B910" s="150" t="s">
        <v>1111</v>
      </c>
      <c r="C910" s="143">
        <v>15322795.993673926</v>
      </c>
      <c r="D910" s="143">
        <v>14901615.897205124</v>
      </c>
      <c r="E910" s="143">
        <v>14589930.403217992</v>
      </c>
      <c r="F910" s="143">
        <v>7306918.745175099</v>
      </c>
      <c r="G910" s="143">
        <f>+I910-H910</f>
        <v>716010.51486289303</v>
      </c>
      <c r="H910" s="143">
        <f t="shared" si="271"/>
        <v>16855.075593041322</v>
      </c>
      <c r="I910" s="143">
        <f>+C910-E910</f>
        <v>732865.59045593441</v>
      </c>
      <c r="J910" s="151">
        <f t="shared" si="273"/>
        <v>4.7828450549005593E-2</v>
      </c>
      <c r="K910" s="148"/>
    </row>
    <row r="911" spans="1:11">
      <c r="A911" s="158"/>
      <c r="B911" s="150"/>
      <c r="C911" s="143"/>
      <c r="D911" s="143"/>
      <c r="E911" s="143"/>
      <c r="F911" s="143"/>
      <c r="G911" s="143"/>
      <c r="H911" s="143"/>
      <c r="I911" s="143"/>
      <c r="J911" s="151"/>
      <c r="K911" s="148"/>
    </row>
    <row r="912" spans="1:11">
      <c r="A912" s="128" t="s">
        <v>1094</v>
      </c>
      <c r="B912" s="150" t="s">
        <v>81</v>
      </c>
      <c r="C912" s="143">
        <f t="shared" ref="C912:I912" si="274">SUM(C899:C910)</f>
        <v>204638884.31331459</v>
      </c>
      <c r="D912" s="143">
        <f t="shared" si="274"/>
        <v>194878865.84384534</v>
      </c>
      <c r="E912" s="143">
        <f t="shared" si="274"/>
        <v>194954811.93662843</v>
      </c>
      <c r="F912" s="143">
        <f t="shared" si="274"/>
        <v>91620213.191997483</v>
      </c>
      <c r="G912" s="143">
        <f t="shared" si="274"/>
        <v>9458969.6039415598</v>
      </c>
      <c r="H912" s="143">
        <f t="shared" si="274"/>
        <v>225102.77274464612</v>
      </c>
      <c r="I912" s="143">
        <f t="shared" si="274"/>
        <v>9684072.3766862061</v>
      </c>
      <c r="J912" s="151">
        <f>(I912/C912)</f>
        <v>4.732273834067284E-2</v>
      </c>
      <c r="K912" s="148"/>
    </row>
    <row r="913" spans="1:11">
      <c r="A913" s="128"/>
      <c r="B913" s="150"/>
      <c r="C913" s="143"/>
      <c r="D913" s="143"/>
      <c r="E913" s="143"/>
      <c r="F913" s="143"/>
      <c r="G913" s="143"/>
      <c r="H913" s="143"/>
      <c r="I913" s="143"/>
      <c r="J913" s="151"/>
      <c r="K913" s="148"/>
    </row>
    <row r="914" spans="1:11">
      <c r="A914" s="128"/>
      <c r="B914" s="150"/>
      <c r="C914" s="143"/>
      <c r="D914" s="143"/>
      <c r="E914" s="143"/>
      <c r="F914" s="143"/>
      <c r="G914" s="143"/>
      <c r="H914" s="143"/>
      <c r="I914" s="143"/>
      <c r="J914" s="151"/>
      <c r="K914" s="148"/>
    </row>
    <row r="915" spans="1:11">
      <c r="A915" s="128">
        <f>+A899+1</f>
        <v>2063</v>
      </c>
      <c r="B915" s="150" t="s">
        <v>1100</v>
      </c>
      <c r="C915" s="143">
        <v>15478737.41892753</v>
      </c>
      <c r="D915" s="143">
        <v>15703989.584554717</v>
      </c>
      <c r="E915" s="143">
        <v>14697018.891972072</v>
      </c>
      <c r="F915" s="143">
        <v>6299948.0525924563</v>
      </c>
      <c r="G915" s="143">
        <f>+I915-H915</f>
        <v>764691.91579463717</v>
      </c>
      <c r="H915" s="143">
        <f>+C915*0.0011</f>
        <v>17026.611160820285</v>
      </c>
      <c r="I915" s="143">
        <f>+C915-E915</f>
        <v>781718.5269554574</v>
      </c>
      <c r="J915" s="151">
        <f>(I915/C915)</f>
        <v>5.0502731960525765E-2</v>
      </c>
      <c r="K915" s="148"/>
    </row>
    <row r="916" spans="1:11">
      <c r="A916" s="156"/>
      <c r="B916" s="150" t="s">
        <v>1101</v>
      </c>
      <c r="C916" s="143">
        <v>14382400.715208186</v>
      </c>
      <c r="D916" s="143">
        <v>14341889.619773893</v>
      </c>
      <c r="E916" s="143">
        <v>13660406.546082189</v>
      </c>
      <c r="F916" s="143">
        <v>5618464.9789007548</v>
      </c>
      <c r="G916" s="143">
        <f t="shared" ref="G916:G922" si="275">+I916-H916</f>
        <v>706173.52833926748</v>
      </c>
      <c r="H916" s="143">
        <f t="shared" ref="H916:H926" si="276">+C916*0.0011</f>
        <v>15820.640786729005</v>
      </c>
      <c r="I916" s="143">
        <f t="shared" ref="I916:I922" si="277">+C916-E916</f>
        <v>721994.16912599653</v>
      </c>
      <c r="J916" s="151">
        <f t="shared" ref="J916:J926" si="278">(I916/C916)</f>
        <v>5.0199836829921456E-2</v>
      </c>
      <c r="K916" s="148"/>
    </row>
    <row r="917" spans="1:11">
      <c r="A917" s="156"/>
      <c r="B917" s="150" t="s">
        <v>1102</v>
      </c>
      <c r="C917" s="143">
        <v>15708328.257655052</v>
      </c>
      <c r="D917" s="143">
        <v>14293039.071555987</v>
      </c>
      <c r="E917" s="143">
        <v>14933978.934215114</v>
      </c>
      <c r="F917" s="143">
        <v>6259404.8415598804</v>
      </c>
      <c r="G917" s="143">
        <f t="shared" si="275"/>
        <v>757070.16235651844</v>
      </c>
      <c r="H917" s="143">
        <f t="shared" si="276"/>
        <v>17279.16108342056</v>
      </c>
      <c r="I917" s="143">
        <f t="shared" si="277"/>
        <v>774349.32343993895</v>
      </c>
      <c r="J917" s="151">
        <f t="shared" si="278"/>
        <v>4.9295463574399116E-2</v>
      </c>
      <c r="K917" s="148"/>
    </row>
    <row r="918" spans="1:11">
      <c r="A918" s="156"/>
      <c r="B918" s="150" t="s">
        <v>1103</v>
      </c>
      <c r="C918" s="143">
        <v>16154749.555255961</v>
      </c>
      <c r="D918" s="143">
        <v>14605933.753898408</v>
      </c>
      <c r="E918" s="143">
        <v>15417163.650162613</v>
      </c>
      <c r="F918" s="143">
        <v>7070634.7378240861</v>
      </c>
      <c r="G918" s="143">
        <f t="shared" si="275"/>
        <v>719815.68058256607</v>
      </c>
      <c r="H918" s="143">
        <f t="shared" si="276"/>
        <v>17770.224510781558</v>
      </c>
      <c r="I918" s="143">
        <f t="shared" si="277"/>
        <v>737585.90509334765</v>
      </c>
      <c r="J918" s="151">
        <f t="shared" si="278"/>
        <v>4.5657526448831483E-2</v>
      </c>
      <c r="K918" s="148"/>
    </row>
    <row r="919" spans="1:11">
      <c r="A919" s="156"/>
      <c r="B919" s="150" t="s">
        <v>1104</v>
      </c>
      <c r="C919" s="143">
        <v>18206071.251441017</v>
      </c>
      <c r="D919" s="143">
        <v>16371278.276337385</v>
      </c>
      <c r="E919" s="143">
        <v>17412563.252362169</v>
      </c>
      <c r="F919" s="143">
        <v>8111919.7138488712</v>
      </c>
      <c r="G919" s="143">
        <f t="shared" si="275"/>
        <v>773481.32070226234</v>
      </c>
      <c r="H919" s="143">
        <f t="shared" si="276"/>
        <v>20026.678376585121</v>
      </c>
      <c r="I919" s="143">
        <f t="shared" si="277"/>
        <v>793507.99907884747</v>
      </c>
      <c r="J919" s="151">
        <f t="shared" si="278"/>
        <v>4.3584801362130283E-2</v>
      </c>
      <c r="K919" s="148"/>
    </row>
    <row r="920" spans="1:11">
      <c r="A920" s="156"/>
      <c r="B920" s="150" t="s">
        <v>1105</v>
      </c>
      <c r="C920" s="143">
        <v>18988052.460243043</v>
      </c>
      <c r="D920" s="143">
        <v>17765478.10850089</v>
      </c>
      <c r="E920" s="143">
        <v>18149070.551035829</v>
      </c>
      <c r="F920" s="143">
        <v>8495512.1563838106</v>
      </c>
      <c r="G920" s="143">
        <f t="shared" si="275"/>
        <v>818095.05150094628</v>
      </c>
      <c r="H920" s="143">
        <f t="shared" si="276"/>
        <v>20886.857706267347</v>
      </c>
      <c r="I920" s="143">
        <f t="shared" si="277"/>
        <v>838981.90920721367</v>
      </c>
      <c r="J920" s="151">
        <f t="shared" si="278"/>
        <v>4.4184726736133891E-2</v>
      </c>
      <c r="K920" s="148"/>
    </row>
    <row r="921" spans="1:11">
      <c r="A921" s="156"/>
      <c r="B921" s="150" t="s">
        <v>1106</v>
      </c>
      <c r="C921" s="143">
        <v>20118050.795380998</v>
      </c>
      <c r="D921" s="143">
        <v>18753085.086315326</v>
      </c>
      <c r="E921" s="143">
        <v>19181818.337405972</v>
      </c>
      <c r="F921" s="143">
        <v>8924245.4074744601</v>
      </c>
      <c r="G921" s="143">
        <f t="shared" si="275"/>
        <v>914102.60210010712</v>
      </c>
      <c r="H921" s="143">
        <f t="shared" si="276"/>
        <v>22129.8558749191</v>
      </c>
      <c r="I921" s="143">
        <f t="shared" si="277"/>
        <v>936232.45797502622</v>
      </c>
      <c r="J921" s="151">
        <f t="shared" si="278"/>
        <v>4.653693677868536E-2</v>
      </c>
      <c r="K921" s="148"/>
    </row>
    <row r="922" spans="1:11">
      <c r="A922" s="156"/>
      <c r="B922" s="150" t="s">
        <v>1107</v>
      </c>
      <c r="C922" s="143">
        <v>20462022.230110288</v>
      </c>
      <c r="D922" s="143">
        <v>18974809.935799748</v>
      </c>
      <c r="E922" s="143">
        <v>19457613.216836933</v>
      </c>
      <c r="F922" s="143">
        <v>9407048.6885116454</v>
      </c>
      <c r="G922" s="143">
        <f t="shared" si="275"/>
        <v>981900.78882023331</v>
      </c>
      <c r="H922" s="143">
        <f t="shared" si="276"/>
        <v>22508.224453121318</v>
      </c>
      <c r="I922" s="143">
        <f t="shared" si="277"/>
        <v>1004409.0132733546</v>
      </c>
      <c r="J922" s="151">
        <f t="shared" si="278"/>
        <v>4.9086497999955549E-2</v>
      </c>
      <c r="K922" s="148"/>
    </row>
    <row r="923" spans="1:11">
      <c r="A923" s="156"/>
      <c r="B923" s="150" t="s">
        <v>1108</v>
      </c>
      <c r="C923" s="143">
        <v>18923768.325254671</v>
      </c>
      <c r="D923" s="143">
        <v>18594588.287007384</v>
      </c>
      <c r="E923" s="143">
        <v>17996751.017715745</v>
      </c>
      <c r="F923" s="143">
        <v>8809211.4192200061</v>
      </c>
      <c r="G923" s="143">
        <f>+I923-H923</f>
        <v>906201.16238114645</v>
      </c>
      <c r="H923" s="143">
        <f t="shared" si="276"/>
        <v>20816.145157780138</v>
      </c>
      <c r="I923" s="143">
        <f>+C923-E923</f>
        <v>927017.3075389266</v>
      </c>
      <c r="J923" s="151">
        <f t="shared" si="278"/>
        <v>4.898692964348849E-2</v>
      </c>
      <c r="K923" s="148"/>
    </row>
    <row r="924" spans="1:11">
      <c r="A924" s="156"/>
      <c r="B924" s="150" t="s">
        <v>1109</v>
      </c>
      <c r="C924" s="143">
        <v>17809582.517138932</v>
      </c>
      <c r="D924" s="143">
        <v>17243477.849159997</v>
      </c>
      <c r="E924" s="143">
        <v>16936637.820242424</v>
      </c>
      <c r="F924" s="143">
        <v>8502371.3903024308</v>
      </c>
      <c r="G924" s="143">
        <f>+I924-H924</f>
        <v>853354.15612765553</v>
      </c>
      <c r="H924" s="143">
        <f t="shared" si="276"/>
        <v>19590.540768852825</v>
      </c>
      <c r="I924" s="143">
        <f>+C924-E924</f>
        <v>872944.69689650834</v>
      </c>
      <c r="J924" s="151">
        <f t="shared" si="278"/>
        <v>4.9015449747709466E-2</v>
      </c>
      <c r="K924" s="148"/>
    </row>
    <row r="925" spans="1:11">
      <c r="A925" s="156"/>
      <c r="B925" s="150" t="s">
        <v>1110</v>
      </c>
      <c r="C925" s="143">
        <v>15068825.001946289</v>
      </c>
      <c r="D925" s="143">
        <v>15216655.885663684</v>
      </c>
      <c r="E925" s="143">
        <v>14412528.37864201</v>
      </c>
      <c r="F925" s="143">
        <v>7698243.8832807578</v>
      </c>
      <c r="G925" s="143">
        <f>+I925-H925</f>
        <v>639720.91580213862</v>
      </c>
      <c r="H925" s="143">
        <f t="shared" si="276"/>
        <v>16575.707502140918</v>
      </c>
      <c r="I925" s="143">
        <f>+C925-E925</f>
        <v>656296.62330427952</v>
      </c>
      <c r="J925" s="151">
        <f t="shared" si="278"/>
        <v>4.3553271288206762E-2</v>
      </c>
      <c r="K925" s="148"/>
    </row>
    <row r="926" spans="1:11">
      <c r="A926" s="156"/>
      <c r="B926" s="150" t="s">
        <v>1111</v>
      </c>
      <c r="C926" s="143">
        <v>15482645.161557246</v>
      </c>
      <c r="D926" s="143">
        <v>15057232.755515065</v>
      </c>
      <c r="E926" s="143">
        <v>14742134.233079905</v>
      </c>
      <c r="F926" s="143">
        <v>7383145.3608455993</v>
      </c>
      <c r="G926" s="143">
        <f>+I926-H926</f>
        <v>723480.01879962836</v>
      </c>
      <c r="H926" s="143">
        <f t="shared" si="276"/>
        <v>17030.909677712971</v>
      </c>
      <c r="I926" s="143">
        <f>+C926-E926</f>
        <v>740510.92847734131</v>
      </c>
      <c r="J926" s="151">
        <f t="shared" si="278"/>
        <v>4.7828450549005586E-2</v>
      </c>
      <c r="K926" s="148"/>
    </row>
    <row r="927" spans="1:11">
      <c r="A927" s="158"/>
      <c r="B927" s="150"/>
      <c r="C927" s="143"/>
      <c r="D927" s="143"/>
      <c r="E927" s="143"/>
      <c r="F927" s="143"/>
      <c r="G927" s="143"/>
      <c r="H927" s="143"/>
      <c r="I927" s="143"/>
      <c r="J927" s="151"/>
      <c r="K927" s="148"/>
    </row>
    <row r="928" spans="1:11">
      <c r="A928" s="128" t="s">
        <v>1094</v>
      </c>
      <c r="B928" s="150" t="s">
        <v>81</v>
      </c>
      <c r="C928" s="143">
        <f t="shared" ref="C928:I928" si="279">SUM(C915:C926)</f>
        <v>206783233.69011924</v>
      </c>
      <c r="D928" s="143">
        <f t="shared" si="279"/>
        <v>196921458.21408251</v>
      </c>
      <c r="E928" s="143">
        <f t="shared" si="279"/>
        <v>196997684.82975301</v>
      </c>
      <c r="F928" s="143">
        <f t="shared" si="279"/>
        <v>92580150.630744755</v>
      </c>
      <c r="G928" s="143">
        <f t="shared" si="279"/>
        <v>9558087.3033071067</v>
      </c>
      <c r="H928" s="143">
        <f t="shared" si="279"/>
        <v>227461.55705913118</v>
      </c>
      <c r="I928" s="143">
        <f t="shared" si="279"/>
        <v>9785548.8603662383</v>
      </c>
      <c r="J928" s="151">
        <f>(I928/C928)</f>
        <v>4.7322738336854936E-2</v>
      </c>
      <c r="K928" s="148"/>
    </row>
    <row r="929" spans="2:11">
      <c r="B929" s="148"/>
      <c r="C929" s="148"/>
      <c r="D929" s="148"/>
      <c r="E929" s="148"/>
      <c r="F929" s="148"/>
      <c r="G929" s="148"/>
      <c r="H929" s="148"/>
      <c r="I929" s="148"/>
      <c r="J929" s="148"/>
      <c r="K929" s="148"/>
    </row>
    <row r="930" spans="2:11">
      <c r="B930" s="148"/>
      <c r="C930" s="148"/>
      <c r="D930" s="148"/>
      <c r="E930" s="148"/>
      <c r="F930" s="148"/>
      <c r="G930" s="148"/>
      <c r="H930" s="148"/>
      <c r="I930" s="148"/>
      <c r="J930" s="148"/>
      <c r="K930" s="148"/>
    </row>
    <row r="931" spans="2:11">
      <c r="B931" s="148"/>
      <c r="C931" s="148"/>
      <c r="D931" s="148"/>
      <c r="E931" s="148"/>
      <c r="F931" s="148"/>
      <c r="G931" s="148"/>
      <c r="H931" s="148"/>
      <c r="I931" s="148"/>
      <c r="J931" s="148"/>
      <c r="K931" s="148"/>
    </row>
    <row r="932" spans="2:11">
      <c r="B932" s="148"/>
      <c r="C932" s="148"/>
      <c r="D932" s="148"/>
      <c r="E932" s="148"/>
      <c r="F932" s="148"/>
      <c r="G932" s="148"/>
      <c r="H932" s="148"/>
      <c r="I932" s="148"/>
      <c r="J932" s="148"/>
      <c r="K932" s="148"/>
    </row>
    <row r="933" spans="2:11">
      <c r="B933" s="148"/>
      <c r="C933" s="148"/>
      <c r="D933" s="148"/>
      <c r="E933" s="148"/>
      <c r="F933" s="148"/>
      <c r="G933" s="148"/>
      <c r="H933" s="148"/>
      <c r="I933" s="148"/>
      <c r="J933" s="148"/>
      <c r="K933" s="148"/>
    </row>
    <row r="934" spans="2:11">
      <c r="B934" s="148"/>
      <c r="C934" s="148"/>
      <c r="D934" s="148"/>
      <c r="E934" s="148"/>
      <c r="F934" s="148"/>
      <c r="G934" s="148"/>
      <c r="H934" s="148"/>
      <c r="I934" s="148"/>
      <c r="J934" s="148"/>
      <c r="K934" s="148"/>
    </row>
    <row r="935" spans="2:11">
      <c r="B935" s="148"/>
      <c r="C935" s="148"/>
      <c r="D935" s="148"/>
      <c r="E935" s="148"/>
      <c r="F935" s="148"/>
      <c r="G935" s="148"/>
      <c r="H935" s="148"/>
      <c r="I935" s="148"/>
      <c r="J935" s="148"/>
      <c r="K935" s="148"/>
    </row>
    <row r="936" spans="2:11">
      <c r="B936" s="148"/>
      <c r="C936" s="148"/>
      <c r="D936" s="148"/>
      <c r="E936" s="148"/>
      <c r="F936" s="148"/>
      <c r="G936" s="148"/>
      <c r="H936" s="148"/>
      <c r="I936" s="148"/>
      <c r="J936" s="148"/>
      <c r="K936" s="148"/>
    </row>
    <row r="937" spans="2:11">
      <c r="B937" s="148"/>
      <c r="C937" s="148"/>
      <c r="D937" s="148"/>
      <c r="E937" s="148"/>
      <c r="F937" s="148"/>
      <c r="G937" s="148"/>
      <c r="H937" s="148"/>
      <c r="I937" s="148"/>
      <c r="J937" s="148"/>
      <c r="K937" s="148"/>
    </row>
    <row r="938" spans="2:11">
      <c r="B938" s="148"/>
      <c r="C938" s="148"/>
      <c r="D938" s="148"/>
      <c r="E938" s="148"/>
      <c r="F938" s="148"/>
      <c r="G938" s="148"/>
      <c r="H938" s="148"/>
      <c r="I938" s="148"/>
      <c r="J938" s="148"/>
      <c r="K938" s="148"/>
    </row>
    <row r="939" spans="2:11">
      <c r="B939" s="148"/>
      <c r="C939" s="148"/>
      <c r="D939" s="148"/>
      <c r="E939" s="148"/>
      <c r="F939" s="148"/>
      <c r="G939" s="148"/>
      <c r="H939" s="148"/>
      <c r="I939" s="148"/>
      <c r="J939" s="148"/>
      <c r="K939" s="148"/>
    </row>
    <row r="940" spans="2:11">
      <c r="B940" s="148"/>
      <c r="C940" s="148"/>
      <c r="D940" s="148"/>
      <c r="E940" s="148"/>
      <c r="F940" s="148"/>
      <c r="G940" s="148"/>
      <c r="H940" s="148"/>
      <c r="I940" s="148"/>
      <c r="J940" s="148"/>
      <c r="K940" s="148"/>
    </row>
    <row r="941" spans="2:11">
      <c r="B941" s="148"/>
      <c r="C941" s="148"/>
      <c r="D941" s="148"/>
      <c r="E941" s="148"/>
      <c r="F941" s="148"/>
      <c r="G941" s="148"/>
      <c r="H941" s="148"/>
      <c r="I941" s="148"/>
      <c r="J941" s="148"/>
      <c r="K941" s="148"/>
    </row>
    <row r="942" spans="2:11">
      <c r="B942" s="148"/>
      <c r="C942" s="148"/>
      <c r="D942" s="148"/>
      <c r="E942" s="148"/>
      <c r="F942" s="148"/>
      <c r="G942" s="148"/>
      <c r="H942" s="148"/>
      <c r="I942" s="148"/>
      <c r="J942" s="148"/>
      <c r="K942" s="148"/>
    </row>
    <row r="943" spans="2:11">
      <c r="B943" s="148"/>
      <c r="C943" s="148"/>
      <c r="D943" s="148"/>
      <c r="E943" s="148"/>
      <c r="F943" s="148"/>
      <c r="G943" s="148"/>
      <c r="H943" s="148"/>
      <c r="I943" s="148"/>
      <c r="J943" s="148"/>
      <c r="K943" s="148"/>
    </row>
    <row r="944" spans="2:11">
      <c r="B944" s="148"/>
      <c r="C944" s="148"/>
      <c r="D944" s="148"/>
      <c r="E944" s="148"/>
      <c r="F944" s="148"/>
      <c r="G944" s="148"/>
      <c r="H944" s="148"/>
      <c r="I944" s="148"/>
      <c r="J944" s="148"/>
      <c r="K944" s="148"/>
    </row>
    <row r="945" spans="2:11">
      <c r="B945" s="148"/>
      <c r="C945" s="148"/>
      <c r="D945" s="148"/>
      <c r="E945" s="148"/>
      <c r="F945" s="148"/>
      <c r="G945" s="148"/>
      <c r="H945" s="148"/>
      <c r="I945" s="148"/>
      <c r="J945" s="148"/>
      <c r="K945" s="148"/>
    </row>
    <row r="946" spans="2:11">
      <c r="B946" s="148"/>
      <c r="C946" s="148"/>
      <c r="D946" s="148"/>
      <c r="E946" s="148"/>
      <c r="F946" s="148"/>
      <c r="G946" s="148"/>
      <c r="H946" s="148"/>
      <c r="I946" s="148"/>
      <c r="J946" s="148"/>
      <c r="K946" s="148"/>
    </row>
    <row r="947" spans="2:11">
      <c r="B947" s="148"/>
      <c r="C947" s="148"/>
      <c r="D947" s="148"/>
      <c r="E947" s="148"/>
      <c r="F947" s="148"/>
      <c r="G947" s="148"/>
      <c r="H947" s="148"/>
      <c r="I947" s="148"/>
      <c r="J947" s="148"/>
      <c r="K947" s="148"/>
    </row>
    <row r="948" spans="2:11">
      <c r="B948" s="148"/>
      <c r="C948" s="148"/>
      <c r="D948" s="148"/>
      <c r="E948" s="148"/>
      <c r="F948" s="148"/>
      <c r="G948" s="148"/>
      <c r="H948" s="148"/>
      <c r="I948" s="148"/>
      <c r="J948" s="148"/>
      <c r="K948" s="148"/>
    </row>
    <row r="949" spans="2:11">
      <c r="B949" s="148"/>
      <c r="C949" s="148"/>
      <c r="D949" s="148"/>
      <c r="E949" s="148"/>
      <c r="F949" s="148"/>
      <c r="G949" s="148"/>
      <c r="H949" s="148"/>
      <c r="I949" s="148"/>
      <c r="J949" s="148"/>
      <c r="K949" s="148"/>
    </row>
    <row r="950" spans="2:11">
      <c r="B950" s="148"/>
      <c r="C950" s="148"/>
      <c r="D950" s="148"/>
      <c r="E950" s="148"/>
      <c r="F950" s="148"/>
      <c r="G950" s="148"/>
      <c r="H950" s="148"/>
      <c r="I950" s="148"/>
      <c r="J950" s="148"/>
      <c r="K950" s="148"/>
    </row>
    <row r="951" spans="2:11">
      <c r="B951" s="148"/>
      <c r="C951" s="148"/>
      <c r="D951" s="148"/>
      <c r="E951" s="148"/>
      <c r="F951" s="148"/>
      <c r="G951" s="148"/>
      <c r="H951" s="148"/>
      <c r="I951" s="148"/>
      <c r="J951" s="148"/>
      <c r="K951" s="148"/>
    </row>
    <row r="952" spans="2:11">
      <c r="B952" s="148"/>
      <c r="C952" s="148"/>
      <c r="D952" s="148"/>
      <c r="E952" s="148"/>
      <c r="F952" s="148"/>
      <c r="G952" s="148"/>
      <c r="H952" s="148"/>
      <c r="I952" s="148"/>
      <c r="J952" s="148"/>
      <c r="K952" s="148"/>
    </row>
    <row r="953" spans="2:11">
      <c r="B953" s="148"/>
      <c r="C953" s="148"/>
      <c r="D953" s="148"/>
      <c r="E953" s="148"/>
      <c r="F953" s="148"/>
      <c r="G953" s="148"/>
      <c r="H953" s="148"/>
      <c r="I953" s="148"/>
      <c r="J953" s="148"/>
      <c r="K953" s="148"/>
    </row>
    <row r="954" spans="2:11">
      <c r="B954" s="148"/>
      <c r="C954" s="148"/>
      <c r="D954" s="148"/>
      <c r="E954" s="148"/>
      <c r="F954" s="148"/>
      <c r="G954" s="148"/>
      <c r="H954" s="148"/>
      <c r="I954" s="148"/>
      <c r="J954" s="148"/>
      <c r="K954" s="148"/>
    </row>
    <row r="955" spans="2:11">
      <c r="B955" s="148"/>
      <c r="C955" s="148"/>
      <c r="D955" s="148"/>
      <c r="E955" s="148"/>
      <c r="F955" s="148"/>
      <c r="G955" s="148"/>
      <c r="H955" s="148"/>
      <c r="I955" s="148"/>
      <c r="J955" s="148"/>
      <c r="K955" s="148"/>
    </row>
    <row r="956" spans="2:11">
      <c r="B956" s="148"/>
      <c r="C956" s="148"/>
      <c r="D956" s="148"/>
      <c r="E956" s="148"/>
      <c r="F956" s="148"/>
      <c r="G956" s="148"/>
      <c r="H956" s="148"/>
      <c r="I956" s="148"/>
      <c r="J956" s="148"/>
      <c r="K956" s="148"/>
    </row>
    <row r="957" spans="2:11">
      <c r="B957" s="148"/>
      <c r="C957" s="148"/>
      <c r="D957" s="148"/>
      <c r="E957" s="148"/>
      <c r="F957" s="148"/>
      <c r="G957" s="148"/>
      <c r="H957" s="148"/>
      <c r="I957" s="148"/>
      <c r="J957" s="148"/>
      <c r="K957" s="148"/>
    </row>
    <row r="958" spans="2:11">
      <c r="B958" s="148"/>
      <c r="C958" s="148"/>
      <c r="D958" s="148"/>
      <c r="E958" s="148"/>
      <c r="F958" s="148"/>
      <c r="G958" s="148"/>
      <c r="H958" s="148"/>
      <c r="I958" s="148"/>
      <c r="J958" s="148"/>
      <c r="K958" s="148"/>
    </row>
    <row r="959" spans="2:11">
      <c r="B959" s="148"/>
      <c r="C959" s="148"/>
      <c r="D959" s="148"/>
      <c r="E959" s="148"/>
      <c r="F959" s="148"/>
      <c r="G959" s="148"/>
      <c r="H959" s="148"/>
      <c r="I959" s="148"/>
      <c r="J959" s="148"/>
      <c r="K959" s="148"/>
    </row>
    <row r="960" spans="2:11">
      <c r="B960" s="148"/>
      <c r="C960" s="148"/>
      <c r="D960" s="148"/>
      <c r="E960" s="148"/>
      <c r="F960" s="148"/>
      <c r="G960" s="148"/>
      <c r="H960" s="148"/>
      <c r="I960" s="148"/>
      <c r="J960" s="148"/>
      <c r="K960" s="148"/>
    </row>
    <row r="961" spans="2:11">
      <c r="B961" s="148"/>
      <c r="C961" s="148"/>
      <c r="D961" s="148"/>
      <c r="E961" s="148"/>
      <c r="F961" s="148"/>
      <c r="G961" s="148"/>
      <c r="H961" s="148"/>
      <c r="I961" s="148"/>
      <c r="J961" s="148"/>
      <c r="K961" s="148"/>
    </row>
    <row r="962" spans="2:11">
      <c r="B962" s="148"/>
      <c r="C962" s="148"/>
      <c r="D962" s="148"/>
      <c r="E962" s="148"/>
      <c r="F962" s="148"/>
      <c r="G962" s="148"/>
      <c r="H962" s="148"/>
      <c r="I962" s="148"/>
      <c r="J962" s="148"/>
      <c r="K962" s="148"/>
    </row>
    <row r="963" spans="2:11">
      <c r="B963" s="148"/>
      <c r="C963" s="148"/>
      <c r="D963" s="148"/>
      <c r="E963" s="148"/>
      <c r="F963" s="148"/>
      <c r="G963" s="148"/>
      <c r="H963" s="148"/>
      <c r="I963" s="148"/>
      <c r="J963" s="148"/>
      <c r="K963" s="148"/>
    </row>
    <row r="964" spans="2:11">
      <c r="B964" s="148"/>
      <c r="C964" s="148"/>
      <c r="D964" s="148"/>
      <c r="E964" s="148"/>
      <c r="F964" s="148"/>
      <c r="G964" s="148"/>
      <c r="H964" s="148"/>
      <c r="I964" s="148"/>
      <c r="J964" s="148"/>
      <c r="K964" s="148"/>
    </row>
    <row r="965" spans="2:11">
      <c r="B965" s="148"/>
      <c r="C965" s="148"/>
      <c r="D965" s="148"/>
      <c r="E965" s="148"/>
      <c r="F965" s="148"/>
      <c r="G965" s="148"/>
      <c r="H965" s="148"/>
      <c r="I965" s="148"/>
      <c r="J965" s="148"/>
      <c r="K965" s="148"/>
    </row>
    <row r="966" spans="2:11">
      <c r="B966" s="148"/>
      <c r="C966" s="148"/>
      <c r="D966" s="148"/>
      <c r="E966" s="148"/>
      <c r="F966" s="148"/>
      <c r="G966" s="148"/>
      <c r="H966" s="148"/>
      <c r="I966" s="148"/>
      <c r="J966" s="148"/>
      <c r="K966" s="148"/>
    </row>
    <row r="967" spans="2:11">
      <c r="B967" s="148"/>
      <c r="C967" s="148"/>
      <c r="D967" s="148"/>
      <c r="E967" s="148"/>
      <c r="F967" s="148"/>
      <c r="G967" s="148"/>
      <c r="H967" s="148"/>
      <c r="I967" s="148"/>
      <c r="J967" s="148"/>
      <c r="K967" s="148"/>
    </row>
    <row r="968" spans="2:11">
      <c r="B968" s="148"/>
      <c r="C968" s="148"/>
      <c r="D968" s="148"/>
      <c r="E968" s="148"/>
      <c r="F968" s="148"/>
      <c r="G968" s="148"/>
      <c r="H968" s="148"/>
      <c r="I968" s="148"/>
      <c r="J968" s="148"/>
      <c r="K968" s="148"/>
    </row>
    <row r="969" spans="2:11">
      <c r="B969" s="148"/>
      <c r="C969" s="148"/>
      <c r="D969" s="148"/>
      <c r="E969" s="148"/>
      <c r="F969" s="148"/>
      <c r="G969" s="148"/>
      <c r="H969" s="148"/>
      <c r="I969" s="148"/>
      <c r="J969" s="148"/>
      <c r="K969" s="148"/>
    </row>
    <row r="970" spans="2:11">
      <c r="B970" s="148"/>
      <c r="C970" s="148"/>
      <c r="D970" s="148"/>
      <c r="E970" s="148"/>
      <c r="F970" s="148"/>
      <c r="G970" s="148"/>
      <c r="H970" s="148"/>
      <c r="I970" s="148"/>
      <c r="J970" s="148"/>
      <c r="K970" s="148"/>
    </row>
    <row r="971" spans="2:11">
      <c r="B971" s="148"/>
      <c r="C971" s="148"/>
      <c r="D971" s="148"/>
      <c r="E971" s="148"/>
      <c r="F971" s="148"/>
      <c r="G971" s="148"/>
      <c r="H971" s="148"/>
      <c r="I971" s="148"/>
      <c r="J971" s="148"/>
      <c r="K971" s="148"/>
    </row>
    <row r="972" spans="2:11">
      <c r="B972" s="148"/>
      <c r="C972" s="148"/>
      <c r="D972" s="148"/>
      <c r="E972" s="148"/>
      <c r="F972" s="148"/>
      <c r="G972" s="148"/>
      <c r="H972" s="148"/>
      <c r="I972" s="148"/>
      <c r="J972" s="148"/>
      <c r="K972" s="148"/>
    </row>
    <row r="973" spans="2:11">
      <c r="B973" s="148"/>
      <c r="C973" s="148"/>
      <c r="D973" s="148"/>
      <c r="E973" s="148"/>
      <c r="F973" s="148"/>
      <c r="G973" s="148"/>
      <c r="H973" s="148"/>
      <c r="I973" s="148"/>
      <c r="J973" s="148"/>
      <c r="K973" s="148"/>
    </row>
    <row r="974" spans="2:11">
      <c r="B974" s="148"/>
      <c r="C974" s="148"/>
      <c r="D974" s="148"/>
      <c r="E974" s="148"/>
      <c r="F974" s="148"/>
      <c r="G974" s="148"/>
      <c r="H974" s="148"/>
      <c r="I974" s="148"/>
      <c r="J974" s="148"/>
      <c r="K974" s="148"/>
    </row>
    <row r="975" spans="2:11">
      <c r="B975" s="148"/>
      <c r="C975" s="148"/>
      <c r="D975" s="148"/>
      <c r="E975" s="148"/>
      <c r="F975" s="148"/>
      <c r="G975" s="148"/>
      <c r="H975" s="148"/>
      <c r="I975" s="148"/>
      <c r="J975" s="148"/>
      <c r="K975" s="148"/>
    </row>
    <row r="976" spans="2:11">
      <c r="B976" s="148"/>
      <c r="C976" s="148"/>
      <c r="D976" s="148"/>
      <c r="E976" s="148"/>
      <c r="F976" s="148"/>
      <c r="G976" s="148"/>
      <c r="H976" s="148"/>
      <c r="I976" s="148"/>
      <c r="J976" s="148"/>
      <c r="K976" s="148"/>
    </row>
    <row r="977" spans="2:11">
      <c r="B977" s="148"/>
      <c r="C977" s="148"/>
      <c r="D977" s="148"/>
      <c r="E977" s="148"/>
      <c r="F977" s="148"/>
      <c r="G977" s="148"/>
      <c r="H977" s="148"/>
      <c r="I977" s="148"/>
      <c r="J977" s="148"/>
      <c r="K977" s="148"/>
    </row>
    <row r="978" spans="2:11">
      <c r="B978" s="148"/>
      <c r="C978" s="148"/>
      <c r="D978" s="148"/>
      <c r="E978" s="148"/>
      <c r="F978" s="148"/>
      <c r="G978" s="148"/>
      <c r="H978" s="148"/>
      <c r="I978" s="148"/>
      <c r="J978" s="148"/>
      <c r="K978" s="148"/>
    </row>
    <row r="979" spans="2:11">
      <c r="B979" s="148"/>
      <c r="C979" s="148"/>
      <c r="D979" s="148"/>
      <c r="E979" s="148"/>
      <c r="F979" s="148"/>
      <c r="G979" s="148"/>
      <c r="H979" s="148"/>
      <c r="I979" s="148"/>
      <c r="J979" s="148"/>
      <c r="K979" s="148"/>
    </row>
    <row r="980" spans="2:11">
      <c r="B980" s="148"/>
      <c r="C980" s="148"/>
      <c r="D980" s="148"/>
      <c r="E980" s="148"/>
      <c r="F980" s="148"/>
      <c r="G980" s="148"/>
      <c r="H980" s="148"/>
      <c r="I980" s="148"/>
      <c r="J980" s="148"/>
      <c r="K980" s="148"/>
    </row>
    <row r="981" spans="2:11">
      <c r="B981" s="148"/>
      <c r="C981" s="148"/>
      <c r="D981" s="148"/>
      <c r="E981" s="148"/>
      <c r="F981" s="148"/>
      <c r="G981" s="148"/>
      <c r="H981" s="148"/>
      <c r="I981" s="148"/>
      <c r="J981" s="148"/>
      <c r="K981" s="148"/>
    </row>
    <row r="982" spans="2:11">
      <c r="B982" s="148"/>
      <c r="C982" s="148"/>
      <c r="D982" s="148"/>
      <c r="E982" s="148"/>
      <c r="F982" s="148"/>
      <c r="G982" s="148"/>
      <c r="H982" s="148"/>
      <c r="I982" s="148"/>
      <c r="J982" s="148"/>
      <c r="K982" s="148"/>
    </row>
    <row r="983" spans="2:11">
      <c r="B983" s="148"/>
      <c r="C983" s="148"/>
      <c r="D983" s="148"/>
      <c r="E983" s="148"/>
      <c r="F983" s="148"/>
      <c r="G983" s="148"/>
      <c r="H983" s="148"/>
      <c r="I983" s="148"/>
      <c r="J983" s="148"/>
      <c r="K983" s="148"/>
    </row>
    <row r="984" spans="2:11">
      <c r="B984" s="148"/>
      <c r="C984" s="148"/>
      <c r="D984" s="148"/>
      <c r="E984" s="148"/>
      <c r="F984" s="148"/>
      <c r="G984" s="148"/>
      <c r="H984" s="148"/>
      <c r="I984" s="148"/>
      <c r="J984" s="148"/>
      <c r="K984" s="148"/>
    </row>
    <row r="985" spans="2:11">
      <c r="B985" s="148"/>
      <c r="C985" s="148"/>
      <c r="D985" s="148"/>
      <c r="E985" s="148"/>
      <c r="F985" s="148"/>
      <c r="G985" s="148"/>
      <c r="H985" s="148"/>
      <c r="I985" s="148"/>
      <c r="J985" s="148"/>
      <c r="K985" s="148"/>
    </row>
    <row r="986" spans="2:11">
      <c r="B986" s="148"/>
      <c r="C986" s="148"/>
      <c r="D986" s="148"/>
      <c r="E986" s="148"/>
      <c r="F986" s="148"/>
      <c r="G986" s="148"/>
      <c r="H986" s="148"/>
      <c r="I986" s="148"/>
      <c r="J986" s="148"/>
      <c r="K986" s="148"/>
    </row>
    <row r="987" spans="2:11">
      <c r="B987" s="148"/>
      <c r="C987" s="148"/>
      <c r="D987" s="148"/>
      <c r="E987" s="148"/>
      <c r="F987" s="148"/>
      <c r="G987" s="148"/>
      <c r="H987" s="148"/>
      <c r="I987" s="148"/>
      <c r="J987" s="148"/>
      <c r="K987" s="148"/>
    </row>
    <row r="988" spans="2:11">
      <c r="B988" s="148"/>
      <c r="C988" s="148"/>
      <c r="D988" s="148"/>
      <c r="E988" s="148"/>
      <c r="F988" s="148"/>
      <c r="G988" s="148"/>
      <c r="H988" s="148"/>
      <c r="I988" s="148"/>
      <c r="J988" s="148"/>
      <c r="K988" s="148"/>
    </row>
    <row r="989" spans="2:11">
      <c r="B989" s="148"/>
      <c r="C989" s="148"/>
      <c r="D989" s="148"/>
      <c r="E989" s="148"/>
      <c r="F989" s="148"/>
      <c r="G989" s="148"/>
      <c r="H989" s="148"/>
      <c r="I989" s="148"/>
      <c r="J989" s="148"/>
      <c r="K989" s="148"/>
    </row>
    <row r="990" spans="2:11">
      <c r="B990" s="148"/>
      <c r="C990" s="148"/>
      <c r="D990" s="148"/>
      <c r="E990" s="148"/>
      <c r="F990" s="148"/>
      <c r="G990" s="148"/>
      <c r="H990" s="148"/>
      <c r="I990" s="148"/>
      <c r="J990" s="148"/>
      <c r="K990" s="148"/>
    </row>
    <row r="991" spans="2:11">
      <c r="B991" s="148"/>
      <c r="C991" s="148"/>
      <c r="D991" s="148"/>
      <c r="E991" s="148"/>
      <c r="F991" s="148"/>
      <c r="G991" s="148"/>
      <c r="H991" s="148"/>
      <c r="I991" s="148"/>
      <c r="J991" s="148"/>
      <c r="K991" s="148"/>
    </row>
    <row r="992" spans="2:11">
      <c r="B992" s="148"/>
      <c r="C992" s="148"/>
      <c r="D992" s="148"/>
      <c r="E992" s="148"/>
      <c r="F992" s="148"/>
      <c r="G992" s="148"/>
      <c r="H992" s="148"/>
      <c r="I992" s="148"/>
      <c r="J992" s="148"/>
      <c r="K992" s="148"/>
    </row>
    <row r="993" spans="2:11">
      <c r="B993" s="148"/>
      <c r="C993" s="148"/>
      <c r="D993" s="148"/>
      <c r="E993" s="148"/>
      <c r="F993" s="148"/>
      <c r="G993" s="148"/>
      <c r="H993" s="148"/>
      <c r="I993" s="148"/>
      <c r="J993" s="148"/>
      <c r="K993" s="148"/>
    </row>
    <row r="994" spans="2:11">
      <c r="B994" s="148"/>
      <c r="C994" s="148"/>
      <c r="D994" s="148"/>
      <c r="E994" s="148"/>
      <c r="F994" s="148"/>
      <c r="G994" s="148"/>
      <c r="H994" s="148"/>
      <c r="I994" s="148"/>
      <c r="J994" s="148"/>
      <c r="K994" s="148"/>
    </row>
    <row r="995" spans="2:11">
      <c r="B995" s="148"/>
      <c r="C995" s="148"/>
      <c r="D995" s="148"/>
      <c r="E995" s="148"/>
      <c r="F995" s="148"/>
      <c r="G995" s="148"/>
      <c r="H995" s="148"/>
      <c r="I995" s="148"/>
      <c r="J995" s="148"/>
      <c r="K995" s="148"/>
    </row>
    <row r="996" spans="2:11">
      <c r="B996" s="148"/>
      <c r="C996" s="148"/>
      <c r="D996" s="148"/>
      <c r="E996" s="148"/>
      <c r="F996" s="148"/>
      <c r="G996" s="148"/>
      <c r="H996" s="148"/>
      <c r="I996" s="148"/>
      <c r="J996" s="148"/>
      <c r="K996" s="148"/>
    </row>
    <row r="997" spans="2:11">
      <c r="B997" s="148"/>
      <c r="C997" s="148"/>
      <c r="D997" s="148"/>
      <c r="E997" s="148"/>
      <c r="F997" s="148"/>
      <c r="G997" s="148"/>
      <c r="H997" s="148"/>
      <c r="I997" s="148"/>
      <c r="J997" s="148"/>
      <c r="K997" s="148"/>
    </row>
    <row r="998" spans="2:11">
      <c r="B998" s="148"/>
      <c r="C998" s="148"/>
      <c r="D998" s="148"/>
      <c r="E998" s="148"/>
      <c r="F998" s="148"/>
      <c r="G998" s="148"/>
      <c r="H998" s="148"/>
      <c r="I998" s="148"/>
      <c r="J998" s="148"/>
      <c r="K998" s="148"/>
    </row>
    <row r="999" spans="2:11">
      <c r="B999" s="148"/>
      <c r="C999" s="148"/>
      <c r="D999" s="148"/>
      <c r="E999" s="148"/>
      <c r="F999" s="148"/>
      <c r="G999" s="148"/>
      <c r="H999" s="148"/>
      <c r="I999" s="148"/>
      <c r="J999" s="148"/>
      <c r="K999" s="148"/>
    </row>
    <row r="1000" spans="2:11">
      <c r="B1000" s="148"/>
      <c r="C1000" s="148"/>
      <c r="D1000" s="148"/>
      <c r="E1000" s="148"/>
      <c r="F1000" s="148"/>
      <c r="G1000" s="148"/>
      <c r="H1000" s="148"/>
      <c r="I1000" s="148"/>
      <c r="J1000" s="148"/>
      <c r="K1000" s="148"/>
    </row>
    <row r="1001" spans="2:11">
      <c r="B1001" s="148"/>
      <c r="C1001" s="148"/>
      <c r="D1001" s="148"/>
      <c r="E1001" s="148"/>
      <c r="F1001" s="148"/>
      <c r="G1001" s="148"/>
      <c r="H1001" s="148"/>
      <c r="I1001" s="148"/>
      <c r="J1001" s="148"/>
      <c r="K1001" s="148"/>
    </row>
    <row r="1002" spans="2:11">
      <c r="B1002" s="148"/>
      <c r="C1002" s="148"/>
      <c r="D1002" s="148"/>
      <c r="E1002" s="148"/>
      <c r="F1002" s="148"/>
      <c r="G1002" s="148"/>
      <c r="H1002" s="148"/>
      <c r="I1002" s="148"/>
      <c r="J1002" s="148"/>
      <c r="K1002" s="148"/>
    </row>
    <row r="1003" spans="2:11">
      <c r="B1003" s="148"/>
      <c r="C1003" s="148"/>
      <c r="D1003" s="148"/>
      <c r="E1003" s="148"/>
      <c r="F1003" s="148"/>
      <c r="G1003" s="148"/>
      <c r="H1003" s="148"/>
      <c r="I1003" s="148"/>
      <c r="J1003" s="148"/>
      <c r="K1003" s="148"/>
    </row>
    <row r="1004" spans="2:11">
      <c r="B1004" s="148"/>
      <c r="C1004" s="148"/>
      <c r="D1004" s="148"/>
      <c r="E1004" s="148"/>
      <c r="F1004" s="148"/>
      <c r="G1004" s="148"/>
      <c r="H1004" s="148"/>
      <c r="I1004" s="148"/>
      <c r="J1004" s="148"/>
      <c r="K1004" s="148"/>
    </row>
    <row r="1005" spans="2:11">
      <c r="B1005" s="148"/>
      <c r="C1005" s="148"/>
      <c r="D1005" s="148"/>
      <c r="E1005" s="148"/>
      <c r="F1005" s="148"/>
      <c r="G1005" s="148"/>
      <c r="H1005" s="148"/>
      <c r="I1005" s="148"/>
      <c r="J1005" s="148"/>
      <c r="K1005" s="148"/>
    </row>
    <row r="1006" spans="2:11">
      <c r="B1006" s="148"/>
      <c r="C1006" s="148"/>
      <c r="D1006" s="148"/>
      <c r="E1006" s="148"/>
      <c r="F1006" s="148"/>
      <c r="G1006" s="148"/>
      <c r="H1006" s="148"/>
      <c r="I1006" s="148"/>
      <c r="J1006" s="148"/>
      <c r="K1006" s="148"/>
    </row>
    <row r="1007" spans="2:11">
      <c r="B1007" s="148"/>
      <c r="C1007" s="148"/>
      <c r="D1007" s="148"/>
      <c r="E1007" s="148"/>
      <c r="F1007" s="148"/>
      <c r="G1007" s="148"/>
      <c r="H1007" s="148"/>
      <c r="I1007" s="148"/>
      <c r="J1007" s="148"/>
      <c r="K1007" s="148"/>
    </row>
    <row r="1008" spans="2:11">
      <c r="B1008" s="148"/>
      <c r="C1008" s="148"/>
      <c r="D1008" s="148"/>
      <c r="E1008" s="148"/>
      <c r="F1008" s="148"/>
      <c r="G1008" s="148"/>
      <c r="H1008" s="148"/>
      <c r="I1008" s="148"/>
      <c r="J1008" s="148"/>
      <c r="K1008" s="148"/>
    </row>
    <row r="1009" spans="2:11">
      <c r="B1009" s="148"/>
      <c r="C1009" s="148"/>
      <c r="D1009" s="148"/>
      <c r="E1009" s="148"/>
      <c r="F1009" s="148"/>
      <c r="G1009" s="148"/>
      <c r="H1009" s="148"/>
      <c r="I1009" s="148"/>
      <c r="J1009" s="148"/>
      <c r="K1009" s="148"/>
    </row>
    <row r="1010" spans="2:11">
      <c r="B1010" s="148"/>
      <c r="C1010" s="148"/>
      <c r="D1010" s="148"/>
      <c r="E1010" s="148"/>
      <c r="F1010" s="148"/>
      <c r="G1010" s="148"/>
      <c r="H1010" s="148"/>
      <c r="I1010" s="148"/>
      <c r="J1010" s="148"/>
      <c r="K1010" s="148"/>
    </row>
    <row r="1011" spans="2:11">
      <c r="B1011" s="148"/>
      <c r="C1011" s="148"/>
      <c r="D1011" s="148"/>
      <c r="E1011" s="148"/>
      <c r="F1011" s="148"/>
      <c r="G1011" s="148"/>
      <c r="H1011" s="148"/>
      <c r="I1011" s="148"/>
      <c r="J1011" s="148"/>
      <c r="K1011" s="148"/>
    </row>
    <row r="1012" spans="2:11">
      <c r="B1012" s="148"/>
      <c r="C1012" s="148"/>
      <c r="D1012" s="148"/>
      <c r="E1012" s="148"/>
      <c r="F1012" s="148"/>
      <c r="G1012" s="148"/>
      <c r="H1012" s="148"/>
      <c r="I1012" s="148"/>
      <c r="J1012" s="148"/>
      <c r="K1012" s="148"/>
    </row>
    <row r="1013" spans="2:11">
      <c r="B1013" s="148"/>
      <c r="C1013" s="148"/>
      <c r="D1013" s="148"/>
      <c r="E1013" s="148"/>
      <c r="F1013" s="148"/>
      <c r="G1013" s="148"/>
      <c r="H1013" s="148"/>
      <c r="I1013" s="148"/>
      <c r="J1013" s="148"/>
      <c r="K1013" s="148"/>
    </row>
    <row r="1014" spans="2:11">
      <c r="B1014" s="148"/>
      <c r="C1014" s="148"/>
      <c r="D1014" s="148"/>
      <c r="E1014" s="148"/>
      <c r="F1014" s="148"/>
      <c r="G1014" s="148"/>
      <c r="H1014" s="148"/>
      <c r="I1014" s="148"/>
      <c r="J1014" s="148"/>
      <c r="K1014" s="148"/>
    </row>
    <row r="1015" spans="2:11">
      <c r="B1015" s="148"/>
      <c r="C1015" s="148"/>
      <c r="D1015" s="148"/>
      <c r="E1015" s="148"/>
      <c r="F1015" s="148"/>
      <c r="G1015" s="148"/>
      <c r="H1015" s="148"/>
      <c r="I1015" s="148"/>
      <c r="J1015" s="148"/>
      <c r="K1015" s="148"/>
    </row>
    <row r="1016" spans="2:11">
      <c r="B1016" s="148"/>
      <c r="C1016" s="148"/>
      <c r="D1016" s="148"/>
      <c r="E1016" s="148"/>
      <c r="F1016" s="148"/>
      <c r="G1016" s="148"/>
      <c r="H1016" s="148"/>
      <c r="I1016" s="148"/>
      <c r="J1016" s="148"/>
      <c r="K1016" s="148"/>
    </row>
    <row r="1017" spans="2:11">
      <c r="B1017" s="148"/>
      <c r="C1017" s="148"/>
      <c r="D1017" s="148"/>
      <c r="E1017" s="148"/>
      <c r="F1017" s="148"/>
      <c r="G1017" s="148"/>
      <c r="H1017" s="148"/>
      <c r="I1017" s="148"/>
      <c r="J1017" s="148"/>
      <c r="K1017" s="148"/>
    </row>
    <row r="1018" spans="2:11">
      <c r="B1018" s="148"/>
      <c r="C1018" s="148"/>
      <c r="D1018" s="148"/>
      <c r="E1018" s="148"/>
      <c r="F1018" s="148"/>
      <c r="G1018" s="148"/>
      <c r="H1018" s="148"/>
      <c r="I1018" s="148"/>
      <c r="J1018" s="148"/>
      <c r="K1018" s="148"/>
    </row>
    <row r="1019" spans="2:11">
      <c r="B1019" s="148"/>
      <c r="C1019" s="148"/>
      <c r="D1019" s="148"/>
      <c r="E1019" s="148"/>
      <c r="F1019" s="148"/>
      <c r="G1019" s="148"/>
      <c r="H1019" s="148"/>
      <c r="I1019" s="148"/>
      <c r="J1019" s="148"/>
      <c r="K1019" s="148"/>
    </row>
    <row r="1020" spans="2:11">
      <c r="B1020" s="148"/>
      <c r="C1020" s="148"/>
      <c r="D1020" s="148"/>
      <c r="E1020" s="148"/>
      <c r="F1020" s="148"/>
      <c r="G1020" s="148"/>
      <c r="H1020" s="148"/>
      <c r="I1020" s="148"/>
      <c r="J1020" s="148"/>
      <c r="K1020" s="148"/>
    </row>
    <row r="1021" spans="2:11">
      <c r="B1021" s="148"/>
      <c r="C1021" s="148"/>
      <c r="D1021" s="148"/>
      <c r="E1021" s="148"/>
      <c r="F1021" s="148"/>
      <c r="G1021" s="148"/>
      <c r="H1021" s="148"/>
      <c r="I1021" s="148"/>
      <c r="J1021" s="148"/>
      <c r="K1021" s="148"/>
    </row>
    <row r="1022" spans="2:11">
      <c r="B1022" s="148"/>
      <c r="C1022" s="148"/>
      <c r="D1022" s="148"/>
      <c r="E1022" s="148"/>
      <c r="F1022" s="148"/>
      <c r="G1022" s="148"/>
      <c r="H1022" s="148"/>
      <c r="I1022" s="148"/>
      <c r="J1022" s="148"/>
      <c r="K1022" s="148"/>
    </row>
    <row r="1023" spans="2:11">
      <c r="B1023" s="148"/>
      <c r="C1023" s="148"/>
      <c r="D1023" s="148"/>
      <c r="E1023" s="148"/>
      <c r="F1023" s="148"/>
      <c r="G1023" s="148"/>
      <c r="H1023" s="148"/>
      <c r="I1023" s="148"/>
      <c r="J1023" s="148"/>
      <c r="K1023" s="148"/>
    </row>
    <row r="1024" spans="2:11">
      <c r="B1024" s="148"/>
      <c r="C1024" s="148"/>
      <c r="D1024" s="148"/>
      <c r="E1024" s="148"/>
      <c r="F1024" s="148"/>
      <c r="G1024" s="148"/>
      <c r="H1024" s="148"/>
      <c r="I1024" s="148"/>
      <c r="J1024" s="148"/>
      <c r="K1024" s="148"/>
    </row>
    <row r="1025" spans="2:11">
      <c r="B1025" s="148"/>
      <c r="C1025" s="148"/>
      <c r="D1025" s="148"/>
      <c r="E1025" s="148"/>
      <c r="F1025" s="148"/>
      <c r="G1025" s="148"/>
      <c r="H1025" s="148"/>
      <c r="I1025" s="148"/>
      <c r="J1025" s="148"/>
      <c r="K1025" s="148"/>
    </row>
    <row r="1026" spans="2:11">
      <c r="B1026" s="148"/>
      <c r="C1026" s="148"/>
      <c r="D1026" s="148"/>
      <c r="E1026" s="148"/>
      <c r="F1026" s="148"/>
      <c r="G1026" s="148"/>
      <c r="H1026" s="148"/>
      <c r="I1026" s="148"/>
      <c r="J1026" s="148"/>
      <c r="K1026" s="148"/>
    </row>
    <row r="1027" spans="2:11">
      <c r="B1027" s="148"/>
      <c r="C1027" s="148"/>
      <c r="D1027" s="148"/>
      <c r="E1027" s="148"/>
      <c r="F1027" s="148"/>
      <c r="G1027" s="148"/>
      <c r="H1027" s="148"/>
      <c r="I1027" s="148"/>
      <c r="J1027" s="148"/>
      <c r="K1027" s="148"/>
    </row>
    <row r="1028" spans="2:11">
      <c r="B1028" s="148"/>
      <c r="C1028" s="148"/>
      <c r="D1028" s="148"/>
      <c r="E1028" s="148"/>
      <c r="F1028" s="148"/>
      <c r="G1028" s="148"/>
      <c r="H1028" s="148"/>
      <c r="I1028" s="148"/>
      <c r="J1028" s="148"/>
      <c r="K1028" s="148"/>
    </row>
    <row r="1029" spans="2:11">
      <c r="B1029" s="148"/>
      <c r="C1029" s="148"/>
      <c r="D1029" s="148"/>
      <c r="E1029" s="148"/>
      <c r="F1029" s="148"/>
      <c r="G1029" s="148"/>
      <c r="H1029" s="148"/>
      <c r="I1029" s="148"/>
      <c r="J1029" s="148"/>
      <c r="K1029" s="148"/>
    </row>
    <row r="1030" spans="2:11">
      <c r="B1030" s="148"/>
      <c r="C1030" s="148"/>
      <c r="D1030" s="148"/>
      <c r="E1030" s="148"/>
      <c r="F1030" s="148"/>
      <c r="G1030" s="148"/>
      <c r="H1030" s="148"/>
      <c r="I1030" s="148"/>
      <c r="J1030" s="148"/>
      <c r="K1030" s="148"/>
    </row>
    <row r="1031" spans="2:11">
      <c r="B1031" s="148"/>
      <c r="C1031" s="148"/>
      <c r="D1031" s="148"/>
      <c r="E1031" s="148"/>
      <c r="F1031" s="148"/>
      <c r="G1031" s="148"/>
      <c r="H1031" s="148"/>
      <c r="I1031" s="148"/>
      <c r="J1031" s="148"/>
      <c r="K1031" s="148"/>
    </row>
    <row r="1032" spans="2:11">
      <c r="B1032" s="148"/>
      <c r="C1032" s="148"/>
      <c r="D1032" s="148"/>
      <c r="E1032" s="148"/>
      <c r="F1032" s="148"/>
      <c r="G1032" s="148"/>
      <c r="H1032" s="148"/>
      <c r="I1032" s="148"/>
      <c r="J1032" s="148"/>
      <c r="K1032" s="148"/>
    </row>
    <row r="1033" spans="2:11">
      <c r="B1033" s="148"/>
      <c r="C1033" s="148"/>
      <c r="D1033" s="148"/>
      <c r="E1033" s="148"/>
      <c r="F1033" s="148"/>
      <c r="G1033" s="148"/>
      <c r="H1033" s="148"/>
      <c r="I1033" s="148"/>
      <c r="J1033" s="148"/>
      <c r="K1033" s="148"/>
    </row>
    <row r="1034" spans="2:11">
      <c r="B1034" s="148"/>
      <c r="C1034" s="148"/>
      <c r="D1034" s="148"/>
      <c r="E1034" s="148"/>
      <c r="F1034" s="148"/>
      <c r="G1034" s="148"/>
      <c r="H1034" s="148"/>
      <c r="I1034" s="148"/>
      <c r="J1034" s="148"/>
      <c r="K1034" s="148"/>
    </row>
    <row r="1035" spans="2:11">
      <c r="B1035" s="148"/>
      <c r="C1035" s="148"/>
      <c r="D1035" s="148"/>
      <c r="E1035" s="148"/>
      <c r="F1035" s="148"/>
      <c r="G1035" s="148"/>
      <c r="H1035" s="148"/>
      <c r="I1035" s="148"/>
      <c r="J1035" s="148"/>
      <c r="K1035" s="148"/>
    </row>
    <row r="1036" spans="2:11">
      <c r="B1036" s="148"/>
      <c r="C1036" s="148"/>
      <c r="D1036" s="148"/>
      <c r="E1036" s="148"/>
      <c r="F1036" s="148"/>
      <c r="G1036" s="148"/>
      <c r="H1036" s="148"/>
      <c r="I1036" s="148"/>
      <c r="J1036" s="148"/>
      <c r="K1036" s="148"/>
    </row>
    <row r="1037" spans="2:11">
      <c r="B1037" s="148"/>
      <c r="C1037" s="148"/>
      <c r="D1037" s="148"/>
      <c r="E1037" s="148"/>
      <c r="F1037" s="148"/>
      <c r="G1037" s="148"/>
      <c r="H1037" s="148"/>
      <c r="I1037" s="148"/>
      <c r="J1037" s="148"/>
      <c r="K1037" s="148"/>
    </row>
    <row r="1038" spans="2:11">
      <c r="B1038" s="148"/>
      <c r="C1038" s="148"/>
      <c r="D1038" s="148"/>
      <c r="E1038" s="148"/>
      <c r="F1038" s="148"/>
      <c r="G1038" s="148"/>
      <c r="H1038" s="148"/>
      <c r="I1038" s="148"/>
      <c r="J1038" s="148"/>
      <c r="K1038" s="148"/>
    </row>
    <row r="1039" spans="2:11">
      <c r="B1039" s="148"/>
      <c r="C1039" s="148"/>
      <c r="D1039" s="148"/>
      <c r="E1039" s="148"/>
      <c r="F1039" s="148"/>
      <c r="G1039" s="148"/>
      <c r="H1039" s="148"/>
      <c r="I1039" s="148"/>
      <c r="J1039" s="148"/>
      <c r="K1039" s="148"/>
    </row>
    <row r="1040" spans="2:11">
      <c r="B1040" s="148"/>
      <c r="C1040" s="148"/>
      <c r="D1040" s="148"/>
      <c r="E1040" s="148"/>
      <c r="F1040" s="148"/>
      <c r="G1040" s="148"/>
      <c r="H1040" s="148"/>
      <c r="I1040" s="148"/>
      <c r="J1040" s="148"/>
      <c r="K1040" s="148"/>
    </row>
    <row r="1041" spans="2:11">
      <c r="B1041" s="148"/>
      <c r="C1041" s="148"/>
      <c r="D1041" s="148"/>
      <c r="E1041" s="148"/>
      <c r="F1041" s="148"/>
      <c r="G1041" s="148"/>
      <c r="H1041" s="148"/>
      <c r="I1041" s="148"/>
      <c r="J1041" s="148"/>
      <c r="K1041" s="148"/>
    </row>
    <row r="1042" spans="2:11">
      <c r="B1042" s="148"/>
      <c r="C1042" s="148"/>
      <c r="D1042" s="148"/>
      <c r="E1042" s="148"/>
      <c r="F1042" s="148"/>
      <c r="G1042" s="148"/>
      <c r="H1042" s="148"/>
      <c r="I1042" s="148"/>
      <c r="J1042" s="148"/>
      <c r="K1042" s="148"/>
    </row>
    <row r="1043" spans="2:11">
      <c r="B1043" s="148"/>
      <c r="C1043" s="148"/>
      <c r="D1043" s="148"/>
      <c r="E1043" s="148"/>
      <c r="F1043" s="148"/>
      <c r="G1043" s="148"/>
      <c r="H1043" s="148"/>
      <c r="I1043" s="148"/>
      <c r="J1043" s="148"/>
      <c r="K1043" s="148"/>
    </row>
    <row r="1044" spans="2:11">
      <c r="B1044" s="148"/>
      <c r="C1044" s="148"/>
      <c r="D1044" s="148"/>
      <c r="E1044" s="148"/>
      <c r="F1044" s="148"/>
      <c r="G1044" s="148"/>
      <c r="H1044" s="148"/>
      <c r="I1044" s="148"/>
      <c r="J1044" s="148"/>
      <c r="K1044" s="148"/>
    </row>
    <row r="1045" spans="2:11">
      <c r="B1045" s="148"/>
      <c r="C1045" s="148"/>
      <c r="D1045" s="148"/>
      <c r="E1045" s="148"/>
      <c r="F1045" s="148"/>
      <c r="G1045" s="148"/>
      <c r="H1045" s="148"/>
      <c r="I1045" s="148"/>
      <c r="J1045" s="148"/>
      <c r="K1045" s="148"/>
    </row>
    <row r="1046" spans="2:11">
      <c r="B1046" s="148"/>
      <c r="C1046" s="148"/>
      <c r="D1046" s="148"/>
      <c r="E1046" s="148"/>
      <c r="F1046" s="148"/>
      <c r="G1046" s="148"/>
      <c r="H1046" s="148"/>
      <c r="I1046" s="148"/>
      <c r="J1046" s="148"/>
      <c r="K1046" s="148"/>
    </row>
    <row r="1047" spans="2:11">
      <c r="B1047" s="148"/>
      <c r="C1047" s="148"/>
      <c r="D1047" s="148"/>
      <c r="E1047" s="148"/>
      <c r="F1047" s="148"/>
      <c r="G1047" s="148"/>
      <c r="H1047" s="148"/>
      <c r="I1047" s="148"/>
      <c r="J1047" s="148"/>
      <c r="K1047" s="148"/>
    </row>
    <row r="1048" spans="2:11">
      <c r="B1048" s="148"/>
      <c r="C1048" s="148"/>
      <c r="D1048" s="148"/>
      <c r="E1048" s="148"/>
      <c r="F1048" s="148"/>
      <c r="G1048" s="148"/>
      <c r="H1048" s="148"/>
      <c r="I1048" s="148"/>
      <c r="J1048" s="148"/>
      <c r="K1048" s="148"/>
    </row>
    <row r="1049" spans="2:11">
      <c r="B1049" s="148"/>
      <c r="C1049" s="148"/>
      <c r="D1049" s="148"/>
      <c r="E1049" s="148"/>
      <c r="F1049" s="148"/>
      <c r="G1049" s="148"/>
      <c r="H1049" s="148"/>
      <c r="I1049" s="148"/>
      <c r="J1049" s="148"/>
      <c r="K1049" s="148"/>
    </row>
    <row r="1050" spans="2:11">
      <c r="B1050" s="148"/>
      <c r="C1050" s="148"/>
      <c r="D1050" s="148"/>
      <c r="E1050" s="148"/>
      <c r="F1050" s="148"/>
      <c r="G1050" s="148"/>
      <c r="H1050" s="148"/>
      <c r="I1050" s="148"/>
      <c r="J1050" s="148"/>
      <c r="K1050" s="148"/>
    </row>
    <row r="1051" spans="2:11">
      <c r="B1051" s="148"/>
      <c r="C1051" s="148"/>
      <c r="D1051" s="148"/>
      <c r="E1051" s="148"/>
      <c r="F1051" s="148"/>
      <c r="G1051" s="148"/>
      <c r="H1051" s="148"/>
      <c r="I1051" s="148"/>
      <c r="J1051" s="148"/>
      <c r="K1051" s="148"/>
    </row>
    <row r="1052" spans="2:11">
      <c r="B1052" s="148"/>
      <c r="C1052" s="148"/>
      <c r="D1052" s="148"/>
      <c r="E1052" s="148"/>
      <c r="F1052" s="148"/>
      <c r="G1052" s="148"/>
      <c r="H1052" s="148"/>
      <c r="I1052" s="148"/>
      <c r="J1052" s="148"/>
      <c r="K1052" s="148"/>
    </row>
    <row r="1053" spans="2:11">
      <c r="B1053" s="148"/>
      <c r="C1053" s="148"/>
      <c r="D1053" s="148"/>
      <c r="E1053" s="148"/>
      <c r="F1053" s="148"/>
      <c r="G1053" s="148"/>
      <c r="H1053" s="148"/>
      <c r="I1053" s="148"/>
      <c r="J1053" s="148"/>
      <c r="K1053" s="148"/>
    </row>
    <row r="1054" spans="2:11">
      <c r="B1054" s="148"/>
      <c r="C1054" s="148"/>
      <c r="D1054" s="148"/>
      <c r="E1054" s="148"/>
      <c r="F1054" s="148"/>
      <c r="G1054" s="148"/>
      <c r="H1054" s="148"/>
      <c r="I1054" s="148"/>
      <c r="J1054" s="148"/>
      <c r="K1054" s="148"/>
    </row>
    <row r="1055" spans="2:11">
      <c r="B1055" s="148"/>
      <c r="C1055" s="148"/>
      <c r="D1055" s="148"/>
      <c r="E1055" s="148"/>
      <c r="F1055" s="148"/>
      <c r="G1055" s="148"/>
      <c r="H1055" s="148"/>
      <c r="I1055" s="148"/>
      <c r="J1055" s="148"/>
      <c r="K1055" s="148"/>
    </row>
    <row r="1056" spans="2:11">
      <c r="B1056" s="148"/>
      <c r="C1056" s="148"/>
      <c r="D1056" s="148"/>
      <c r="E1056" s="148"/>
      <c r="F1056" s="148"/>
      <c r="G1056" s="148"/>
      <c r="H1056" s="148"/>
      <c r="I1056" s="148"/>
      <c r="J1056" s="148"/>
      <c r="K1056" s="148"/>
    </row>
    <row r="1057" spans="2:11">
      <c r="B1057" s="148"/>
      <c r="C1057" s="148"/>
      <c r="D1057" s="148"/>
      <c r="E1057" s="148"/>
      <c r="F1057" s="148"/>
      <c r="G1057" s="148"/>
      <c r="H1057" s="148"/>
      <c r="I1057" s="148"/>
      <c r="J1057" s="148"/>
      <c r="K1057" s="148"/>
    </row>
    <row r="1058" spans="2:11">
      <c r="B1058" s="148"/>
      <c r="C1058" s="148"/>
      <c r="D1058" s="148"/>
      <c r="E1058" s="148"/>
      <c r="F1058" s="148"/>
      <c r="G1058" s="148"/>
      <c r="H1058" s="148"/>
      <c r="I1058" s="148"/>
      <c r="J1058" s="148"/>
      <c r="K1058" s="148"/>
    </row>
    <row r="1059" spans="2:11">
      <c r="B1059" s="148"/>
      <c r="C1059" s="148"/>
      <c r="D1059" s="148"/>
      <c r="E1059" s="148"/>
      <c r="F1059" s="148"/>
      <c r="G1059" s="148"/>
      <c r="H1059" s="148"/>
      <c r="I1059" s="148"/>
      <c r="J1059" s="148"/>
      <c r="K1059" s="148"/>
    </row>
    <row r="1060" spans="2:11">
      <c r="B1060" s="148"/>
      <c r="C1060" s="148"/>
      <c r="D1060" s="148"/>
      <c r="E1060" s="148"/>
      <c r="F1060" s="148"/>
      <c r="G1060" s="148"/>
      <c r="H1060" s="148"/>
      <c r="I1060" s="148"/>
      <c r="J1060" s="148"/>
      <c r="K1060" s="148"/>
    </row>
    <row r="1061" spans="2:11">
      <c r="B1061" s="148"/>
      <c r="C1061" s="148"/>
      <c r="D1061" s="148"/>
      <c r="E1061" s="148"/>
      <c r="F1061" s="148"/>
      <c r="G1061" s="148"/>
      <c r="H1061" s="148"/>
      <c r="I1061" s="148"/>
      <c r="J1061" s="148"/>
      <c r="K1061" s="148"/>
    </row>
    <row r="1062" spans="2:11">
      <c r="B1062" s="148"/>
      <c r="C1062" s="148"/>
      <c r="D1062" s="148"/>
      <c r="E1062" s="148"/>
      <c r="F1062" s="148"/>
      <c r="G1062" s="148"/>
      <c r="H1062" s="148"/>
      <c r="I1062" s="148"/>
      <c r="J1062" s="148"/>
      <c r="K1062" s="148"/>
    </row>
    <row r="1063" spans="2:11">
      <c r="B1063" s="148"/>
      <c r="C1063" s="148"/>
      <c r="D1063" s="148"/>
      <c r="E1063" s="148"/>
      <c r="F1063" s="148"/>
      <c r="G1063" s="148"/>
      <c r="H1063" s="148"/>
      <c r="I1063" s="148"/>
      <c r="J1063" s="148"/>
      <c r="K1063" s="148"/>
    </row>
    <row r="1064" spans="2:11">
      <c r="B1064" s="148"/>
      <c r="C1064" s="148"/>
      <c r="D1064" s="148"/>
      <c r="E1064" s="148"/>
      <c r="F1064" s="148"/>
      <c r="G1064" s="148"/>
      <c r="H1064" s="148"/>
      <c r="I1064" s="148"/>
      <c r="J1064" s="148"/>
      <c r="K1064" s="148"/>
    </row>
    <row r="1065" spans="2:11">
      <c r="B1065" s="148"/>
      <c r="C1065" s="148"/>
      <c r="D1065" s="148"/>
      <c r="E1065" s="148"/>
      <c r="F1065" s="148"/>
      <c r="G1065" s="148"/>
      <c r="H1065" s="148"/>
      <c r="I1065" s="148"/>
      <c r="J1065" s="148"/>
      <c r="K1065" s="148"/>
    </row>
    <row r="1066" spans="2:11">
      <c r="B1066" s="148"/>
      <c r="C1066" s="148"/>
      <c r="D1066" s="148"/>
      <c r="E1066" s="148"/>
      <c r="F1066" s="148"/>
      <c r="G1066" s="148"/>
      <c r="H1066" s="148"/>
      <c r="I1066" s="148"/>
      <c r="J1066" s="148"/>
      <c r="K1066" s="148"/>
    </row>
    <row r="1067" spans="2:11">
      <c r="B1067" s="148"/>
      <c r="C1067" s="148"/>
      <c r="D1067" s="148"/>
      <c r="E1067" s="148"/>
      <c r="F1067" s="148"/>
      <c r="G1067" s="148"/>
      <c r="H1067" s="148"/>
      <c r="I1067" s="148"/>
      <c r="J1067" s="148"/>
      <c r="K1067" s="148"/>
    </row>
    <row r="1068" spans="2:11">
      <c r="B1068" s="148"/>
      <c r="C1068" s="148"/>
      <c r="D1068" s="148"/>
      <c r="E1068" s="148"/>
      <c r="F1068" s="148"/>
      <c r="G1068" s="148"/>
      <c r="H1068" s="148"/>
      <c r="I1068" s="148"/>
      <c r="J1068" s="148"/>
      <c r="K1068" s="148"/>
    </row>
    <row r="1069" spans="2:11">
      <c r="B1069" s="148"/>
      <c r="C1069" s="148"/>
      <c r="D1069" s="148"/>
      <c r="E1069" s="148"/>
      <c r="F1069" s="148"/>
      <c r="G1069" s="148"/>
      <c r="H1069" s="148"/>
      <c r="I1069" s="148"/>
      <c r="J1069" s="148"/>
      <c r="K1069" s="148"/>
    </row>
    <row r="1070" spans="2:11">
      <c r="B1070" s="148"/>
      <c r="C1070" s="148"/>
      <c r="D1070" s="148"/>
      <c r="E1070" s="148"/>
      <c r="F1070" s="148"/>
      <c r="G1070" s="148"/>
      <c r="H1070" s="148"/>
      <c r="I1070" s="148"/>
      <c r="J1070" s="148"/>
      <c r="K1070" s="148"/>
    </row>
    <row r="1071" spans="2:11">
      <c r="B1071" s="148"/>
      <c r="C1071" s="148"/>
      <c r="D1071" s="148"/>
      <c r="E1071" s="148"/>
      <c r="F1071" s="148"/>
      <c r="G1071" s="148"/>
      <c r="H1071" s="148"/>
      <c r="I1071" s="148"/>
      <c r="J1071" s="148"/>
      <c r="K1071" s="148"/>
    </row>
    <row r="1072" spans="2:11">
      <c r="B1072" s="148"/>
      <c r="C1072" s="148"/>
      <c r="D1072" s="148"/>
      <c r="E1072" s="148"/>
      <c r="F1072" s="148"/>
      <c r="G1072" s="148"/>
      <c r="H1072" s="148"/>
      <c r="I1072" s="148"/>
      <c r="J1072" s="148"/>
      <c r="K1072" s="148"/>
    </row>
    <row r="1073" spans="2:11">
      <c r="B1073" s="148"/>
      <c r="C1073" s="148"/>
      <c r="D1073" s="148"/>
      <c r="E1073" s="148"/>
      <c r="F1073" s="148"/>
      <c r="G1073" s="148"/>
      <c r="H1073" s="148"/>
      <c r="I1073" s="148"/>
      <c r="J1073" s="148"/>
      <c r="K1073" s="148"/>
    </row>
    <row r="1074" spans="2:11">
      <c r="B1074" s="148"/>
      <c r="C1074" s="148"/>
      <c r="D1074" s="148"/>
      <c r="E1074" s="148"/>
      <c r="F1074" s="148"/>
      <c r="G1074" s="148"/>
      <c r="H1074" s="148"/>
      <c r="I1074" s="148"/>
      <c r="J1074" s="148"/>
      <c r="K1074" s="148"/>
    </row>
    <row r="1075" spans="2:11">
      <c r="B1075" s="148"/>
      <c r="C1075" s="148"/>
      <c r="D1075" s="148"/>
      <c r="E1075" s="148"/>
      <c r="F1075" s="148"/>
      <c r="G1075" s="148"/>
      <c r="H1075" s="148"/>
      <c r="I1075" s="148"/>
      <c r="J1075" s="148"/>
      <c r="K1075" s="148"/>
    </row>
    <row r="1076" spans="2:11">
      <c r="B1076" s="148"/>
      <c r="C1076" s="148"/>
      <c r="D1076" s="148"/>
      <c r="E1076" s="148"/>
      <c r="F1076" s="148"/>
      <c r="G1076" s="148"/>
      <c r="H1076" s="148"/>
      <c r="I1076" s="148"/>
      <c r="J1076" s="148"/>
      <c r="K1076" s="148"/>
    </row>
    <row r="1077" spans="2:11">
      <c r="B1077" s="148"/>
      <c r="C1077" s="148"/>
      <c r="D1077" s="148"/>
      <c r="E1077" s="148"/>
      <c r="F1077" s="148"/>
      <c r="G1077" s="148"/>
      <c r="H1077" s="148"/>
      <c r="I1077" s="148"/>
      <c r="J1077" s="148"/>
      <c r="K1077" s="148"/>
    </row>
    <row r="1078" spans="2:11">
      <c r="B1078" s="148"/>
      <c r="C1078" s="148"/>
      <c r="D1078" s="148"/>
      <c r="E1078" s="148"/>
      <c r="F1078" s="148"/>
      <c r="G1078" s="148"/>
      <c r="H1078" s="148"/>
      <c r="I1078" s="148"/>
      <c r="J1078" s="148"/>
      <c r="K1078" s="148"/>
    </row>
    <row r="1079" spans="2:11">
      <c r="B1079" s="148"/>
      <c r="C1079" s="148"/>
      <c r="D1079" s="148"/>
      <c r="E1079" s="148"/>
      <c r="F1079" s="148"/>
      <c r="G1079" s="148"/>
      <c r="H1079" s="148"/>
      <c r="I1079" s="148"/>
      <c r="J1079" s="148"/>
      <c r="K1079" s="148"/>
    </row>
    <row r="1080" spans="2:11">
      <c r="B1080" s="148"/>
      <c r="C1080" s="148"/>
      <c r="D1080" s="148"/>
      <c r="E1080" s="148"/>
      <c r="F1080" s="148"/>
      <c r="G1080" s="148"/>
      <c r="H1080" s="148"/>
      <c r="I1080" s="148"/>
      <c r="J1080" s="148"/>
      <c r="K1080" s="148"/>
    </row>
    <row r="1081" spans="2:11">
      <c r="B1081" s="148"/>
      <c r="C1081" s="148"/>
      <c r="D1081" s="148"/>
      <c r="E1081" s="148"/>
      <c r="F1081" s="148"/>
      <c r="G1081" s="148"/>
      <c r="H1081" s="148"/>
      <c r="I1081" s="148"/>
      <c r="J1081" s="148"/>
      <c r="K1081" s="148"/>
    </row>
    <row r="1082" spans="2:11">
      <c r="B1082" s="148"/>
      <c r="C1082" s="148"/>
      <c r="D1082" s="148"/>
      <c r="E1082" s="148"/>
      <c r="F1082" s="148"/>
      <c r="G1082" s="148"/>
      <c r="H1082" s="148"/>
      <c r="I1082" s="148"/>
      <c r="J1082" s="148"/>
      <c r="K1082" s="148"/>
    </row>
    <row r="1083" spans="2:11">
      <c r="B1083" s="148"/>
      <c r="C1083" s="148"/>
      <c r="D1083" s="148"/>
      <c r="E1083" s="148"/>
      <c r="F1083" s="148"/>
      <c r="G1083" s="148"/>
      <c r="H1083" s="148"/>
      <c r="I1083" s="148"/>
      <c r="J1083" s="148"/>
      <c r="K1083" s="148"/>
    </row>
    <row r="1084" spans="2:11">
      <c r="B1084" s="148"/>
      <c r="C1084" s="148"/>
      <c r="D1084" s="148"/>
      <c r="E1084" s="148"/>
      <c r="F1084" s="148"/>
      <c r="G1084" s="148"/>
      <c r="H1084" s="148"/>
      <c r="I1084" s="148"/>
      <c r="J1084" s="148"/>
      <c r="K1084" s="148"/>
    </row>
    <row r="1085" spans="2:11">
      <c r="B1085" s="148"/>
      <c r="C1085" s="148"/>
      <c r="D1085" s="148"/>
      <c r="E1085" s="148"/>
      <c r="F1085" s="148"/>
      <c r="G1085" s="148"/>
      <c r="H1085" s="148"/>
      <c r="I1085" s="148"/>
      <c r="J1085" s="148"/>
      <c r="K1085" s="148"/>
    </row>
    <row r="1086" spans="2:11">
      <c r="B1086" s="148"/>
      <c r="C1086" s="148"/>
      <c r="D1086" s="148"/>
      <c r="E1086" s="148"/>
      <c r="F1086" s="148"/>
      <c r="G1086" s="148"/>
      <c r="H1086" s="148"/>
      <c r="I1086" s="148"/>
      <c r="J1086" s="148"/>
      <c r="K1086" s="148"/>
    </row>
    <row r="1087" spans="2:11">
      <c r="B1087" s="148"/>
      <c r="C1087" s="148"/>
      <c r="D1087" s="148"/>
      <c r="E1087" s="148"/>
      <c r="F1087" s="148"/>
      <c r="G1087" s="148"/>
      <c r="H1087" s="148"/>
      <c r="I1087" s="148"/>
      <c r="J1087" s="148"/>
      <c r="K1087" s="148"/>
    </row>
    <row r="1088" spans="2:11">
      <c r="B1088" s="148"/>
      <c r="C1088" s="148"/>
      <c r="D1088" s="148"/>
      <c r="E1088" s="148"/>
      <c r="F1088" s="148"/>
      <c r="G1088" s="148"/>
      <c r="H1088" s="148"/>
      <c r="I1088" s="148"/>
      <c r="J1088" s="148"/>
      <c r="K1088" s="148"/>
    </row>
    <row r="1089" spans="2:11">
      <c r="B1089" s="148"/>
      <c r="C1089" s="148"/>
      <c r="D1089" s="148"/>
      <c r="E1089" s="148"/>
      <c r="F1089" s="148"/>
      <c r="G1089" s="148"/>
      <c r="H1089" s="148"/>
      <c r="I1089" s="148"/>
      <c r="J1089" s="148"/>
      <c r="K1089" s="148"/>
    </row>
    <row r="1090" spans="2:11">
      <c r="B1090" s="148"/>
      <c r="C1090" s="148"/>
      <c r="D1090" s="148"/>
      <c r="E1090" s="148"/>
      <c r="F1090" s="148"/>
      <c r="G1090" s="148"/>
      <c r="H1090" s="148"/>
      <c r="I1090" s="148"/>
      <c r="J1090" s="148"/>
      <c r="K1090" s="148"/>
    </row>
    <row r="1091" spans="2:11">
      <c r="B1091" s="148"/>
      <c r="C1091" s="148"/>
      <c r="D1091" s="148"/>
      <c r="E1091" s="148"/>
      <c r="F1091" s="148"/>
      <c r="G1091" s="148"/>
      <c r="H1091" s="148"/>
      <c r="I1091" s="148"/>
      <c r="J1091" s="148"/>
      <c r="K1091" s="148"/>
    </row>
    <row r="1092" spans="2:11">
      <c r="B1092" s="148"/>
      <c r="C1092" s="148"/>
      <c r="D1092" s="148"/>
      <c r="E1092" s="148"/>
      <c r="F1092" s="148"/>
      <c r="G1092" s="148"/>
      <c r="H1092" s="148"/>
      <c r="I1092" s="148"/>
      <c r="J1092" s="148"/>
      <c r="K1092" s="148"/>
    </row>
    <row r="1093" spans="2:11">
      <c r="B1093" s="148"/>
      <c r="C1093" s="148"/>
      <c r="D1093" s="148"/>
      <c r="E1093" s="148"/>
      <c r="F1093" s="148"/>
      <c r="G1093" s="148"/>
      <c r="H1093" s="148"/>
      <c r="I1093" s="148"/>
      <c r="J1093" s="148"/>
      <c r="K1093" s="148"/>
    </row>
    <row r="1094" spans="2:11">
      <c r="B1094" s="148"/>
      <c r="C1094" s="148"/>
      <c r="D1094" s="148"/>
      <c r="E1094" s="148"/>
      <c r="F1094" s="148"/>
      <c r="G1094" s="148"/>
      <c r="H1094" s="148"/>
      <c r="I1094" s="148"/>
      <c r="J1094" s="148"/>
      <c r="K1094" s="148"/>
    </row>
    <row r="1095" spans="2:11">
      <c r="B1095" s="148"/>
      <c r="C1095" s="148"/>
      <c r="D1095" s="148"/>
      <c r="E1095" s="148"/>
      <c r="F1095" s="148"/>
      <c r="G1095" s="148"/>
      <c r="H1095" s="148"/>
      <c r="I1095" s="148"/>
      <c r="J1095" s="148"/>
      <c r="K1095" s="148"/>
    </row>
    <row r="1096" spans="2:11">
      <c r="B1096" s="148"/>
      <c r="C1096" s="148"/>
      <c r="D1096" s="148"/>
      <c r="E1096" s="148"/>
      <c r="F1096" s="148"/>
      <c r="G1096" s="148"/>
      <c r="H1096" s="148"/>
      <c r="I1096" s="148"/>
      <c r="J1096" s="148"/>
      <c r="K1096" s="148"/>
    </row>
    <row r="1097" spans="2:11">
      <c r="B1097" s="148"/>
      <c r="C1097" s="148"/>
      <c r="D1097" s="148"/>
      <c r="E1097" s="148"/>
      <c r="F1097" s="148"/>
      <c r="G1097" s="148"/>
      <c r="H1097" s="148"/>
      <c r="I1097" s="148"/>
      <c r="J1097" s="148"/>
      <c r="K1097" s="148"/>
    </row>
    <row r="1098" spans="2:11">
      <c r="B1098" s="148"/>
      <c r="C1098" s="148"/>
      <c r="D1098" s="148"/>
      <c r="E1098" s="148"/>
      <c r="F1098" s="148"/>
      <c r="G1098" s="148"/>
      <c r="H1098" s="148"/>
      <c r="I1098" s="148"/>
      <c r="J1098" s="148"/>
      <c r="K1098" s="148"/>
    </row>
    <row r="1099" spans="2:11">
      <c r="B1099" s="148"/>
      <c r="C1099" s="148"/>
      <c r="D1099" s="148"/>
      <c r="E1099" s="148"/>
      <c r="F1099" s="148"/>
      <c r="G1099" s="148"/>
      <c r="H1099" s="148"/>
      <c r="I1099" s="148"/>
      <c r="J1099" s="148"/>
      <c r="K1099" s="148"/>
    </row>
    <row r="1100" spans="2:11">
      <c r="B1100" s="148"/>
      <c r="C1100" s="148"/>
      <c r="D1100" s="148"/>
      <c r="E1100" s="148"/>
      <c r="F1100" s="148"/>
      <c r="G1100" s="148"/>
      <c r="H1100" s="148"/>
      <c r="I1100" s="148"/>
      <c r="J1100" s="148"/>
      <c r="K1100" s="148"/>
    </row>
    <row r="1101" spans="2:11">
      <c r="B1101" s="148"/>
      <c r="C1101" s="148"/>
      <c r="D1101" s="148"/>
      <c r="E1101" s="148"/>
      <c r="F1101" s="148"/>
      <c r="G1101" s="148"/>
      <c r="H1101" s="148"/>
      <c r="I1101" s="148"/>
      <c r="J1101" s="148"/>
      <c r="K1101" s="148"/>
    </row>
    <row r="1102" spans="2:11">
      <c r="B1102" s="148"/>
      <c r="C1102" s="148"/>
      <c r="D1102" s="148"/>
      <c r="E1102" s="148"/>
      <c r="F1102" s="148"/>
      <c r="G1102" s="148"/>
      <c r="H1102" s="148"/>
      <c r="I1102" s="148"/>
      <c r="J1102" s="148"/>
      <c r="K1102" s="148"/>
    </row>
    <row r="1103" spans="2:11">
      <c r="B1103" s="148"/>
      <c r="C1103" s="148"/>
      <c r="D1103" s="148"/>
      <c r="E1103" s="148"/>
      <c r="F1103" s="148"/>
      <c r="G1103" s="148"/>
      <c r="H1103" s="148"/>
      <c r="I1103" s="148"/>
      <c r="J1103" s="148"/>
      <c r="K1103" s="148"/>
    </row>
    <row r="1104" spans="2:11">
      <c r="B1104" s="148"/>
      <c r="C1104" s="148"/>
      <c r="D1104" s="148"/>
      <c r="E1104" s="148"/>
      <c r="F1104" s="148"/>
      <c r="G1104" s="148"/>
      <c r="H1104" s="148"/>
      <c r="I1104" s="148"/>
      <c r="J1104" s="148"/>
      <c r="K1104" s="148"/>
    </row>
    <row r="1105" spans="2:11">
      <c r="B1105" s="148"/>
      <c r="C1105" s="148"/>
      <c r="D1105" s="148"/>
      <c r="E1105" s="148"/>
      <c r="F1105" s="148"/>
      <c r="G1105" s="148"/>
      <c r="H1105" s="148"/>
      <c r="I1105" s="148"/>
      <c r="J1105" s="148"/>
      <c r="K1105" s="148"/>
    </row>
    <row r="1106" spans="2:11">
      <c r="B1106" s="148"/>
      <c r="C1106" s="148"/>
      <c r="D1106" s="148"/>
      <c r="E1106" s="148"/>
      <c r="F1106" s="148"/>
      <c r="G1106" s="148"/>
      <c r="H1106" s="148"/>
      <c r="I1106" s="148"/>
      <c r="J1106" s="148"/>
      <c r="K1106" s="148"/>
    </row>
    <row r="1107" spans="2:11">
      <c r="B1107" s="148"/>
      <c r="C1107" s="148"/>
      <c r="D1107" s="148"/>
      <c r="E1107" s="148"/>
      <c r="F1107" s="148"/>
      <c r="G1107" s="148"/>
      <c r="H1107" s="148"/>
      <c r="I1107" s="148"/>
      <c r="J1107" s="148"/>
      <c r="K1107" s="148"/>
    </row>
    <row r="1108" spans="2:11">
      <c r="B1108" s="148"/>
      <c r="C1108" s="148"/>
      <c r="D1108" s="148"/>
      <c r="E1108" s="148"/>
      <c r="F1108" s="148"/>
      <c r="G1108" s="148"/>
      <c r="H1108" s="148"/>
      <c r="I1108" s="148"/>
      <c r="J1108" s="148"/>
      <c r="K1108" s="148"/>
    </row>
    <row r="1109" spans="2:11">
      <c r="B1109" s="148"/>
      <c r="C1109" s="148"/>
      <c r="D1109" s="148"/>
      <c r="E1109" s="148"/>
      <c r="F1109" s="148"/>
      <c r="G1109" s="148"/>
      <c r="H1109" s="148"/>
      <c r="I1109" s="148"/>
      <c r="J1109" s="148"/>
      <c r="K1109" s="148"/>
    </row>
    <row r="1110" spans="2:11">
      <c r="B1110" s="148"/>
      <c r="C1110" s="148"/>
      <c r="D1110" s="148"/>
      <c r="E1110" s="148"/>
      <c r="F1110" s="148"/>
      <c r="G1110" s="148"/>
      <c r="H1110" s="148"/>
      <c r="I1110" s="148"/>
      <c r="J1110" s="148"/>
      <c r="K1110" s="148"/>
    </row>
    <row r="1111" spans="2:11">
      <c r="B1111" s="148"/>
      <c r="C1111" s="148"/>
      <c r="D1111" s="148"/>
      <c r="E1111" s="148"/>
      <c r="F1111" s="148"/>
      <c r="G1111" s="148"/>
      <c r="H1111" s="148"/>
      <c r="I1111" s="148"/>
      <c r="J1111" s="148"/>
      <c r="K1111" s="148"/>
    </row>
    <row r="1112" spans="2:11">
      <c r="B1112" s="148"/>
      <c r="C1112" s="148"/>
      <c r="D1112" s="148"/>
      <c r="E1112" s="148"/>
      <c r="F1112" s="148"/>
      <c r="G1112" s="148"/>
      <c r="H1112" s="148"/>
      <c r="I1112" s="148"/>
      <c r="J1112" s="148"/>
      <c r="K1112" s="148"/>
    </row>
    <row r="1113" spans="2:11">
      <c r="B1113" s="148"/>
      <c r="C1113" s="148"/>
      <c r="D1113" s="148"/>
      <c r="E1113" s="148"/>
      <c r="F1113" s="148"/>
      <c r="G1113" s="148"/>
      <c r="H1113" s="148"/>
      <c r="I1113" s="148"/>
      <c r="J1113" s="148"/>
      <c r="K1113" s="148"/>
    </row>
    <row r="1114" spans="2:11">
      <c r="B1114" s="148"/>
      <c r="C1114" s="148"/>
      <c r="D1114" s="148"/>
      <c r="E1114" s="148"/>
      <c r="F1114" s="148"/>
      <c r="G1114" s="148"/>
      <c r="H1114" s="148"/>
      <c r="I1114" s="148"/>
      <c r="J1114" s="148"/>
      <c r="K1114" s="148"/>
    </row>
    <row r="1115" spans="2:11">
      <c r="B1115" s="148"/>
      <c r="C1115" s="148"/>
      <c r="D1115" s="148"/>
      <c r="E1115" s="148"/>
      <c r="F1115" s="148"/>
      <c r="G1115" s="148"/>
      <c r="H1115" s="148"/>
      <c r="I1115" s="148"/>
      <c r="J1115" s="148"/>
      <c r="K1115" s="148"/>
    </row>
    <row r="1116" spans="2:11">
      <c r="B1116" s="148"/>
      <c r="C1116" s="148"/>
      <c r="D1116" s="148"/>
      <c r="E1116" s="148"/>
      <c r="F1116" s="148"/>
      <c r="G1116" s="148"/>
      <c r="H1116" s="148"/>
      <c r="I1116" s="148"/>
      <c r="J1116" s="148"/>
      <c r="K1116" s="148"/>
    </row>
    <row r="1117" spans="2:11">
      <c r="B1117" s="148"/>
      <c r="C1117" s="148"/>
      <c r="D1117" s="148"/>
      <c r="E1117" s="148"/>
      <c r="F1117" s="148"/>
      <c r="G1117" s="148"/>
      <c r="H1117" s="148"/>
      <c r="I1117" s="148"/>
      <c r="J1117" s="148"/>
      <c r="K1117" s="148"/>
    </row>
    <row r="1118" spans="2:11">
      <c r="B1118" s="148"/>
      <c r="C1118" s="148"/>
      <c r="D1118" s="148"/>
      <c r="E1118" s="148"/>
      <c r="F1118" s="148"/>
      <c r="G1118" s="148"/>
      <c r="H1118" s="148"/>
      <c r="I1118" s="148"/>
      <c r="J1118" s="148"/>
      <c r="K1118" s="148"/>
    </row>
    <row r="1119" spans="2:11">
      <c r="B1119" s="148"/>
      <c r="C1119" s="148"/>
      <c r="D1119" s="148"/>
      <c r="E1119" s="148"/>
      <c r="F1119" s="148"/>
      <c r="G1119" s="148"/>
      <c r="H1119" s="148"/>
      <c r="I1119" s="148"/>
      <c r="J1119" s="148"/>
      <c r="K1119" s="148"/>
    </row>
    <row r="1120" spans="2:11">
      <c r="B1120" s="148"/>
      <c r="C1120" s="148"/>
      <c r="D1120" s="148"/>
      <c r="E1120" s="148"/>
      <c r="F1120" s="148"/>
      <c r="G1120" s="148"/>
      <c r="H1120" s="148"/>
      <c r="I1120" s="148"/>
      <c r="J1120" s="148"/>
      <c r="K1120" s="148"/>
    </row>
    <row r="1121" spans="2:11">
      <c r="B1121" s="148"/>
      <c r="C1121" s="148"/>
      <c r="D1121" s="148"/>
      <c r="E1121" s="148"/>
      <c r="F1121" s="148"/>
      <c r="G1121" s="148"/>
      <c r="H1121" s="148"/>
      <c r="I1121" s="148"/>
      <c r="J1121" s="148"/>
      <c r="K1121" s="148"/>
    </row>
    <row r="1122" spans="2:11">
      <c r="B1122" s="148"/>
      <c r="C1122" s="148"/>
      <c r="D1122" s="148"/>
      <c r="E1122" s="148"/>
      <c r="F1122" s="148"/>
      <c r="G1122" s="148"/>
      <c r="H1122" s="148"/>
      <c r="I1122" s="148"/>
      <c r="J1122" s="148"/>
      <c r="K1122" s="148"/>
    </row>
    <row r="1123" spans="2:11">
      <c r="B1123" s="148"/>
      <c r="C1123" s="148"/>
      <c r="D1123" s="148"/>
      <c r="E1123" s="148"/>
      <c r="F1123" s="148"/>
      <c r="G1123" s="148"/>
      <c r="H1123" s="148"/>
      <c r="I1123" s="148"/>
      <c r="J1123" s="148"/>
      <c r="K1123" s="148"/>
    </row>
    <row r="1124" spans="2:11">
      <c r="B1124" s="148"/>
      <c r="C1124" s="148"/>
      <c r="D1124" s="148"/>
      <c r="E1124" s="148"/>
      <c r="F1124" s="148"/>
      <c r="G1124" s="148"/>
      <c r="H1124" s="148"/>
      <c r="I1124" s="148"/>
      <c r="J1124" s="148"/>
      <c r="K1124" s="148"/>
    </row>
    <row r="1125" spans="2:11">
      <c r="B1125" s="148"/>
      <c r="C1125" s="148"/>
      <c r="D1125" s="148"/>
      <c r="E1125" s="148"/>
      <c r="F1125" s="148"/>
      <c r="G1125" s="148"/>
      <c r="H1125" s="148"/>
      <c r="I1125" s="148"/>
      <c r="J1125" s="148"/>
      <c r="K1125" s="148"/>
    </row>
    <row r="1126" spans="2:11">
      <c r="B1126" s="148"/>
      <c r="C1126" s="148"/>
      <c r="D1126" s="148"/>
      <c r="E1126" s="148"/>
      <c r="F1126" s="148"/>
      <c r="G1126" s="148"/>
      <c r="H1126" s="148"/>
      <c r="I1126" s="148"/>
      <c r="J1126" s="148"/>
      <c r="K1126" s="148"/>
    </row>
    <row r="1127" spans="2:11">
      <c r="B1127" s="148"/>
      <c r="C1127" s="148"/>
      <c r="D1127" s="148"/>
      <c r="E1127" s="148"/>
      <c r="F1127" s="148"/>
      <c r="G1127" s="148"/>
      <c r="H1127" s="148"/>
      <c r="I1127" s="148"/>
      <c r="J1127" s="148"/>
      <c r="K1127" s="148"/>
    </row>
    <row r="1128" spans="2:11">
      <c r="B1128" s="148"/>
      <c r="C1128" s="148"/>
      <c r="D1128" s="148"/>
      <c r="E1128" s="148"/>
      <c r="F1128" s="148"/>
      <c r="G1128" s="148"/>
      <c r="H1128" s="148"/>
      <c r="I1128" s="148"/>
      <c r="J1128" s="148"/>
      <c r="K1128" s="148"/>
    </row>
    <row r="1129" spans="2:11">
      <c r="B1129" s="148"/>
      <c r="C1129" s="148"/>
      <c r="D1129" s="148"/>
      <c r="E1129" s="148"/>
      <c r="F1129" s="148"/>
      <c r="G1129" s="148"/>
      <c r="H1129" s="148"/>
      <c r="I1129" s="148"/>
      <c r="J1129" s="148"/>
      <c r="K1129" s="148"/>
    </row>
    <row r="1130" spans="2:11">
      <c r="B1130" s="148"/>
      <c r="C1130" s="148"/>
      <c r="D1130" s="148"/>
      <c r="E1130" s="148"/>
      <c r="F1130" s="148"/>
      <c r="G1130" s="148"/>
      <c r="H1130" s="148"/>
      <c r="I1130" s="148"/>
      <c r="J1130" s="148"/>
      <c r="K1130" s="148"/>
    </row>
    <row r="1131" spans="2:11">
      <c r="B1131" s="148"/>
      <c r="C1131" s="148"/>
      <c r="D1131" s="148"/>
      <c r="E1131" s="148"/>
      <c r="F1131" s="148"/>
      <c r="G1131" s="148"/>
      <c r="H1131" s="148"/>
      <c r="I1131" s="148"/>
      <c r="J1131" s="148"/>
      <c r="K1131" s="148"/>
    </row>
    <row r="1132" spans="2:11">
      <c r="B1132" s="148"/>
      <c r="C1132" s="148"/>
      <c r="D1132" s="148"/>
      <c r="E1132" s="148"/>
      <c r="F1132" s="148"/>
      <c r="G1132" s="148"/>
      <c r="H1132" s="148"/>
      <c r="I1132" s="148"/>
      <c r="J1132" s="148"/>
      <c r="K1132" s="148"/>
    </row>
    <row r="1133" spans="2:11">
      <c r="B1133" s="148"/>
      <c r="C1133" s="148"/>
      <c r="D1133" s="148"/>
      <c r="E1133" s="148"/>
      <c r="F1133" s="148"/>
      <c r="G1133" s="148"/>
      <c r="H1133" s="148"/>
      <c r="I1133" s="148"/>
      <c r="J1133" s="148"/>
      <c r="K1133" s="148"/>
    </row>
    <row r="1134" spans="2:11">
      <c r="B1134" s="148"/>
      <c r="C1134" s="148"/>
      <c r="D1134" s="148"/>
      <c r="E1134" s="148"/>
      <c r="F1134" s="148"/>
      <c r="G1134" s="148"/>
      <c r="H1134" s="148"/>
      <c r="I1134" s="148"/>
      <c r="J1134" s="148"/>
      <c r="K1134" s="148"/>
    </row>
    <row r="1135" spans="2:11">
      <c r="B1135" s="148"/>
      <c r="C1135" s="148"/>
      <c r="D1135" s="148"/>
      <c r="E1135" s="148"/>
      <c r="F1135" s="148"/>
      <c r="G1135" s="148"/>
      <c r="H1135" s="148"/>
      <c r="I1135" s="148"/>
      <c r="J1135" s="148"/>
      <c r="K1135" s="148"/>
    </row>
    <row r="1136" spans="2:11">
      <c r="B1136" s="148"/>
      <c r="C1136" s="148"/>
      <c r="D1136" s="148"/>
      <c r="E1136" s="148"/>
      <c r="F1136" s="148"/>
      <c r="G1136" s="148"/>
      <c r="H1136" s="148"/>
      <c r="I1136" s="148"/>
      <c r="J1136" s="148"/>
      <c r="K1136" s="148"/>
    </row>
    <row r="1137" spans="2:11">
      <c r="B1137" s="148"/>
      <c r="C1137" s="148"/>
      <c r="D1137" s="148"/>
      <c r="E1137" s="148"/>
      <c r="F1137" s="148"/>
      <c r="G1137" s="148"/>
      <c r="H1137" s="148"/>
      <c r="I1137" s="148"/>
      <c r="J1137" s="148"/>
      <c r="K1137" s="148"/>
    </row>
    <row r="1138" spans="2:11">
      <c r="B1138" s="148"/>
      <c r="C1138" s="148"/>
      <c r="D1138" s="148"/>
      <c r="E1138" s="148"/>
      <c r="F1138" s="148"/>
      <c r="G1138" s="148"/>
      <c r="H1138" s="148"/>
      <c r="I1138" s="148"/>
      <c r="J1138" s="148"/>
      <c r="K1138" s="148"/>
    </row>
    <row r="1139" spans="2:11">
      <c r="B1139" s="148"/>
      <c r="C1139" s="148"/>
      <c r="D1139" s="148"/>
      <c r="E1139" s="148"/>
      <c r="F1139" s="148"/>
      <c r="G1139" s="148"/>
      <c r="H1139" s="148"/>
      <c r="I1139" s="148"/>
      <c r="J1139" s="148"/>
      <c r="K1139" s="148"/>
    </row>
    <row r="1140" spans="2:11">
      <c r="B1140" s="148"/>
      <c r="C1140" s="148"/>
      <c r="D1140" s="148"/>
      <c r="E1140" s="148"/>
      <c r="F1140" s="148"/>
      <c r="G1140" s="148"/>
      <c r="H1140" s="148"/>
      <c r="I1140" s="148"/>
      <c r="J1140" s="148"/>
      <c r="K1140" s="148"/>
    </row>
    <row r="1141" spans="2:11">
      <c r="B1141" s="148"/>
      <c r="C1141" s="148"/>
      <c r="D1141" s="148"/>
      <c r="E1141" s="148"/>
      <c r="F1141" s="148"/>
      <c r="G1141" s="148"/>
      <c r="H1141" s="148"/>
      <c r="I1141" s="148"/>
      <c r="J1141" s="148"/>
      <c r="K1141" s="148"/>
    </row>
    <row r="1142" spans="2:11">
      <c r="B1142" s="148"/>
      <c r="C1142" s="148"/>
      <c r="D1142" s="148"/>
      <c r="E1142" s="148"/>
      <c r="F1142" s="148"/>
      <c r="G1142" s="148"/>
      <c r="H1142" s="148"/>
      <c r="I1142" s="148"/>
      <c r="J1142" s="148"/>
      <c r="K1142" s="148"/>
    </row>
    <row r="1143" spans="2:11">
      <c r="B1143" s="148"/>
      <c r="C1143" s="148"/>
      <c r="D1143" s="148"/>
      <c r="E1143" s="148"/>
      <c r="F1143" s="148"/>
      <c r="G1143" s="148"/>
      <c r="H1143" s="148"/>
      <c r="I1143" s="148"/>
      <c r="J1143" s="148"/>
      <c r="K1143" s="148"/>
    </row>
    <row r="1144" spans="2:11">
      <c r="B1144" s="148"/>
      <c r="C1144" s="148"/>
      <c r="D1144" s="148"/>
      <c r="E1144" s="148"/>
      <c r="F1144" s="148"/>
      <c r="G1144" s="148"/>
      <c r="H1144" s="148"/>
      <c r="I1144" s="148"/>
      <c r="J1144" s="148"/>
      <c r="K1144" s="148"/>
    </row>
    <row r="1145" spans="2:11">
      <c r="B1145" s="148"/>
      <c r="C1145" s="148"/>
      <c r="D1145" s="148"/>
      <c r="E1145" s="148"/>
      <c r="F1145" s="148"/>
      <c r="G1145" s="148"/>
      <c r="H1145" s="148"/>
      <c r="I1145" s="148"/>
      <c r="J1145" s="148"/>
      <c r="K1145" s="148"/>
    </row>
    <row r="1146" spans="2:11">
      <c r="B1146" s="148"/>
      <c r="C1146" s="148"/>
      <c r="D1146" s="148"/>
      <c r="E1146" s="148"/>
      <c r="F1146" s="148"/>
      <c r="G1146" s="148"/>
      <c r="H1146" s="148"/>
      <c r="I1146" s="148"/>
      <c r="J1146" s="148"/>
      <c r="K1146" s="148"/>
    </row>
    <row r="1147" spans="2:11">
      <c r="B1147" s="148"/>
      <c r="C1147" s="148"/>
      <c r="D1147" s="148"/>
      <c r="E1147" s="148"/>
      <c r="F1147" s="148"/>
      <c r="G1147" s="148"/>
      <c r="H1147" s="148"/>
      <c r="I1147" s="148"/>
      <c r="J1147" s="148"/>
      <c r="K1147" s="148"/>
    </row>
    <row r="1148" spans="2:11">
      <c r="B1148" s="148"/>
      <c r="C1148" s="148"/>
      <c r="D1148" s="148"/>
      <c r="E1148" s="148"/>
      <c r="F1148" s="148"/>
      <c r="G1148" s="148"/>
      <c r="H1148" s="148"/>
      <c r="I1148" s="148"/>
      <c r="J1148" s="148"/>
      <c r="K1148" s="148"/>
    </row>
    <row r="1149" spans="2:11">
      <c r="B1149" s="148"/>
      <c r="C1149" s="148"/>
      <c r="D1149" s="148"/>
      <c r="E1149" s="148"/>
      <c r="F1149" s="148"/>
      <c r="G1149" s="148"/>
      <c r="H1149" s="148"/>
      <c r="I1149" s="148"/>
      <c r="J1149" s="148"/>
      <c r="K1149" s="148"/>
    </row>
    <row r="1150" spans="2:11">
      <c r="B1150" s="148"/>
      <c r="C1150" s="148"/>
      <c r="D1150" s="148"/>
      <c r="E1150" s="148"/>
      <c r="F1150" s="148"/>
      <c r="G1150" s="148"/>
      <c r="H1150" s="148"/>
      <c r="I1150" s="148"/>
      <c r="J1150" s="148"/>
      <c r="K1150" s="148"/>
    </row>
    <row r="1151" spans="2:11">
      <c r="B1151" s="148"/>
      <c r="C1151" s="148"/>
      <c r="D1151" s="148"/>
      <c r="E1151" s="148"/>
      <c r="F1151" s="148"/>
      <c r="G1151" s="148"/>
      <c r="H1151" s="148"/>
      <c r="I1151" s="148"/>
      <c r="J1151" s="148"/>
      <c r="K1151" s="148"/>
    </row>
    <row r="1152" spans="2:11">
      <c r="B1152" s="148"/>
      <c r="C1152" s="148"/>
      <c r="D1152" s="148"/>
      <c r="E1152" s="148"/>
      <c r="F1152" s="148"/>
      <c r="G1152" s="148"/>
      <c r="H1152" s="148"/>
      <c r="I1152" s="148"/>
      <c r="J1152" s="148"/>
      <c r="K1152" s="148"/>
    </row>
    <row r="1153" spans="2:11">
      <c r="B1153" s="148"/>
      <c r="C1153" s="148"/>
      <c r="D1153" s="148"/>
      <c r="E1153" s="148"/>
      <c r="F1153" s="148"/>
      <c r="G1153" s="148"/>
      <c r="H1153" s="148"/>
      <c r="I1153" s="148"/>
      <c r="J1153" s="148"/>
      <c r="K1153" s="148"/>
    </row>
    <row r="1154" spans="2:11">
      <c r="B1154" s="148"/>
      <c r="C1154" s="148"/>
      <c r="D1154" s="148"/>
      <c r="E1154" s="148"/>
      <c r="F1154" s="148"/>
      <c r="G1154" s="148"/>
      <c r="H1154" s="148"/>
      <c r="I1154" s="148"/>
      <c r="J1154" s="148"/>
      <c r="K1154" s="148"/>
    </row>
    <row r="1155" spans="2:11">
      <c r="B1155" s="148"/>
      <c r="C1155" s="148"/>
      <c r="D1155" s="148"/>
      <c r="E1155" s="148"/>
      <c r="F1155" s="148"/>
      <c r="G1155" s="148"/>
      <c r="H1155" s="148"/>
      <c r="I1155" s="148"/>
      <c r="J1155" s="148"/>
      <c r="K1155" s="148"/>
    </row>
    <row r="1156" spans="2:11">
      <c r="B1156" s="148"/>
      <c r="C1156" s="148"/>
      <c r="D1156" s="148"/>
      <c r="E1156" s="148"/>
      <c r="F1156" s="148"/>
      <c r="G1156" s="148"/>
      <c r="H1156" s="148"/>
      <c r="I1156" s="148"/>
      <c r="J1156" s="148"/>
      <c r="K1156" s="148"/>
    </row>
    <row r="1157" spans="2:11">
      <c r="B1157" s="148"/>
      <c r="C1157" s="148"/>
      <c r="D1157" s="148"/>
      <c r="E1157" s="148"/>
      <c r="F1157" s="148"/>
      <c r="G1157" s="148"/>
      <c r="H1157" s="148"/>
      <c r="I1157" s="148"/>
      <c r="J1157" s="148"/>
      <c r="K1157" s="148"/>
    </row>
    <row r="1158" spans="2:11">
      <c r="B1158" s="148"/>
      <c r="C1158" s="148"/>
      <c r="D1158" s="148"/>
      <c r="E1158" s="148"/>
      <c r="F1158" s="148"/>
      <c r="G1158" s="148"/>
      <c r="H1158" s="148"/>
      <c r="I1158" s="148"/>
      <c r="J1158" s="148"/>
      <c r="K1158" s="148"/>
    </row>
    <row r="1159" spans="2:11">
      <c r="B1159" s="148"/>
      <c r="C1159" s="148"/>
      <c r="D1159" s="148"/>
      <c r="E1159" s="148"/>
      <c r="F1159" s="148"/>
      <c r="G1159" s="148"/>
      <c r="H1159" s="148"/>
      <c r="I1159" s="148"/>
      <c r="J1159" s="148"/>
      <c r="K1159" s="148"/>
    </row>
    <row r="1160" spans="2:11">
      <c r="B1160" s="148"/>
      <c r="C1160" s="148"/>
      <c r="D1160" s="148"/>
      <c r="E1160" s="148"/>
      <c r="F1160" s="148"/>
      <c r="G1160" s="148"/>
      <c r="H1160" s="148"/>
      <c r="I1160" s="148"/>
      <c r="J1160" s="148"/>
      <c r="K1160" s="148"/>
    </row>
    <row r="1161" spans="2:11">
      <c r="B1161" s="148"/>
      <c r="C1161" s="148"/>
      <c r="D1161" s="148"/>
      <c r="E1161" s="148"/>
      <c r="F1161" s="148"/>
      <c r="G1161" s="148"/>
      <c r="H1161" s="148"/>
      <c r="I1161" s="148"/>
      <c r="J1161" s="148"/>
      <c r="K1161" s="148"/>
    </row>
    <row r="1162" spans="2:11">
      <c r="B1162" s="148"/>
      <c r="C1162" s="148"/>
      <c r="D1162" s="148"/>
      <c r="E1162" s="148"/>
      <c r="F1162" s="148"/>
      <c r="G1162" s="148"/>
      <c r="H1162" s="148"/>
      <c r="I1162" s="148"/>
      <c r="J1162" s="148"/>
      <c r="K1162" s="148"/>
    </row>
    <row r="1163" spans="2:11">
      <c r="B1163" s="148"/>
      <c r="C1163" s="148"/>
      <c r="D1163" s="148"/>
      <c r="E1163" s="148"/>
      <c r="F1163" s="148"/>
      <c r="G1163" s="148"/>
      <c r="H1163" s="148"/>
      <c r="I1163" s="148"/>
      <c r="J1163" s="148"/>
      <c r="K1163" s="148"/>
    </row>
    <row r="1164" spans="2:11">
      <c r="B1164" s="148"/>
      <c r="C1164" s="148"/>
      <c r="D1164" s="148"/>
      <c r="E1164" s="148"/>
      <c r="F1164" s="148"/>
      <c r="G1164" s="148"/>
      <c r="H1164" s="148"/>
      <c r="I1164" s="148"/>
      <c r="J1164" s="148"/>
      <c r="K1164" s="148"/>
    </row>
    <row r="1165" spans="2:11">
      <c r="B1165" s="148"/>
      <c r="C1165" s="148"/>
      <c r="D1165" s="148"/>
      <c r="E1165" s="148"/>
      <c r="F1165" s="148"/>
      <c r="G1165" s="148"/>
      <c r="H1165" s="148"/>
      <c r="I1165" s="148"/>
      <c r="J1165" s="148"/>
      <c r="K1165" s="148"/>
    </row>
    <row r="1166" spans="2:11">
      <c r="B1166" s="148"/>
      <c r="C1166" s="148"/>
      <c r="D1166" s="148"/>
      <c r="E1166" s="148"/>
      <c r="F1166" s="148"/>
      <c r="G1166" s="148"/>
      <c r="H1166" s="148"/>
      <c r="I1166" s="148"/>
      <c r="J1166" s="148"/>
      <c r="K1166" s="148"/>
    </row>
    <row r="1167" spans="2:11">
      <c r="B1167" s="148"/>
      <c r="C1167" s="148"/>
      <c r="D1167" s="148"/>
      <c r="E1167" s="148"/>
      <c r="F1167" s="148"/>
      <c r="G1167" s="148"/>
      <c r="H1167" s="148"/>
      <c r="I1167" s="148"/>
      <c r="J1167" s="148"/>
      <c r="K1167" s="148"/>
    </row>
    <row r="1168" spans="2:11">
      <c r="B1168" s="148"/>
      <c r="C1168" s="148"/>
      <c r="D1168" s="148"/>
      <c r="E1168" s="148"/>
      <c r="F1168" s="148"/>
      <c r="G1168" s="148"/>
      <c r="H1168" s="148"/>
      <c r="I1168" s="148"/>
      <c r="J1168" s="148"/>
      <c r="K1168" s="148"/>
    </row>
    <row r="1169" spans="2:11">
      <c r="B1169" s="148"/>
      <c r="C1169" s="148"/>
      <c r="D1169" s="148"/>
      <c r="E1169" s="148"/>
      <c r="F1169" s="148"/>
      <c r="G1169" s="148"/>
      <c r="H1169" s="148"/>
      <c r="I1169" s="148"/>
      <c r="J1169" s="148"/>
      <c r="K1169" s="148"/>
    </row>
    <row r="1170" spans="2:11">
      <c r="B1170" s="148"/>
      <c r="C1170" s="148"/>
      <c r="D1170" s="148"/>
      <c r="E1170" s="148"/>
      <c r="F1170" s="148"/>
      <c r="G1170" s="148"/>
      <c r="H1170" s="148"/>
      <c r="I1170" s="148"/>
      <c r="J1170" s="148"/>
      <c r="K1170" s="148"/>
    </row>
    <row r="1171" spans="2:11">
      <c r="B1171" s="148"/>
      <c r="C1171" s="148"/>
      <c r="D1171" s="148"/>
      <c r="E1171" s="148"/>
      <c r="F1171" s="148"/>
      <c r="G1171" s="148"/>
      <c r="H1171" s="148"/>
      <c r="I1171" s="148"/>
      <c r="J1171" s="148"/>
      <c r="K1171" s="148"/>
    </row>
    <row r="1172" spans="2:11">
      <c r="B1172" s="148"/>
      <c r="C1172" s="148"/>
      <c r="D1172" s="148"/>
      <c r="E1172" s="148"/>
      <c r="F1172" s="148"/>
      <c r="G1172" s="148"/>
      <c r="H1172" s="148"/>
      <c r="I1172" s="148"/>
      <c r="J1172" s="148"/>
      <c r="K1172" s="148"/>
    </row>
    <row r="1173" spans="2:11">
      <c r="B1173" s="148"/>
      <c r="C1173" s="148"/>
      <c r="D1173" s="148"/>
      <c r="E1173" s="148"/>
      <c r="F1173" s="148"/>
      <c r="G1173" s="148"/>
      <c r="H1173" s="148"/>
      <c r="I1173" s="148"/>
      <c r="J1173" s="148"/>
      <c r="K1173" s="148"/>
    </row>
    <row r="1174" spans="2:11">
      <c r="B1174" s="148"/>
      <c r="C1174" s="148"/>
      <c r="D1174" s="148"/>
      <c r="E1174" s="148"/>
      <c r="F1174" s="148"/>
      <c r="G1174" s="148"/>
      <c r="H1174" s="148"/>
      <c r="I1174" s="148"/>
      <c r="J1174" s="148"/>
      <c r="K1174" s="148"/>
    </row>
    <row r="1175" spans="2:11">
      <c r="B1175" s="148"/>
      <c r="C1175" s="148"/>
      <c r="D1175" s="148"/>
      <c r="E1175" s="148"/>
      <c r="F1175" s="148"/>
      <c r="G1175" s="148"/>
      <c r="H1175" s="148"/>
      <c r="I1175" s="148"/>
      <c r="J1175" s="148"/>
      <c r="K1175" s="148"/>
    </row>
    <row r="1176" spans="2:11">
      <c r="B1176" s="148"/>
      <c r="C1176" s="148"/>
      <c r="D1176" s="148"/>
      <c r="E1176" s="148"/>
      <c r="F1176" s="148"/>
      <c r="G1176" s="148"/>
      <c r="H1176" s="148"/>
      <c r="I1176" s="148"/>
      <c r="J1176" s="148"/>
      <c r="K1176" s="148"/>
    </row>
    <row r="1177" spans="2:11">
      <c r="B1177" s="148"/>
      <c r="C1177" s="148"/>
      <c r="D1177" s="148"/>
      <c r="E1177" s="148"/>
      <c r="F1177" s="148"/>
      <c r="G1177" s="148"/>
      <c r="H1177" s="148"/>
      <c r="I1177" s="148"/>
      <c r="J1177" s="148"/>
      <c r="K1177" s="148"/>
    </row>
    <row r="1178" spans="2:11">
      <c r="B1178" s="148"/>
      <c r="C1178" s="148"/>
      <c r="D1178" s="148"/>
      <c r="E1178" s="148"/>
      <c r="F1178" s="148"/>
      <c r="G1178" s="148"/>
      <c r="H1178" s="148"/>
      <c r="I1178" s="148"/>
      <c r="J1178" s="148"/>
      <c r="K1178" s="148"/>
    </row>
    <row r="1179" spans="2:11">
      <c r="B1179" s="148"/>
      <c r="C1179" s="148"/>
      <c r="D1179" s="148"/>
      <c r="E1179" s="148"/>
      <c r="F1179" s="148"/>
      <c r="G1179" s="148"/>
      <c r="H1179" s="148"/>
      <c r="I1179" s="148"/>
      <c r="J1179" s="148"/>
      <c r="K1179" s="148"/>
    </row>
    <row r="1180" spans="2:11">
      <c r="B1180" s="148"/>
      <c r="C1180" s="148"/>
      <c r="D1180" s="148"/>
      <c r="E1180" s="148"/>
      <c r="F1180" s="148"/>
      <c r="G1180" s="148"/>
      <c r="H1180" s="148"/>
      <c r="I1180" s="148"/>
      <c r="J1180" s="148"/>
      <c r="K1180" s="148"/>
    </row>
    <row r="1181" spans="2:11">
      <c r="B1181" s="148"/>
      <c r="C1181" s="148"/>
      <c r="D1181" s="148"/>
      <c r="E1181" s="148"/>
      <c r="F1181" s="148"/>
      <c r="G1181" s="148"/>
      <c r="H1181" s="148"/>
      <c r="I1181" s="148"/>
      <c r="J1181" s="148"/>
      <c r="K1181" s="148"/>
    </row>
    <row r="1182" spans="2:11">
      <c r="B1182" s="148"/>
      <c r="C1182" s="148"/>
      <c r="D1182" s="148"/>
      <c r="E1182" s="148"/>
      <c r="F1182" s="148"/>
      <c r="G1182" s="148"/>
      <c r="H1182" s="148"/>
      <c r="I1182" s="148"/>
      <c r="J1182" s="148"/>
      <c r="K1182" s="148"/>
    </row>
    <row r="1183" spans="2:11">
      <c r="B1183" s="148"/>
      <c r="C1183" s="148"/>
      <c r="D1183" s="148"/>
      <c r="E1183" s="148"/>
      <c r="F1183" s="148"/>
      <c r="G1183" s="148"/>
      <c r="H1183" s="148"/>
      <c r="I1183" s="148"/>
      <c r="J1183" s="148"/>
      <c r="K1183" s="148"/>
    </row>
    <row r="1184" spans="2:11">
      <c r="B1184" s="148"/>
      <c r="C1184" s="148"/>
      <c r="D1184" s="148"/>
      <c r="E1184" s="148"/>
      <c r="F1184" s="148"/>
      <c r="G1184" s="148"/>
      <c r="H1184" s="148"/>
      <c r="I1184" s="148"/>
      <c r="J1184" s="148"/>
      <c r="K1184" s="148"/>
    </row>
    <row r="1185" spans="2:11">
      <c r="B1185" s="148"/>
      <c r="C1185" s="148"/>
      <c r="D1185" s="148"/>
      <c r="E1185" s="148"/>
      <c r="F1185" s="148"/>
      <c r="G1185" s="148"/>
      <c r="H1185" s="148"/>
      <c r="I1185" s="148"/>
      <c r="J1185" s="148"/>
      <c r="K1185" s="148"/>
    </row>
    <row r="1186" spans="2:11">
      <c r="B1186" s="148"/>
      <c r="C1186" s="148"/>
      <c r="D1186" s="148"/>
      <c r="E1186" s="148"/>
      <c r="F1186" s="148"/>
      <c r="G1186" s="148"/>
      <c r="H1186" s="148"/>
      <c r="I1186" s="148"/>
      <c r="J1186" s="148"/>
      <c r="K1186" s="148"/>
    </row>
    <row r="1187" spans="2:11">
      <c r="B1187" s="148"/>
      <c r="C1187" s="148"/>
      <c r="D1187" s="148"/>
      <c r="E1187" s="148"/>
      <c r="F1187" s="148"/>
      <c r="G1187" s="148"/>
      <c r="H1187" s="148"/>
      <c r="I1187" s="148"/>
      <c r="J1187" s="148"/>
      <c r="K1187" s="148"/>
    </row>
    <row r="1188" spans="2:11">
      <c r="B1188" s="148"/>
      <c r="C1188" s="148"/>
      <c r="D1188" s="148"/>
      <c r="E1188" s="148"/>
      <c r="F1188" s="148"/>
      <c r="G1188" s="148"/>
      <c r="H1188" s="148"/>
      <c r="I1188" s="148"/>
      <c r="J1188" s="148"/>
      <c r="K1188" s="148"/>
    </row>
    <row r="1189" spans="2:11">
      <c r="B1189" s="148"/>
      <c r="C1189" s="148"/>
      <c r="D1189" s="148"/>
      <c r="E1189" s="148"/>
      <c r="F1189" s="148"/>
      <c r="G1189" s="148"/>
      <c r="H1189" s="148"/>
      <c r="I1189" s="148"/>
      <c r="J1189" s="148"/>
      <c r="K1189" s="148"/>
    </row>
    <row r="1190" spans="2:11">
      <c r="B1190" s="148"/>
      <c r="C1190" s="148"/>
      <c r="D1190" s="148"/>
      <c r="E1190" s="148"/>
      <c r="F1190" s="148"/>
      <c r="G1190" s="148"/>
      <c r="H1190" s="148"/>
      <c r="I1190" s="148"/>
      <c r="J1190" s="148"/>
      <c r="K1190" s="148"/>
    </row>
    <row r="1191" spans="2:11">
      <c r="B1191" s="148"/>
      <c r="C1191" s="148"/>
      <c r="D1191" s="148"/>
      <c r="E1191" s="148"/>
      <c r="F1191" s="148"/>
      <c r="G1191" s="148"/>
      <c r="H1191" s="148"/>
      <c r="I1191" s="148"/>
      <c r="J1191" s="148"/>
      <c r="K1191" s="148"/>
    </row>
    <row r="1192" spans="2:11">
      <c r="B1192" s="148"/>
      <c r="C1192" s="148"/>
      <c r="D1192" s="148"/>
      <c r="E1192" s="148"/>
      <c r="F1192" s="148"/>
      <c r="G1192" s="148"/>
      <c r="H1192" s="148"/>
      <c r="I1192" s="148"/>
      <c r="J1192" s="148"/>
      <c r="K1192" s="148"/>
    </row>
    <row r="1193" spans="2:11">
      <c r="B1193" s="148"/>
      <c r="C1193" s="148"/>
      <c r="D1193" s="148"/>
      <c r="E1193" s="148"/>
      <c r="F1193" s="148"/>
      <c r="G1193" s="148"/>
      <c r="H1193" s="148"/>
      <c r="I1193" s="148"/>
      <c r="J1193" s="148"/>
      <c r="K1193" s="148"/>
    </row>
    <row r="1194" spans="2:11">
      <c r="B1194" s="148"/>
      <c r="C1194" s="148"/>
      <c r="D1194" s="148"/>
      <c r="E1194" s="148"/>
      <c r="F1194" s="148"/>
      <c r="G1194" s="148"/>
      <c r="H1194" s="148"/>
      <c r="I1194" s="148"/>
      <c r="J1194" s="148"/>
      <c r="K1194" s="148"/>
    </row>
    <row r="1195" spans="2:11">
      <c r="B1195" s="148"/>
      <c r="C1195" s="148"/>
      <c r="D1195" s="148"/>
      <c r="E1195" s="148"/>
      <c r="F1195" s="148"/>
      <c r="G1195" s="148"/>
      <c r="H1195" s="148"/>
      <c r="I1195" s="148"/>
      <c r="J1195" s="148"/>
      <c r="K1195" s="148"/>
    </row>
    <row r="1196" spans="2:11">
      <c r="B1196" s="148"/>
      <c r="C1196" s="148"/>
      <c r="D1196" s="148"/>
      <c r="E1196" s="148"/>
      <c r="F1196" s="148"/>
      <c r="G1196" s="148"/>
      <c r="H1196" s="148"/>
      <c r="I1196" s="148"/>
      <c r="J1196" s="148"/>
      <c r="K1196" s="148"/>
    </row>
    <row r="1197" spans="2:11">
      <c r="B1197" s="148"/>
      <c r="C1197" s="148"/>
      <c r="D1197" s="148"/>
      <c r="E1197" s="148"/>
      <c r="F1197" s="148"/>
      <c r="G1197" s="148"/>
      <c r="H1197" s="148"/>
      <c r="I1197" s="148"/>
      <c r="J1197" s="148"/>
      <c r="K1197" s="148"/>
    </row>
    <row r="1198" spans="2:11">
      <c r="B1198" s="148"/>
      <c r="C1198" s="148"/>
      <c r="D1198" s="148"/>
      <c r="E1198" s="148"/>
      <c r="F1198" s="148"/>
      <c r="G1198" s="148"/>
      <c r="H1198" s="148"/>
      <c r="I1198" s="148"/>
      <c r="J1198" s="148"/>
      <c r="K1198" s="148"/>
    </row>
    <row r="1199" spans="2:11">
      <c r="B1199" s="148"/>
      <c r="C1199" s="148"/>
      <c r="D1199" s="148"/>
      <c r="E1199" s="148"/>
      <c r="F1199" s="148"/>
      <c r="G1199" s="148"/>
      <c r="H1199" s="148"/>
      <c r="I1199" s="148"/>
      <c r="J1199" s="148"/>
      <c r="K1199" s="148"/>
    </row>
    <row r="1200" spans="2:11">
      <c r="B1200" s="148"/>
      <c r="C1200" s="148"/>
      <c r="D1200" s="148"/>
      <c r="E1200" s="148"/>
      <c r="F1200" s="148"/>
      <c r="G1200" s="148"/>
      <c r="H1200" s="148"/>
      <c r="I1200" s="148"/>
      <c r="J1200" s="148"/>
      <c r="K1200" s="148"/>
    </row>
    <row r="1201" spans="2:11">
      <c r="B1201" s="148"/>
      <c r="C1201" s="148"/>
      <c r="D1201" s="148"/>
      <c r="E1201" s="148"/>
      <c r="F1201" s="148"/>
      <c r="G1201" s="148"/>
      <c r="H1201" s="148"/>
      <c r="I1201" s="148"/>
      <c r="J1201" s="148"/>
      <c r="K1201" s="148"/>
    </row>
    <row r="1202" spans="2:11">
      <c r="B1202" s="148"/>
      <c r="C1202" s="148"/>
      <c r="D1202" s="148"/>
      <c r="E1202" s="148"/>
      <c r="F1202" s="148"/>
      <c r="G1202" s="148"/>
      <c r="H1202" s="148"/>
      <c r="I1202" s="148"/>
      <c r="J1202" s="148"/>
      <c r="K1202" s="148"/>
    </row>
    <row r="1203" spans="2:11">
      <c r="B1203" s="148"/>
      <c r="C1203" s="148"/>
      <c r="D1203" s="148"/>
      <c r="E1203" s="148"/>
      <c r="F1203" s="148"/>
      <c r="G1203" s="148"/>
      <c r="H1203" s="148"/>
      <c r="I1203" s="148"/>
      <c r="J1203" s="148"/>
      <c r="K1203" s="148"/>
    </row>
    <row r="1204" spans="2:11">
      <c r="B1204" s="148"/>
      <c r="C1204" s="148"/>
      <c r="D1204" s="148"/>
      <c r="E1204" s="148"/>
      <c r="F1204" s="148"/>
      <c r="G1204" s="148"/>
      <c r="H1204" s="148"/>
      <c r="I1204" s="148"/>
      <c r="J1204" s="148"/>
      <c r="K1204" s="148"/>
    </row>
    <row r="1205" spans="2:11">
      <c r="B1205" s="148"/>
      <c r="C1205" s="148"/>
      <c r="D1205" s="148"/>
      <c r="E1205" s="148"/>
      <c r="F1205" s="148"/>
      <c r="G1205" s="148"/>
      <c r="H1205" s="148"/>
      <c r="I1205" s="148"/>
      <c r="J1205" s="148"/>
      <c r="K1205" s="148"/>
    </row>
    <row r="1206" spans="2:11">
      <c r="B1206" s="148"/>
      <c r="C1206" s="148"/>
      <c r="D1206" s="148"/>
      <c r="E1206" s="148"/>
      <c r="F1206" s="148"/>
      <c r="G1206" s="148"/>
      <c r="H1206" s="148"/>
      <c r="I1206" s="148"/>
      <c r="J1206" s="148"/>
      <c r="K1206" s="148"/>
    </row>
    <row r="1207" spans="2:11">
      <c r="B1207" s="148"/>
      <c r="C1207" s="148"/>
      <c r="D1207" s="148"/>
      <c r="E1207" s="148"/>
      <c r="F1207" s="148"/>
      <c r="G1207" s="148"/>
      <c r="H1207" s="148"/>
      <c r="I1207" s="148"/>
      <c r="J1207" s="148"/>
      <c r="K1207" s="148"/>
    </row>
    <row r="1208" spans="2:11">
      <c r="B1208" s="148"/>
      <c r="C1208" s="148"/>
      <c r="D1208" s="148"/>
      <c r="E1208" s="148"/>
      <c r="F1208" s="148"/>
      <c r="G1208" s="148"/>
      <c r="H1208" s="148"/>
      <c r="I1208" s="148"/>
      <c r="J1208" s="148"/>
      <c r="K1208" s="148"/>
    </row>
    <row r="1209" spans="2:11">
      <c r="B1209" s="148"/>
      <c r="C1209" s="148"/>
      <c r="D1209" s="148"/>
      <c r="E1209" s="148"/>
      <c r="F1209" s="148"/>
      <c r="G1209" s="148"/>
      <c r="H1209" s="148"/>
      <c r="I1209" s="148"/>
      <c r="J1209" s="148"/>
      <c r="K1209" s="148"/>
    </row>
    <row r="1210" spans="2:11">
      <c r="B1210" s="148"/>
      <c r="C1210" s="148"/>
      <c r="D1210" s="148"/>
      <c r="E1210" s="148"/>
      <c r="F1210" s="148"/>
      <c r="G1210" s="148"/>
      <c r="H1210" s="148"/>
      <c r="I1210" s="148"/>
      <c r="J1210" s="148"/>
      <c r="K1210" s="148"/>
    </row>
    <row r="1211" spans="2:11">
      <c r="B1211" s="148"/>
      <c r="C1211" s="148"/>
      <c r="D1211" s="148"/>
      <c r="E1211" s="148"/>
      <c r="F1211" s="148"/>
      <c r="G1211" s="148"/>
      <c r="H1211" s="148"/>
      <c r="I1211" s="148"/>
      <c r="J1211" s="148"/>
      <c r="K1211" s="148"/>
    </row>
    <row r="1212" spans="2:11">
      <c r="B1212" s="148"/>
      <c r="C1212" s="148"/>
      <c r="D1212" s="148"/>
      <c r="E1212" s="148"/>
      <c r="F1212" s="148"/>
      <c r="G1212" s="148"/>
      <c r="H1212" s="148"/>
      <c r="I1212" s="148"/>
      <c r="J1212" s="148"/>
      <c r="K1212" s="148"/>
    </row>
    <row r="1213" spans="2:11">
      <c r="B1213" s="148"/>
      <c r="C1213" s="148"/>
      <c r="D1213" s="148"/>
      <c r="E1213" s="148"/>
      <c r="F1213" s="148"/>
      <c r="G1213" s="148"/>
      <c r="H1213" s="148"/>
      <c r="I1213" s="148"/>
      <c r="J1213" s="148"/>
      <c r="K1213" s="148"/>
    </row>
    <row r="1214" spans="2:11">
      <c r="B1214" s="148"/>
      <c r="C1214" s="148"/>
      <c r="D1214" s="148"/>
      <c r="E1214" s="148"/>
      <c r="F1214" s="148"/>
      <c r="G1214" s="148"/>
      <c r="H1214" s="148"/>
      <c r="I1214" s="148"/>
      <c r="J1214" s="148"/>
      <c r="K1214" s="148"/>
    </row>
    <row r="1215" spans="2:11">
      <c r="B1215" s="148"/>
      <c r="C1215" s="148"/>
      <c r="D1215" s="148"/>
      <c r="E1215" s="148"/>
      <c r="F1215" s="148"/>
      <c r="G1215" s="148"/>
      <c r="H1215" s="148"/>
      <c r="I1215" s="148"/>
      <c r="J1215" s="148"/>
      <c r="K1215" s="148"/>
    </row>
    <row r="1216" spans="2:11">
      <c r="B1216" s="148"/>
      <c r="C1216" s="148"/>
      <c r="D1216" s="148"/>
      <c r="E1216" s="148"/>
      <c r="F1216" s="148"/>
      <c r="G1216" s="148"/>
      <c r="H1216" s="148"/>
      <c r="I1216" s="148"/>
      <c r="J1216" s="148"/>
      <c r="K1216" s="148"/>
    </row>
    <row r="1217" spans="2:11">
      <c r="B1217" s="148"/>
      <c r="C1217" s="148"/>
      <c r="D1217" s="148"/>
      <c r="E1217" s="148"/>
      <c r="F1217" s="148"/>
      <c r="G1217" s="148"/>
      <c r="H1217" s="148"/>
      <c r="I1217" s="148"/>
      <c r="J1217" s="148"/>
      <c r="K1217" s="148"/>
    </row>
    <row r="1218" spans="2:11">
      <c r="B1218" s="148"/>
      <c r="C1218" s="148"/>
      <c r="D1218" s="148"/>
      <c r="E1218" s="148"/>
      <c r="F1218" s="148"/>
      <c r="G1218" s="148"/>
      <c r="H1218" s="148"/>
      <c r="I1218" s="148"/>
      <c r="J1218" s="148"/>
      <c r="K1218" s="148"/>
    </row>
    <row r="1219" spans="2:11">
      <c r="B1219" s="148"/>
      <c r="C1219" s="148"/>
      <c r="D1219" s="148"/>
      <c r="E1219" s="148"/>
      <c r="F1219" s="148"/>
      <c r="G1219" s="148"/>
      <c r="H1219" s="148"/>
      <c r="I1219" s="148"/>
      <c r="J1219" s="148"/>
      <c r="K1219" s="148"/>
    </row>
    <row r="1220" spans="2:11">
      <c r="B1220" s="148"/>
      <c r="C1220" s="148"/>
      <c r="D1220" s="148"/>
      <c r="E1220" s="148"/>
      <c r="F1220" s="148"/>
      <c r="G1220" s="148"/>
      <c r="H1220" s="148"/>
      <c r="I1220" s="148"/>
      <c r="J1220" s="148"/>
      <c r="K1220" s="148"/>
    </row>
    <row r="1221" spans="2:11">
      <c r="B1221" s="148"/>
      <c r="C1221" s="148"/>
      <c r="D1221" s="148"/>
      <c r="E1221" s="148"/>
      <c r="F1221" s="148"/>
      <c r="G1221" s="148"/>
      <c r="H1221" s="148"/>
      <c r="I1221" s="148"/>
      <c r="J1221" s="148"/>
      <c r="K1221" s="148"/>
    </row>
    <row r="1222" spans="2:11">
      <c r="B1222" s="148"/>
      <c r="C1222" s="148"/>
      <c r="D1222" s="148"/>
      <c r="E1222" s="148"/>
      <c r="F1222" s="148"/>
      <c r="G1222" s="148"/>
      <c r="H1222" s="148"/>
      <c r="I1222" s="148"/>
      <c r="J1222" s="148"/>
      <c r="K1222" s="148"/>
    </row>
    <row r="1223" spans="2:11">
      <c r="B1223" s="148"/>
      <c r="C1223" s="148"/>
      <c r="D1223" s="148"/>
      <c r="E1223" s="148"/>
      <c r="F1223" s="148"/>
      <c r="G1223" s="148"/>
      <c r="H1223" s="148"/>
      <c r="I1223" s="148"/>
      <c r="J1223" s="148"/>
      <c r="K1223" s="148"/>
    </row>
    <row r="1224" spans="2:11">
      <c r="B1224" s="148"/>
      <c r="C1224" s="148"/>
      <c r="D1224" s="148"/>
      <c r="E1224" s="148"/>
      <c r="F1224" s="148"/>
      <c r="G1224" s="148"/>
      <c r="H1224" s="148"/>
      <c r="I1224" s="148"/>
      <c r="J1224" s="148"/>
      <c r="K1224" s="148"/>
    </row>
    <row r="1225" spans="2:11">
      <c r="B1225" s="148"/>
      <c r="C1225" s="148"/>
      <c r="D1225" s="148"/>
      <c r="E1225" s="148"/>
      <c r="F1225" s="148"/>
      <c r="G1225" s="148"/>
      <c r="H1225" s="148"/>
      <c r="I1225" s="148"/>
      <c r="J1225" s="148"/>
      <c r="K1225" s="148"/>
    </row>
    <row r="1226" spans="2:11">
      <c r="B1226" s="148"/>
      <c r="C1226" s="148"/>
      <c r="D1226" s="148"/>
      <c r="E1226" s="148"/>
      <c r="F1226" s="148"/>
      <c r="G1226" s="148"/>
      <c r="H1226" s="148"/>
      <c r="I1226" s="148"/>
      <c r="J1226" s="148"/>
      <c r="K1226" s="148"/>
    </row>
    <row r="1227" spans="2:11">
      <c r="B1227" s="148"/>
      <c r="C1227" s="148"/>
      <c r="D1227" s="148"/>
      <c r="E1227" s="148"/>
      <c r="F1227" s="148"/>
      <c r="G1227" s="148"/>
      <c r="H1227" s="148"/>
      <c r="I1227" s="148"/>
      <c r="J1227" s="148"/>
      <c r="K1227" s="148"/>
    </row>
    <row r="1228" spans="2:11">
      <c r="B1228" s="148"/>
      <c r="C1228" s="148"/>
      <c r="D1228" s="148"/>
      <c r="E1228" s="148"/>
      <c r="F1228" s="148"/>
      <c r="G1228" s="148"/>
      <c r="H1228" s="148"/>
      <c r="I1228" s="148"/>
      <c r="J1228" s="148"/>
      <c r="K1228" s="148"/>
    </row>
    <row r="1229" spans="2:11">
      <c r="B1229" s="148"/>
      <c r="C1229" s="148"/>
      <c r="D1229" s="148"/>
      <c r="E1229" s="148"/>
      <c r="F1229" s="148"/>
      <c r="G1229" s="148"/>
      <c r="H1229" s="148"/>
      <c r="I1229" s="148"/>
      <c r="J1229" s="148"/>
      <c r="K1229" s="148"/>
    </row>
    <row r="1230" spans="2:11">
      <c r="B1230" s="148"/>
      <c r="C1230" s="148"/>
      <c r="D1230" s="148"/>
      <c r="E1230" s="148"/>
      <c r="F1230" s="148"/>
      <c r="G1230" s="148"/>
      <c r="H1230" s="148"/>
      <c r="I1230" s="148"/>
      <c r="J1230" s="148"/>
      <c r="K1230" s="148"/>
    </row>
    <row r="1231" spans="2:11">
      <c r="B1231" s="148"/>
      <c r="C1231" s="148"/>
      <c r="D1231" s="148"/>
      <c r="E1231" s="148"/>
      <c r="F1231" s="148"/>
      <c r="G1231" s="148"/>
      <c r="H1231" s="148"/>
      <c r="I1231" s="148"/>
      <c r="J1231" s="148"/>
      <c r="K1231" s="148"/>
    </row>
    <row r="1232" spans="2:11">
      <c r="B1232" s="148"/>
      <c r="C1232" s="148"/>
      <c r="D1232" s="148"/>
      <c r="E1232" s="148"/>
      <c r="F1232" s="148"/>
      <c r="G1232" s="148"/>
      <c r="H1232" s="148"/>
      <c r="I1232" s="148"/>
      <c r="J1232" s="148"/>
      <c r="K1232" s="148"/>
    </row>
    <row r="1233" spans="2:11">
      <c r="B1233" s="148"/>
      <c r="C1233" s="148"/>
      <c r="D1233" s="148"/>
      <c r="E1233" s="148"/>
      <c r="F1233" s="148"/>
      <c r="G1233" s="148"/>
      <c r="H1233" s="148"/>
      <c r="I1233" s="148"/>
      <c r="J1233" s="148"/>
      <c r="K1233" s="148"/>
    </row>
    <row r="1234" spans="2:11">
      <c r="B1234" s="148"/>
      <c r="C1234" s="148"/>
      <c r="D1234" s="148"/>
      <c r="E1234" s="148"/>
      <c r="F1234" s="148"/>
      <c r="G1234" s="148"/>
      <c r="H1234" s="148"/>
      <c r="I1234" s="148"/>
      <c r="J1234" s="148"/>
      <c r="K1234" s="148"/>
    </row>
    <row r="1235" spans="2:11">
      <c r="B1235" s="148"/>
      <c r="C1235" s="148"/>
      <c r="D1235" s="148"/>
      <c r="E1235" s="148"/>
      <c r="F1235" s="148"/>
      <c r="G1235" s="148"/>
      <c r="H1235" s="148"/>
      <c r="I1235" s="148"/>
      <c r="J1235" s="148"/>
      <c r="K1235" s="148"/>
    </row>
    <row r="1236" spans="2:11">
      <c r="B1236" s="148"/>
      <c r="C1236" s="148"/>
      <c r="D1236" s="148"/>
      <c r="E1236" s="148"/>
      <c r="F1236" s="148"/>
      <c r="G1236" s="148"/>
      <c r="H1236" s="148"/>
      <c r="I1236" s="148"/>
      <c r="J1236" s="148"/>
      <c r="K1236" s="148"/>
    </row>
    <row r="1237" spans="2:11">
      <c r="B1237" s="148"/>
      <c r="C1237" s="148"/>
      <c r="D1237" s="148"/>
      <c r="E1237" s="148"/>
      <c r="F1237" s="148"/>
      <c r="G1237" s="148"/>
      <c r="H1237" s="148"/>
      <c r="I1237" s="148"/>
      <c r="J1237" s="148"/>
      <c r="K1237" s="148"/>
    </row>
    <row r="1238" spans="2:11">
      <c r="B1238" s="148"/>
      <c r="C1238" s="148"/>
      <c r="D1238" s="148"/>
      <c r="E1238" s="148"/>
      <c r="F1238" s="148"/>
      <c r="G1238" s="148"/>
      <c r="H1238" s="148"/>
      <c r="I1238" s="148"/>
      <c r="J1238" s="148"/>
      <c r="K1238" s="148"/>
    </row>
    <row r="1239" spans="2:11">
      <c r="B1239" s="148"/>
      <c r="C1239" s="148"/>
      <c r="D1239" s="148"/>
      <c r="E1239" s="148"/>
      <c r="F1239" s="148"/>
      <c r="G1239" s="148"/>
      <c r="H1239" s="148"/>
      <c r="I1239" s="148"/>
      <c r="J1239" s="148"/>
      <c r="K1239" s="148"/>
    </row>
    <row r="1240" spans="2:11">
      <c r="B1240" s="148"/>
      <c r="C1240" s="148"/>
      <c r="D1240" s="148"/>
      <c r="E1240" s="148"/>
      <c r="F1240" s="148"/>
      <c r="G1240" s="148"/>
      <c r="H1240" s="148"/>
      <c r="I1240" s="148"/>
      <c r="J1240" s="148"/>
      <c r="K1240" s="148"/>
    </row>
    <row r="1241" spans="2:11">
      <c r="B1241" s="148"/>
      <c r="C1241" s="148"/>
      <c r="D1241" s="148"/>
      <c r="E1241" s="148"/>
      <c r="F1241" s="148"/>
      <c r="G1241" s="148"/>
      <c r="H1241" s="148"/>
      <c r="I1241" s="148"/>
      <c r="J1241" s="148"/>
      <c r="K1241" s="148"/>
    </row>
    <row r="1242" spans="2:11">
      <c r="B1242" s="148"/>
      <c r="C1242" s="148"/>
      <c r="D1242" s="148"/>
      <c r="E1242" s="148"/>
      <c r="F1242" s="148"/>
      <c r="G1242" s="148"/>
      <c r="H1242" s="148"/>
      <c r="I1242" s="148"/>
      <c r="J1242" s="148"/>
      <c r="K1242" s="148"/>
    </row>
    <row r="1243" spans="2:11">
      <c r="B1243" s="148"/>
      <c r="C1243" s="148"/>
      <c r="D1243" s="148"/>
      <c r="E1243" s="148"/>
      <c r="F1243" s="148"/>
      <c r="G1243" s="148"/>
      <c r="H1243" s="148"/>
      <c r="I1243" s="148"/>
      <c r="J1243" s="148"/>
      <c r="K1243" s="148"/>
    </row>
    <row r="1244" spans="2:11">
      <c r="B1244" s="148"/>
      <c r="C1244" s="148"/>
      <c r="D1244" s="148"/>
      <c r="E1244" s="148"/>
      <c r="F1244" s="148"/>
      <c r="G1244" s="148"/>
      <c r="H1244" s="148"/>
      <c r="I1244" s="148"/>
      <c r="J1244" s="148"/>
      <c r="K1244" s="148"/>
    </row>
    <row r="1245" spans="2:11">
      <c r="B1245" s="148"/>
      <c r="C1245" s="148"/>
      <c r="D1245" s="148"/>
      <c r="E1245" s="148"/>
      <c r="F1245" s="148"/>
      <c r="G1245" s="148"/>
      <c r="H1245" s="148"/>
      <c r="I1245" s="148"/>
      <c r="J1245" s="148"/>
      <c r="K1245" s="148"/>
    </row>
    <row r="1246" spans="2:11">
      <c r="B1246" s="148"/>
      <c r="C1246" s="148"/>
      <c r="D1246" s="148"/>
      <c r="E1246" s="148"/>
      <c r="F1246" s="148"/>
      <c r="G1246" s="148"/>
      <c r="H1246" s="148"/>
      <c r="I1246" s="148"/>
      <c r="J1246" s="148"/>
      <c r="K1246" s="148"/>
    </row>
    <row r="1247" spans="2:11">
      <c r="B1247" s="148"/>
      <c r="C1247" s="148"/>
      <c r="D1247" s="148"/>
      <c r="E1247" s="148"/>
      <c r="F1247" s="148"/>
      <c r="G1247" s="148"/>
      <c r="H1247" s="148"/>
      <c r="I1247" s="148"/>
      <c r="J1247" s="148"/>
      <c r="K1247" s="148"/>
    </row>
    <row r="1248" spans="2:11">
      <c r="B1248" s="148"/>
      <c r="C1248" s="148"/>
      <c r="D1248" s="148"/>
      <c r="E1248" s="148"/>
      <c r="F1248" s="148"/>
      <c r="G1248" s="148"/>
      <c r="H1248" s="148"/>
      <c r="I1248" s="148"/>
      <c r="J1248" s="148"/>
      <c r="K1248" s="148"/>
    </row>
    <row r="1249" spans="2:11">
      <c r="B1249" s="148"/>
      <c r="C1249" s="148"/>
      <c r="D1249" s="148"/>
      <c r="E1249" s="148"/>
      <c r="F1249" s="148"/>
      <c r="G1249" s="148"/>
      <c r="H1249" s="148"/>
      <c r="I1249" s="148"/>
      <c r="J1249" s="148"/>
      <c r="K1249" s="148"/>
    </row>
    <row r="1250" spans="2:11">
      <c r="B1250" s="148"/>
      <c r="C1250" s="148"/>
      <c r="D1250" s="148"/>
      <c r="E1250" s="148"/>
      <c r="F1250" s="148"/>
      <c r="G1250" s="148"/>
      <c r="H1250" s="148"/>
      <c r="I1250" s="148"/>
      <c r="J1250" s="148"/>
      <c r="K1250" s="148"/>
    </row>
    <row r="1251" spans="2:11">
      <c r="B1251" s="148"/>
      <c r="C1251" s="148"/>
      <c r="D1251" s="148"/>
      <c r="E1251" s="148"/>
      <c r="F1251" s="148"/>
      <c r="G1251" s="148"/>
      <c r="H1251" s="148"/>
      <c r="I1251" s="148"/>
      <c r="J1251" s="148"/>
      <c r="K1251" s="148"/>
    </row>
    <row r="1252" spans="2:11">
      <c r="B1252" s="148"/>
      <c r="C1252" s="148"/>
      <c r="D1252" s="148"/>
      <c r="E1252" s="148"/>
      <c r="F1252" s="148"/>
      <c r="G1252" s="148"/>
      <c r="H1252" s="148"/>
      <c r="I1252" s="148"/>
      <c r="J1252" s="148"/>
      <c r="K1252" s="148"/>
    </row>
    <row r="1253" spans="2:11">
      <c r="B1253" s="148"/>
      <c r="C1253" s="148"/>
      <c r="D1253" s="148"/>
      <c r="E1253" s="148"/>
      <c r="F1253" s="148"/>
      <c r="G1253" s="148"/>
      <c r="H1253" s="148"/>
      <c r="I1253" s="148"/>
      <c r="J1253" s="148"/>
      <c r="K1253" s="148"/>
    </row>
    <row r="1254" spans="2:11">
      <c r="B1254" s="148"/>
      <c r="C1254" s="148"/>
      <c r="D1254" s="148"/>
      <c r="E1254" s="148"/>
      <c r="F1254" s="148"/>
      <c r="G1254" s="148"/>
      <c r="H1254" s="148"/>
      <c r="I1254" s="148"/>
      <c r="J1254" s="148"/>
      <c r="K1254" s="148"/>
    </row>
    <row r="1255" spans="2:11">
      <c r="B1255" s="148"/>
      <c r="C1255" s="148"/>
      <c r="D1255" s="148"/>
      <c r="E1255" s="148"/>
      <c r="F1255" s="148"/>
      <c r="G1255" s="148"/>
      <c r="H1255" s="148"/>
      <c r="I1255" s="148"/>
      <c r="J1255" s="148"/>
      <c r="K1255" s="148"/>
    </row>
    <row r="1256" spans="2:11">
      <c r="B1256" s="148"/>
      <c r="C1256" s="148"/>
      <c r="D1256" s="148"/>
      <c r="E1256" s="148"/>
      <c r="F1256" s="148"/>
      <c r="G1256" s="148"/>
      <c r="H1256" s="148"/>
      <c r="I1256" s="148"/>
      <c r="J1256" s="148"/>
      <c r="K1256" s="148"/>
    </row>
    <row r="1257" spans="2:11">
      <c r="B1257" s="148"/>
      <c r="C1257" s="148"/>
      <c r="D1257" s="148"/>
      <c r="E1257" s="148"/>
      <c r="F1257" s="148"/>
      <c r="G1257" s="148"/>
      <c r="H1257" s="148"/>
      <c r="I1257" s="148"/>
      <c r="J1257" s="148"/>
      <c r="K1257" s="148"/>
    </row>
    <row r="1258" spans="2:11">
      <c r="B1258" s="148"/>
      <c r="C1258" s="148"/>
      <c r="D1258" s="148"/>
      <c r="E1258" s="148"/>
      <c r="F1258" s="148"/>
      <c r="G1258" s="148"/>
      <c r="H1258" s="148"/>
      <c r="I1258" s="148"/>
      <c r="J1258" s="148"/>
      <c r="K1258" s="148"/>
    </row>
    <row r="1259" spans="2:11">
      <c r="B1259" s="148"/>
      <c r="C1259" s="148"/>
      <c r="D1259" s="148"/>
      <c r="E1259" s="148"/>
      <c r="F1259" s="148"/>
      <c r="G1259" s="148"/>
      <c r="H1259" s="148"/>
      <c r="I1259" s="148"/>
      <c r="J1259" s="148"/>
      <c r="K1259" s="148"/>
    </row>
    <row r="1260" spans="2:11">
      <c r="B1260" s="148"/>
      <c r="C1260" s="148"/>
      <c r="D1260" s="148"/>
      <c r="E1260" s="148"/>
      <c r="F1260" s="148"/>
      <c r="G1260" s="148"/>
      <c r="H1260" s="148"/>
      <c r="I1260" s="148"/>
      <c r="J1260" s="148"/>
      <c r="K1260" s="148"/>
    </row>
    <row r="1261" spans="2:11">
      <c r="B1261" s="148"/>
      <c r="C1261" s="148"/>
      <c r="D1261" s="148"/>
      <c r="E1261" s="148"/>
      <c r="F1261" s="148"/>
      <c r="G1261" s="148"/>
      <c r="H1261" s="148"/>
      <c r="I1261" s="148"/>
      <c r="J1261" s="148"/>
      <c r="K1261" s="148"/>
    </row>
    <row r="1262" spans="2:11">
      <c r="B1262" s="148"/>
      <c r="C1262" s="148"/>
      <c r="D1262" s="148"/>
      <c r="E1262" s="148"/>
      <c r="F1262" s="148"/>
      <c r="G1262" s="148"/>
      <c r="H1262" s="148"/>
      <c r="I1262" s="148"/>
      <c r="J1262" s="148"/>
      <c r="K1262" s="148"/>
    </row>
    <row r="1263" spans="2:11">
      <c r="B1263" s="148"/>
      <c r="C1263" s="148"/>
      <c r="D1263" s="148"/>
      <c r="E1263" s="148"/>
      <c r="F1263" s="148"/>
      <c r="G1263" s="148"/>
      <c r="H1263" s="148"/>
      <c r="I1263" s="148"/>
      <c r="J1263" s="148"/>
      <c r="K1263" s="148"/>
    </row>
    <row r="1264" spans="2:11">
      <c r="B1264" s="148"/>
      <c r="C1264" s="148"/>
      <c r="D1264" s="148"/>
      <c r="E1264" s="148"/>
      <c r="F1264" s="148"/>
      <c r="G1264" s="148"/>
      <c r="H1264" s="148"/>
      <c r="I1264" s="148"/>
      <c r="J1264" s="148"/>
      <c r="K1264" s="148"/>
    </row>
    <row r="1265" spans="2:11">
      <c r="B1265" s="148"/>
      <c r="C1265" s="148"/>
      <c r="D1265" s="148"/>
      <c r="E1265" s="148"/>
      <c r="F1265" s="148"/>
      <c r="G1265" s="148"/>
      <c r="H1265" s="148"/>
      <c r="I1265" s="148"/>
      <c r="J1265" s="148"/>
      <c r="K1265" s="148"/>
    </row>
    <row r="1266" spans="2:11">
      <c r="B1266" s="148"/>
      <c r="C1266" s="148"/>
      <c r="D1266" s="148"/>
      <c r="E1266" s="148"/>
      <c r="F1266" s="148"/>
      <c r="G1266" s="148"/>
      <c r="H1266" s="148"/>
      <c r="I1266" s="148"/>
      <c r="J1266" s="148"/>
      <c r="K1266" s="148"/>
    </row>
    <row r="1267" spans="2:11">
      <c r="B1267" s="148"/>
      <c r="C1267" s="148"/>
      <c r="D1267" s="148"/>
      <c r="E1267" s="148"/>
      <c r="F1267" s="148"/>
      <c r="G1267" s="148"/>
      <c r="H1267" s="148"/>
      <c r="I1267" s="148"/>
      <c r="J1267" s="148"/>
      <c r="K1267" s="148"/>
    </row>
    <row r="1268" spans="2:11">
      <c r="B1268" s="148"/>
      <c r="C1268" s="148"/>
      <c r="D1268" s="148"/>
      <c r="E1268" s="148"/>
      <c r="F1268" s="148"/>
      <c r="G1268" s="148"/>
      <c r="H1268" s="148"/>
      <c r="I1268" s="148"/>
      <c r="J1268" s="148"/>
      <c r="K1268" s="148"/>
    </row>
    <row r="1269" spans="2:11">
      <c r="B1269" s="148"/>
      <c r="C1269" s="148"/>
      <c r="D1269" s="148"/>
      <c r="E1269" s="148"/>
      <c r="F1269" s="148"/>
      <c r="G1269" s="148"/>
      <c r="H1269" s="148"/>
      <c r="I1269" s="148"/>
      <c r="J1269" s="148"/>
      <c r="K1269" s="148"/>
    </row>
    <row r="1270" spans="2:11">
      <c r="B1270" s="148"/>
      <c r="C1270" s="148"/>
      <c r="D1270" s="148"/>
      <c r="E1270" s="148"/>
      <c r="F1270" s="148"/>
      <c r="G1270" s="148"/>
      <c r="H1270" s="148"/>
      <c r="I1270" s="148"/>
      <c r="J1270" s="148"/>
      <c r="K1270" s="148"/>
    </row>
    <row r="1271" spans="2:11">
      <c r="B1271" s="148"/>
      <c r="C1271" s="148"/>
      <c r="D1271" s="148"/>
      <c r="E1271" s="148"/>
      <c r="F1271" s="148"/>
      <c r="G1271" s="148"/>
      <c r="H1271" s="148"/>
      <c r="I1271" s="148"/>
      <c r="J1271" s="148"/>
      <c r="K1271" s="148"/>
    </row>
    <row r="1272" spans="2:11">
      <c r="B1272" s="148"/>
      <c r="C1272" s="148"/>
      <c r="D1272" s="148"/>
      <c r="E1272" s="148"/>
      <c r="F1272" s="148"/>
      <c r="G1272" s="148"/>
      <c r="H1272" s="148"/>
      <c r="I1272" s="148"/>
      <c r="J1272" s="148"/>
      <c r="K1272" s="148"/>
    </row>
    <row r="1273" spans="2:11">
      <c r="B1273" s="148"/>
      <c r="C1273" s="148"/>
      <c r="D1273" s="148"/>
      <c r="E1273" s="148"/>
      <c r="F1273" s="148"/>
      <c r="G1273" s="148"/>
      <c r="H1273" s="148"/>
      <c r="I1273" s="148"/>
      <c r="J1273" s="148"/>
      <c r="K1273" s="148"/>
    </row>
    <row r="1274" spans="2:11">
      <c r="B1274" s="148"/>
      <c r="C1274" s="148"/>
      <c r="D1274" s="148"/>
      <c r="E1274" s="148"/>
      <c r="F1274" s="148"/>
      <c r="G1274" s="148"/>
      <c r="H1274" s="148"/>
      <c r="I1274" s="148"/>
      <c r="J1274" s="148"/>
      <c r="K1274" s="148"/>
    </row>
    <row r="1275" spans="2:11">
      <c r="B1275" s="148"/>
      <c r="C1275" s="148"/>
      <c r="D1275" s="148"/>
      <c r="E1275" s="148"/>
      <c r="F1275" s="148"/>
      <c r="G1275" s="148"/>
      <c r="H1275" s="148"/>
      <c r="I1275" s="148"/>
      <c r="J1275" s="148"/>
      <c r="K1275" s="148"/>
    </row>
    <row r="1276" spans="2:11">
      <c r="B1276" s="148"/>
      <c r="C1276" s="148"/>
      <c r="D1276" s="148"/>
      <c r="E1276" s="148"/>
      <c r="F1276" s="148"/>
      <c r="G1276" s="148"/>
      <c r="H1276" s="148"/>
      <c r="I1276" s="148"/>
      <c r="J1276" s="148"/>
      <c r="K1276" s="148"/>
    </row>
    <row r="1277" spans="2:11">
      <c r="B1277" s="148"/>
      <c r="C1277" s="148"/>
      <c r="D1277" s="148"/>
      <c r="E1277" s="148"/>
      <c r="F1277" s="148"/>
      <c r="G1277" s="148"/>
      <c r="H1277" s="148"/>
      <c r="I1277" s="148"/>
      <c r="J1277" s="148"/>
      <c r="K1277" s="148"/>
    </row>
    <row r="1278" spans="2:11">
      <c r="B1278" s="148"/>
      <c r="C1278" s="148"/>
      <c r="D1278" s="148"/>
      <c r="E1278" s="148"/>
      <c r="F1278" s="148"/>
      <c r="G1278" s="148"/>
      <c r="H1278" s="148"/>
      <c r="I1278" s="148"/>
      <c r="J1278" s="148"/>
      <c r="K1278" s="148"/>
    </row>
    <row r="1279" spans="2:11">
      <c r="B1279" s="148"/>
      <c r="C1279" s="148"/>
      <c r="D1279" s="148"/>
      <c r="E1279" s="148"/>
      <c r="F1279" s="148"/>
      <c r="G1279" s="148"/>
      <c r="H1279" s="148"/>
      <c r="I1279" s="148"/>
      <c r="J1279" s="148"/>
      <c r="K1279" s="148"/>
    </row>
    <row r="1280" spans="2:11">
      <c r="B1280" s="148"/>
      <c r="C1280" s="148"/>
      <c r="D1280" s="148"/>
      <c r="E1280" s="148"/>
      <c r="F1280" s="148"/>
      <c r="G1280" s="148"/>
      <c r="H1280" s="148"/>
      <c r="I1280" s="148"/>
      <c r="J1280" s="148"/>
      <c r="K1280" s="148"/>
    </row>
    <row r="1281" spans="2:11">
      <c r="B1281" s="148"/>
      <c r="C1281" s="148"/>
      <c r="D1281" s="148"/>
      <c r="E1281" s="148"/>
      <c r="F1281" s="148"/>
      <c r="G1281" s="148"/>
      <c r="H1281" s="148"/>
      <c r="I1281" s="148"/>
      <c r="J1281" s="148"/>
      <c r="K1281" s="148"/>
    </row>
    <row r="1282" spans="2:11">
      <c r="B1282" s="148"/>
      <c r="C1282" s="148"/>
      <c r="D1282" s="148"/>
      <c r="E1282" s="148"/>
      <c r="F1282" s="148"/>
      <c r="G1282" s="148"/>
      <c r="H1282" s="148"/>
      <c r="I1282" s="148"/>
      <c r="J1282" s="148"/>
      <c r="K1282" s="148"/>
    </row>
    <row r="1283" spans="2:11">
      <c r="B1283" s="148"/>
      <c r="C1283" s="148"/>
      <c r="D1283" s="148"/>
      <c r="E1283" s="148"/>
      <c r="F1283" s="148"/>
      <c r="G1283" s="148"/>
      <c r="H1283" s="148"/>
      <c r="I1283" s="148"/>
      <c r="J1283" s="148"/>
      <c r="K1283" s="148"/>
    </row>
    <row r="1284" spans="2:11">
      <c r="B1284" s="148"/>
      <c r="C1284" s="148"/>
      <c r="D1284" s="148"/>
      <c r="E1284" s="148"/>
      <c r="F1284" s="148"/>
      <c r="G1284" s="148"/>
      <c r="H1284" s="148"/>
      <c r="I1284" s="148"/>
      <c r="J1284" s="148"/>
      <c r="K1284" s="148"/>
    </row>
    <row r="1285" spans="2:11">
      <c r="B1285" s="148"/>
      <c r="C1285" s="148"/>
      <c r="D1285" s="148"/>
      <c r="E1285" s="148"/>
      <c r="F1285" s="148"/>
      <c r="G1285" s="148"/>
      <c r="H1285" s="148"/>
      <c r="I1285" s="148"/>
      <c r="J1285" s="148"/>
      <c r="K1285" s="148"/>
    </row>
    <row r="1286" spans="2:11">
      <c r="B1286" s="148"/>
      <c r="C1286" s="148"/>
      <c r="D1286" s="148"/>
      <c r="E1286" s="148"/>
      <c r="F1286" s="148"/>
      <c r="G1286" s="148"/>
      <c r="H1286" s="148"/>
      <c r="I1286" s="148"/>
      <c r="J1286" s="148"/>
      <c r="K1286" s="148"/>
    </row>
    <row r="1287" spans="2:11">
      <c r="B1287" s="148"/>
      <c r="C1287" s="148"/>
      <c r="D1287" s="148"/>
      <c r="E1287" s="148"/>
      <c r="F1287" s="148"/>
      <c r="G1287" s="148"/>
      <c r="H1287" s="148"/>
      <c r="I1287" s="148"/>
      <c r="J1287" s="148"/>
      <c r="K1287" s="148"/>
    </row>
    <row r="1288" spans="2:11">
      <c r="B1288" s="148"/>
      <c r="C1288" s="148"/>
      <c r="D1288" s="148"/>
      <c r="E1288" s="148"/>
      <c r="F1288" s="148"/>
      <c r="G1288" s="148"/>
      <c r="H1288" s="148"/>
      <c r="I1288" s="148"/>
      <c r="J1288" s="148"/>
      <c r="K1288" s="148"/>
    </row>
    <row r="1289" spans="2:11">
      <c r="B1289" s="148"/>
      <c r="C1289" s="148"/>
      <c r="D1289" s="148"/>
      <c r="E1289" s="148"/>
      <c r="F1289" s="148"/>
      <c r="G1289" s="148"/>
      <c r="H1289" s="148"/>
      <c r="I1289" s="148"/>
      <c r="J1289" s="148"/>
      <c r="K1289" s="148"/>
    </row>
    <row r="1290" spans="2:11">
      <c r="B1290" s="148"/>
      <c r="C1290" s="148"/>
      <c r="D1290" s="148"/>
      <c r="E1290" s="148"/>
      <c r="F1290" s="148"/>
      <c r="G1290" s="148"/>
      <c r="H1290" s="148"/>
      <c r="I1290" s="148"/>
      <c r="J1290" s="148"/>
      <c r="K1290" s="148"/>
    </row>
    <row r="1291" spans="2:11">
      <c r="B1291" s="148"/>
      <c r="C1291" s="148"/>
      <c r="D1291" s="148"/>
      <c r="E1291" s="148"/>
      <c r="F1291" s="148"/>
      <c r="G1291" s="148"/>
      <c r="H1291" s="148"/>
      <c r="I1291" s="148"/>
      <c r="J1291" s="148"/>
      <c r="K1291" s="148"/>
    </row>
    <row r="1292" spans="2:11">
      <c r="B1292" s="148"/>
      <c r="C1292" s="148"/>
      <c r="D1292" s="148"/>
      <c r="E1292" s="148"/>
      <c r="F1292" s="148"/>
      <c r="G1292" s="148"/>
      <c r="H1292" s="148"/>
      <c r="I1292" s="148"/>
      <c r="J1292" s="148"/>
      <c r="K1292" s="148"/>
    </row>
    <row r="1293" spans="2:11">
      <c r="B1293" s="148"/>
      <c r="C1293" s="148"/>
      <c r="D1293" s="148"/>
      <c r="E1293" s="148"/>
      <c r="F1293" s="148"/>
      <c r="G1293" s="148"/>
      <c r="H1293" s="148"/>
      <c r="I1293" s="148"/>
      <c r="J1293" s="148"/>
      <c r="K1293" s="148"/>
    </row>
    <row r="1294" spans="2:11">
      <c r="B1294" s="148"/>
      <c r="C1294" s="148"/>
      <c r="D1294" s="148"/>
      <c r="E1294" s="148"/>
      <c r="F1294" s="148"/>
      <c r="G1294" s="148"/>
      <c r="H1294" s="148"/>
      <c r="I1294" s="148"/>
      <c r="J1294" s="148"/>
      <c r="K1294" s="148"/>
    </row>
    <row r="1295" spans="2:11">
      <c r="B1295" s="148"/>
      <c r="C1295" s="148"/>
      <c r="D1295" s="148"/>
      <c r="E1295" s="148"/>
      <c r="F1295" s="148"/>
      <c r="G1295" s="148"/>
      <c r="H1295" s="148"/>
      <c r="I1295" s="148"/>
      <c r="J1295" s="148"/>
      <c r="K1295" s="148"/>
    </row>
    <row r="1296" spans="2:11">
      <c r="B1296" s="148"/>
      <c r="C1296" s="148"/>
      <c r="D1296" s="148"/>
      <c r="E1296" s="148"/>
      <c r="F1296" s="148"/>
      <c r="G1296" s="148"/>
      <c r="H1296" s="148"/>
      <c r="I1296" s="148"/>
      <c r="J1296" s="148"/>
      <c r="K1296" s="148"/>
    </row>
    <row r="1297" spans="2:11">
      <c r="B1297" s="148"/>
      <c r="C1297" s="148"/>
      <c r="D1297" s="148"/>
      <c r="E1297" s="148"/>
      <c r="F1297" s="148"/>
      <c r="G1297" s="148"/>
      <c r="H1297" s="148"/>
      <c r="I1297" s="148"/>
      <c r="J1297" s="148"/>
      <c r="K1297" s="148"/>
    </row>
    <row r="1298" spans="2:11">
      <c r="B1298" s="148"/>
      <c r="C1298" s="148"/>
      <c r="D1298" s="148"/>
      <c r="E1298" s="148"/>
      <c r="F1298" s="148"/>
      <c r="G1298" s="148"/>
      <c r="H1298" s="148"/>
      <c r="I1298" s="148"/>
      <c r="J1298" s="148"/>
      <c r="K1298" s="148"/>
    </row>
    <row r="1299" spans="2:11">
      <c r="B1299" s="148"/>
      <c r="C1299" s="148"/>
      <c r="D1299" s="148"/>
      <c r="E1299" s="148"/>
      <c r="F1299" s="148"/>
      <c r="G1299" s="148"/>
      <c r="H1299" s="148"/>
      <c r="I1299" s="148"/>
      <c r="J1299" s="148"/>
      <c r="K1299" s="148"/>
    </row>
    <row r="1300" spans="2:11">
      <c r="B1300" s="148"/>
      <c r="C1300" s="148"/>
      <c r="D1300" s="148"/>
      <c r="E1300" s="148"/>
      <c r="F1300" s="148"/>
      <c r="G1300" s="148"/>
      <c r="H1300" s="148"/>
      <c r="I1300" s="148"/>
      <c r="J1300" s="148"/>
      <c r="K1300" s="148"/>
    </row>
    <row r="1301" spans="2:11">
      <c r="B1301" s="148"/>
      <c r="C1301" s="148"/>
      <c r="D1301" s="148"/>
      <c r="E1301" s="148"/>
      <c r="F1301" s="148"/>
      <c r="G1301" s="148"/>
      <c r="H1301" s="148"/>
      <c r="I1301" s="148"/>
      <c r="J1301" s="148"/>
      <c r="K1301" s="148"/>
    </row>
    <row r="1302" spans="2:11">
      <c r="B1302" s="148"/>
      <c r="C1302" s="148"/>
      <c r="D1302" s="148"/>
      <c r="E1302" s="148"/>
      <c r="F1302" s="148"/>
      <c r="G1302" s="148"/>
      <c r="H1302" s="148"/>
      <c r="I1302" s="148"/>
      <c r="J1302" s="148"/>
      <c r="K1302" s="148"/>
    </row>
    <row r="1303" spans="2:11">
      <c r="B1303" s="148"/>
      <c r="C1303" s="148"/>
      <c r="D1303" s="148"/>
      <c r="E1303" s="148"/>
      <c r="F1303" s="148"/>
      <c r="G1303" s="148"/>
      <c r="H1303" s="148"/>
      <c r="I1303" s="148"/>
      <c r="J1303" s="148"/>
      <c r="K1303" s="148"/>
    </row>
    <row r="1304" spans="2:11">
      <c r="B1304" s="148"/>
      <c r="C1304" s="148"/>
      <c r="D1304" s="148"/>
      <c r="E1304" s="148"/>
      <c r="F1304" s="148"/>
      <c r="G1304" s="148"/>
      <c r="H1304" s="148"/>
      <c r="I1304" s="148"/>
      <c r="J1304" s="148"/>
      <c r="K1304" s="148"/>
    </row>
    <row r="1305" spans="2:11">
      <c r="B1305" s="148"/>
      <c r="C1305" s="148"/>
      <c r="D1305" s="148"/>
      <c r="E1305" s="148"/>
      <c r="F1305" s="148"/>
      <c r="G1305" s="148"/>
      <c r="H1305" s="148"/>
      <c r="I1305" s="148"/>
      <c r="J1305" s="148"/>
      <c r="K1305" s="148"/>
    </row>
    <row r="1306" spans="2:11">
      <c r="B1306" s="148"/>
      <c r="C1306" s="148"/>
      <c r="D1306" s="148"/>
      <c r="E1306" s="148"/>
      <c r="F1306" s="148"/>
      <c r="G1306" s="148"/>
      <c r="H1306" s="148"/>
      <c r="I1306" s="148"/>
      <c r="J1306" s="148"/>
      <c r="K1306" s="148"/>
    </row>
    <row r="1307" spans="2:11">
      <c r="B1307" s="148"/>
      <c r="C1307" s="148"/>
      <c r="D1307" s="148"/>
      <c r="E1307" s="148"/>
      <c r="F1307" s="148"/>
      <c r="G1307" s="148"/>
      <c r="H1307" s="148"/>
      <c r="I1307" s="148"/>
      <c r="J1307" s="148"/>
      <c r="K1307" s="148"/>
    </row>
    <row r="1308" spans="2:11">
      <c r="B1308" s="148"/>
      <c r="C1308" s="148"/>
      <c r="D1308" s="148"/>
      <c r="E1308" s="148"/>
      <c r="F1308" s="148"/>
      <c r="G1308" s="148"/>
      <c r="H1308" s="148"/>
      <c r="I1308" s="148"/>
      <c r="J1308" s="148"/>
      <c r="K1308" s="148"/>
    </row>
    <row r="1309" spans="2:11">
      <c r="B1309" s="148"/>
      <c r="C1309" s="148"/>
      <c r="D1309" s="148"/>
      <c r="E1309" s="148"/>
      <c r="F1309" s="148"/>
      <c r="G1309" s="148"/>
      <c r="H1309" s="148"/>
      <c r="I1309" s="148"/>
      <c r="J1309" s="148"/>
      <c r="K1309" s="148"/>
    </row>
    <row r="1310" spans="2:11">
      <c r="B1310" s="148"/>
      <c r="C1310" s="148"/>
      <c r="D1310" s="148"/>
      <c r="E1310" s="148"/>
      <c r="F1310" s="148"/>
      <c r="G1310" s="148"/>
      <c r="H1310" s="148"/>
      <c r="I1310" s="148"/>
      <c r="J1310" s="148"/>
      <c r="K1310" s="148"/>
    </row>
    <row r="1311" spans="2:11">
      <c r="B1311" s="148"/>
      <c r="C1311" s="148"/>
      <c r="D1311" s="148"/>
      <c r="E1311" s="148"/>
      <c r="F1311" s="148"/>
      <c r="G1311" s="148"/>
      <c r="H1311" s="148"/>
      <c r="I1311" s="148"/>
      <c r="J1311" s="148"/>
      <c r="K1311" s="148"/>
    </row>
    <row r="1312" spans="2:11">
      <c r="B1312" s="148"/>
      <c r="C1312" s="148"/>
      <c r="D1312" s="148"/>
      <c r="E1312" s="148"/>
      <c r="F1312" s="148"/>
      <c r="G1312" s="148"/>
      <c r="H1312" s="148"/>
      <c r="I1312" s="148"/>
      <c r="J1312" s="148"/>
      <c r="K1312" s="148"/>
    </row>
    <row r="1313" spans="2:11">
      <c r="B1313" s="148"/>
      <c r="C1313" s="148"/>
      <c r="D1313" s="148"/>
      <c r="E1313" s="148"/>
      <c r="F1313" s="148"/>
      <c r="G1313" s="148"/>
      <c r="H1313" s="148"/>
      <c r="I1313" s="148"/>
      <c r="J1313" s="148"/>
      <c r="K1313" s="148"/>
    </row>
    <row r="1314" spans="2:11">
      <c r="B1314" s="148"/>
      <c r="C1314" s="148"/>
      <c r="D1314" s="148"/>
      <c r="E1314" s="148"/>
      <c r="F1314" s="148"/>
      <c r="G1314" s="148"/>
      <c r="H1314" s="148"/>
      <c r="I1314" s="148"/>
      <c r="J1314" s="148"/>
      <c r="K1314" s="148"/>
    </row>
    <row r="1315" spans="2:11">
      <c r="B1315" s="148"/>
      <c r="C1315" s="148"/>
      <c r="D1315" s="148"/>
      <c r="E1315" s="148"/>
      <c r="F1315" s="148"/>
      <c r="G1315" s="148"/>
      <c r="H1315" s="148"/>
      <c r="I1315" s="148"/>
      <c r="J1315" s="148"/>
      <c r="K1315" s="148"/>
    </row>
    <row r="1316" spans="2:11">
      <c r="B1316" s="148"/>
      <c r="C1316" s="148"/>
      <c r="D1316" s="148"/>
      <c r="E1316" s="148"/>
      <c r="F1316" s="148"/>
      <c r="G1316" s="148"/>
      <c r="H1316" s="148"/>
      <c r="I1316" s="148"/>
      <c r="J1316" s="148"/>
      <c r="K1316" s="148"/>
    </row>
    <row r="1317" spans="2:11">
      <c r="B1317" s="148"/>
      <c r="C1317" s="148"/>
      <c r="D1317" s="148"/>
      <c r="E1317" s="148"/>
      <c r="F1317" s="148"/>
      <c r="G1317" s="148"/>
      <c r="H1317" s="148"/>
      <c r="I1317" s="148"/>
      <c r="J1317" s="148"/>
      <c r="K1317" s="148"/>
    </row>
    <row r="1318" spans="2:11">
      <c r="B1318" s="148"/>
      <c r="C1318" s="148"/>
      <c r="D1318" s="148"/>
      <c r="E1318" s="148"/>
      <c r="F1318" s="148"/>
      <c r="G1318" s="148"/>
      <c r="H1318" s="148"/>
      <c r="I1318" s="148"/>
      <c r="J1318" s="148"/>
      <c r="K1318" s="148"/>
    </row>
    <row r="1319" spans="2:11">
      <c r="B1319" s="148"/>
      <c r="C1319" s="148"/>
      <c r="D1319" s="148"/>
      <c r="E1319" s="148"/>
      <c r="F1319" s="148"/>
      <c r="G1319" s="148"/>
      <c r="H1319" s="148"/>
      <c r="I1319" s="148"/>
      <c r="J1319" s="148"/>
      <c r="K1319" s="148"/>
    </row>
    <row r="1320" spans="2:11">
      <c r="B1320" s="148"/>
      <c r="C1320" s="148"/>
      <c r="D1320" s="148"/>
      <c r="E1320" s="148"/>
      <c r="F1320" s="148"/>
      <c r="G1320" s="148"/>
      <c r="H1320" s="148"/>
      <c r="I1320" s="148"/>
      <c r="J1320" s="148"/>
      <c r="K1320" s="148"/>
    </row>
    <row r="1321" spans="2:11">
      <c r="B1321" s="148"/>
      <c r="C1321" s="148"/>
      <c r="D1321" s="148"/>
      <c r="E1321" s="148"/>
      <c r="F1321" s="148"/>
      <c r="G1321" s="148"/>
      <c r="H1321" s="148"/>
      <c r="I1321" s="148"/>
      <c r="J1321" s="148"/>
      <c r="K1321" s="148"/>
    </row>
    <row r="1322" spans="2:11">
      <c r="B1322" s="148"/>
      <c r="C1322" s="148"/>
      <c r="D1322" s="148"/>
      <c r="E1322" s="148"/>
      <c r="F1322" s="148"/>
      <c r="G1322" s="148"/>
      <c r="H1322" s="148"/>
      <c r="I1322" s="148"/>
      <c r="J1322" s="148"/>
      <c r="K1322" s="148"/>
    </row>
    <row r="1323" spans="2:11">
      <c r="B1323" s="148"/>
      <c r="C1323" s="148"/>
      <c r="D1323" s="148"/>
      <c r="E1323" s="148"/>
      <c r="F1323" s="148"/>
      <c r="G1323" s="148"/>
      <c r="H1323" s="148"/>
      <c r="I1323" s="148"/>
      <c r="J1323" s="148"/>
      <c r="K1323" s="148"/>
    </row>
    <row r="1324" spans="2:11">
      <c r="B1324" s="148"/>
      <c r="C1324" s="148"/>
      <c r="D1324" s="148"/>
      <c r="E1324" s="148"/>
      <c r="F1324" s="148"/>
      <c r="G1324" s="148"/>
      <c r="H1324" s="148"/>
      <c r="I1324" s="148"/>
      <c r="J1324" s="148"/>
      <c r="K1324" s="148"/>
    </row>
    <row r="1325" spans="2:11">
      <c r="B1325" s="148"/>
      <c r="C1325" s="148"/>
      <c r="D1325" s="148"/>
      <c r="E1325" s="148"/>
      <c r="F1325" s="148"/>
      <c r="G1325" s="148"/>
      <c r="H1325" s="148"/>
      <c r="I1325" s="148"/>
      <c r="J1325" s="148"/>
      <c r="K1325" s="148"/>
    </row>
    <row r="1326" spans="2:11">
      <c r="B1326" s="148"/>
      <c r="C1326" s="148"/>
      <c r="D1326" s="148"/>
      <c r="E1326" s="148"/>
      <c r="F1326" s="148"/>
      <c r="G1326" s="148"/>
      <c r="H1326" s="148"/>
      <c r="I1326" s="148"/>
      <c r="J1326" s="148"/>
      <c r="K1326" s="148"/>
    </row>
    <row r="1327" spans="2:11">
      <c r="B1327" s="148"/>
      <c r="C1327" s="148"/>
      <c r="D1327" s="148"/>
      <c r="E1327" s="148"/>
      <c r="F1327" s="148"/>
      <c r="G1327" s="148"/>
      <c r="H1327" s="148"/>
      <c r="I1327" s="148"/>
      <c r="J1327" s="148"/>
      <c r="K1327" s="148"/>
    </row>
    <row r="1328" spans="2:11">
      <c r="B1328" s="148"/>
      <c r="C1328" s="148"/>
      <c r="D1328" s="148"/>
      <c r="E1328" s="148"/>
      <c r="F1328" s="148"/>
      <c r="G1328" s="148"/>
      <c r="H1328" s="148"/>
      <c r="I1328" s="148"/>
      <c r="J1328" s="148"/>
      <c r="K1328" s="148"/>
    </row>
    <row r="1329" spans="2:11">
      <c r="B1329" s="148"/>
      <c r="C1329" s="148"/>
      <c r="D1329" s="148"/>
      <c r="E1329" s="148"/>
      <c r="F1329" s="148"/>
      <c r="G1329" s="148"/>
      <c r="H1329" s="148"/>
      <c r="I1329" s="148"/>
      <c r="J1329" s="148"/>
      <c r="K1329" s="148"/>
    </row>
    <row r="1330" spans="2:11">
      <c r="B1330" s="148"/>
      <c r="C1330" s="148"/>
      <c r="D1330" s="148"/>
      <c r="E1330" s="148"/>
      <c r="F1330" s="148"/>
      <c r="G1330" s="148"/>
      <c r="H1330" s="148"/>
      <c r="I1330" s="148"/>
      <c r="J1330" s="148"/>
      <c r="K1330" s="148"/>
    </row>
    <row r="1331" spans="2:11">
      <c r="B1331" s="148"/>
      <c r="C1331" s="148"/>
      <c r="D1331" s="148"/>
      <c r="E1331" s="148"/>
      <c r="F1331" s="148"/>
      <c r="G1331" s="148"/>
      <c r="H1331" s="148"/>
      <c r="I1331" s="148"/>
      <c r="J1331" s="148"/>
      <c r="K1331" s="148"/>
    </row>
    <row r="1332" spans="2:11">
      <c r="B1332" s="148"/>
      <c r="C1332" s="148"/>
      <c r="D1332" s="148"/>
      <c r="E1332" s="148"/>
      <c r="F1332" s="148"/>
      <c r="G1332" s="148"/>
      <c r="H1332" s="148"/>
      <c r="I1332" s="148"/>
      <c r="J1332" s="148"/>
      <c r="K1332" s="148"/>
    </row>
    <row r="1333" spans="2:11">
      <c r="B1333" s="148"/>
      <c r="C1333" s="148"/>
      <c r="D1333" s="148"/>
      <c r="E1333" s="148"/>
      <c r="F1333" s="148"/>
      <c r="G1333" s="148"/>
      <c r="H1333" s="148"/>
      <c r="I1333" s="148"/>
      <c r="J1333" s="148"/>
      <c r="K1333" s="148"/>
    </row>
    <row r="1334" spans="2:11">
      <c r="B1334" s="148"/>
      <c r="C1334" s="148"/>
      <c r="D1334" s="148"/>
      <c r="E1334" s="148"/>
      <c r="F1334" s="148"/>
      <c r="G1334" s="148"/>
      <c r="H1334" s="148"/>
      <c r="I1334" s="148"/>
      <c r="J1334" s="148"/>
      <c r="K1334" s="148"/>
    </row>
    <row r="1335" spans="2:11">
      <c r="B1335" s="148"/>
      <c r="C1335" s="148"/>
      <c r="D1335" s="148"/>
      <c r="E1335" s="148"/>
      <c r="F1335" s="148"/>
      <c r="G1335" s="148"/>
      <c r="H1335" s="148"/>
      <c r="I1335" s="148"/>
      <c r="J1335" s="148"/>
      <c r="K1335" s="148"/>
    </row>
    <row r="1336" spans="2:11">
      <c r="B1336" s="148"/>
      <c r="C1336" s="148"/>
      <c r="D1336" s="148"/>
      <c r="E1336" s="148"/>
      <c r="F1336" s="148"/>
      <c r="G1336" s="148"/>
      <c r="H1336" s="148"/>
      <c r="I1336" s="148"/>
      <c r="J1336" s="148"/>
      <c r="K1336" s="148"/>
    </row>
    <row r="1337" spans="2:11">
      <c r="B1337" s="148"/>
      <c r="C1337" s="148"/>
      <c r="D1337" s="148"/>
      <c r="E1337" s="148"/>
      <c r="F1337" s="148"/>
      <c r="G1337" s="148"/>
      <c r="H1337" s="148"/>
      <c r="I1337" s="148"/>
      <c r="J1337" s="148"/>
      <c r="K1337" s="148"/>
    </row>
    <row r="1338" spans="2:11">
      <c r="B1338" s="148"/>
      <c r="C1338" s="148"/>
      <c r="D1338" s="148"/>
      <c r="E1338" s="148"/>
      <c r="F1338" s="148"/>
      <c r="G1338" s="148"/>
      <c r="H1338" s="148"/>
      <c r="I1338" s="148"/>
      <c r="J1338" s="148"/>
      <c r="K1338" s="148"/>
    </row>
    <row r="1339" spans="2:11">
      <c r="B1339" s="148"/>
      <c r="C1339" s="148"/>
      <c r="D1339" s="148"/>
      <c r="E1339" s="148"/>
      <c r="F1339" s="148"/>
      <c r="G1339" s="148"/>
      <c r="H1339" s="148"/>
      <c r="I1339" s="148"/>
      <c r="J1339" s="148"/>
      <c r="K1339" s="148"/>
    </row>
    <row r="1340" spans="2:11">
      <c r="B1340" s="148"/>
      <c r="C1340" s="148"/>
      <c r="D1340" s="148"/>
      <c r="E1340" s="148"/>
      <c r="F1340" s="148"/>
      <c r="G1340" s="148"/>
      <c r="H1340" s="148"/>
      <c r="I1340" s="148"/>
      <c r="J1340" s="148"/>
      <c r="K1340" s="148"/>
    </row>
    <row r="1341" spans="2:11">
      <c r="B1341" s="148"/>
      <c r="C1341" s="148"/>
      <c r="D1341" s="148"/>
      <c r="E1341" s="148"/>
      <c r="F1341" s="148"/>
      <c r="G1341" s="148"/>
      <c r="H1341" s="148"/>
      <c r="I1341" s="148"/>
      <c r="J1341" s="148"/>
      <c r="K1341" s="148"/>
    </row>
    <row r="1342" spans="2:11">
      <c r="B1342" s="148"/>
      <c r="C1342" s="148"/>
      <c r="D1342" s="148"/>
      <c r="E1342" s="148"/>
      <c r="F1342" s="148"/>
      <c r="G1342" s="148"/>
      <c r="H1342" s="148"/>
      <c r="I1342" s="148"/>
      <c r="J1342" s="148"/>
      <c r="K1342" s="148"/>
    </row>
    <row r="1343" spans="2:11">
      <c r="B1343" s="148"/>
      <c r="C1343" s="148"/>
      <c r="D1343" s="148"/>
      <c r="E1343" s="148"/>
      <c r="F1343" s="148"/>
      <c r="G1343" s="148"/>
      <c r="H1343" s="148"/>
      <c r="I1343" s="148"/>
      <c r="J1343" s="148"/>
      <c r="K1343" s="148"/>
    </row>
    <row r="1344" spans="2:11">
      <c r="B1344" s="148"/>
      <c r="C1344" s="148"/>
      <c r="D1344" s="148"/>
      <c r="E1344" s="148"/>
      <c r="F1344" s="148"/>
      <c r="G1344" s="148"/>
      <c r="H1344" s="148"/>
      <c r="I1344" s="148"/>
      <c r="J1344" s="148"/>
      <c r="K1344" s="148"/>
    </row>
    <row r="1345" spans="2:11">
      <c r="B1345" s="148"/>
      <c r="C1345" s="148"/>
      <c r="D1345" s="148"/>
      <c r="E1345" s="148"/>
      <c r="F1345" s="148"/>
      <c r="G1345" s="148"/>
      <c r="H1345" s="148"/>
      <c r="I1345" s="148"/>
      <c r="J1345" s="148"/>
      <c r="K1345" s="148"/>
    </row>
    <row r="1346" spans="2:11">
      <c r="B1346" s="148"/>
      <c r="C1346" s="148"/>
      <c r="D1346" s="148"/>
      <c r="E1346" s="148"/>
      <c r="F1346" s="148"/>
      <c r="G1346" s="148"/>
      <c r="H1346" s="148"/>
      <c r="I1346" s="148"/>
      <c r="J1346" s="148"/>
      <c r="K1346" s="148"/>
    </row>
    <row r="1347" spans="2:11">
      <c r="B1347" s="148"/>
      <c r="C1347" s="148"/>
      <c r="D1347" s="148"/>
      <c r="E1347" s="148"/>
      <c r="F1347" s="148"/>
      <c r="G1347" s="148"/>
      <c r="H1347" s="148"/>
      <c r="I1347" s="148"/>
      <c r="J1347" s="148"/>
      <c r="K1347" s="148"/>
    </row>
    <row r="1348" spans="2:11">
      <c r="B1348" s="148"/>
      <c r="C1348" s="148"/>
      <c r="D1348" s="148"/>
      <c r="E1348" s="148"/>
      <c r="F1348" s="148"/>
      <c r="G1348" s="148"/>
      <c r="H1348" s="148"/>
      <c r="I1348" s="148"/>
      <c r="J1348" s="148"/>
      <c r="K1348" s="148"/>
    </row>
    <row r="1349" spans="2:11">
      <c r="B1349" s="148"/>
      <c r="C1349" s="148"/>
      <c r="D1349" s="148"/>
      <c r="E1349" s="148"/>
      <c r="F1349" s="148"/>
      <c r="G1349" s="148"/>
      <c r="H1349" s="148"/>
      <c r="I1349" s="148"/>
      <c r="J1349" s="148"/>
      <c r="K1349" s="148"/>
    </row>
    <row r="1350" spans="2:11">
      <c r="B1350" s="148"/>
      <c r="C1350" s="148"/>
      <c r="D1350" s="148"/>
      <c r="E1350" s="148"/>
      <c r="F1350" s="148"/>
      <c r="G1350" s="148"/>
      <c r="H1350" s="148"/>
      <c r="I1350" s="148"/>
      <c r="J1350" s="148"/>
      <c r="K1350" s="148"/>
    </row>
    <row r="1351" spans="2:11">
      <c r="B1351" s="148"/>
      <c r="C1351" s="148"/>
      <c r="D1351" s="148"/>
      <c r="E1351" s="148"/>
      <c r="F1351" s="148"/>
      <c r="G1351" s="148"/>
      <c r="H1351" s="148"/>
      <c r="I1351" s="148"/>
      <c r="J1351" s="148"/>
      <c r="K1351" s="148"/>
    </row>
    <row r="1352" spans="2:11">
      <c r="B1352" s="148"/>
      <c r="C1352" s="148"/>
      <c r="D1352" s="148"/>
      <c r="E1352" s="148"/>
      <c r="F1352" s="148"/>
      <c r="G1352" s="148"/>
      <c r="H1352" s="148"/>
      <c r="I1352" s="148"/>
      <c r="J1352" s="148"/>
      <c r="K1352" s="148"/>
    </row>
    <row r="1353" spans="2:11">
      <c r="B1353" s="148"/>
      <c r="C1353" s="148"/>
      <c r="D1353" s="148"/>
      <c r="E1353" s="148"/>
      <c r="F1353" s="148"/>
      <c r="G1353" s="148"/>
      <c r="H1353" s="148"/>
      <c r="I1353" s="148"/>
      <c r="J1353" s="148"/>
      <c r="K1353" s="148"/>
    </row>
    <row r="1354" spans="2:11">
      <c r="B1354" s="148"/>
      <c r="C1354" s="148"/>
      <c r="D1354" s="148"/>
      <c r="E1354" s="148"/>
      <c r="F1354" s="148"/>
      <c r="G1354" s="148"/>
      <c r="H1354" s="148"/>
      <c r="I1354" s="148"/>
      <c r="J1354" s="148"/>
      <c r="K1354" s="148"/>
    </row>
    <row r="1355" spans="2:11">
      <c r="B1355" s="148"/>
      <c r="C1355" s="148"/>
      <c r="D1355" s="148"/>
      <c r="E1355" s="148"/>
      <c r="F1355" s="148"/>
      <c r="G1355" s="148"/>
      <c r="H1355" s="148"/>
      <c r="I1355" s="148"/>
      <c r="J1355" s="148"/>
      <c r="K1355" s="148"/>
    </row>
    <row r="1356" spans="2:11">
      <c r="B1356" s="148"/>
      <c r="C1356" s="148"/>
      <c r="D1356" s="148"/>
      <c r="E1356" s="148"/>
      <c r="F1356" s="148"/>
      <c r="G1356" s="148"/>
      <c r="H1356" s="148"/>
      <c r="I1356" s="148"/>
      <c r="J1356" s="148"/>
      <c r="K1356" s="148"/>
    </row>
    <row r="1357" spans="2:11">
      <c r="B1357" s="148"/>
      <c r="C1357" s="148"/>
      <c r="D1357" s="148"/>
      <c r="E1357" s="148"/>
      <c r="F1357" s="148"/>
      <c r="G1357" s="148"/>
      <c r="H1357" s="148"/>
      <c r="I1357" s="148"/>
      <c r="J1357" s="148"/>
      <c r="K1357" s="148"/>
    </row>
    <row r="1358" spans="2:11">
      <c r="B1358" s="148"/>
      <c r="C1358" s="148"/>
      <c r="D1358" s="148"/>
      <c r="E1358" s="148"/>
      <c r="F1358" s="148"/>
      <c r="G1358" s="148"/>
      <c r="H1358" s="148"/>
      <c r="I1358" s="148"/>
      <c r="J1358" s="148"/>
      <c r="K1358" s="148"/>
    </row>
    <row r="1359" spans="2:11">
      <c r="B1359" s="148"/>
      <c r="C1359" s="148"/>
      <c r="D1359" s="148"/>
      <c r="E1359" s="148"/>
      <c r="F1359" s="148"/>
      <c r="G1359" s="148"/>
      <c r="H1359" s="148"/>
      <c r="I1359" s="148"/>
      <c r="J1359" s="148"/>
      <c r="K1359" s="148"/>
    </row>
    <row r="1360" spans="2:11">
      <c r="B1360" s="148"/>
      <c r="C1360" s="148"/>
      <c r="D1360" s="148"/>
      <c r="E1360" s="148"/>
      <c r="F1360" s="148"/>
      <c r="G1360" s="148"/>
      <c r="H1360" s="148"/>
      <c r="I1360" s="148"/>
      <c r="J1360" s="148"/>
      <c r="K1360" s="148"/>
    </row>
    <row r="1361" spans="2:11">
      <c r="B1361" s="148"/>
      <c r="C1361" s="148"/>
      <c r="D1361" s="148"/>
      <c r="E1361" s="148"/>
      <c r="F1361" s="148"/>
      <c r="G1361" s="148"/>
      <c r="H1361" s="148"/>
      <c r="I1361" s="148"/>
      <c r="J1361" s="148"/>
      <c r="K1361" s="148"/>
    </row>
    <row r="1362" spans="2:11">
      <c r="B1362" s="148"/>
      <c r="C1362" s="148"/>
      <c r="D1362" s="148"/>
      <c r="E1362" s="148"/>
      <c r="F1362" s="148"/>
      <c r="G1362" s="148"/>
      <c r="H1362" s="148"/>
      <c r="I1362" s="148"/>
      <c r="J1362" s="148"/>
      <c r="K1362" s="148"/>
    </row>
    <row r="1363" spans="2:11">
      <c r="B1363" s="148"/>
      <c r="C1363" s="148"/>
      <c r="D1363" s="148"/>
      <c r="E1363" s="148"/>
      <c r="F1363" s="148"/>
      <c r="G1363" s="148"/>
      <c r="H1363" s="148"/>
      <c r="I1363" s="148"/>
      <c r="J1363" s="148"/>
      <c r="K1363" s="148"/>
    </row>
    <row r="1364" spans="2:11">
      <c r="B1364" s="148"/>
      <c r="C1364" s="148"/>
      <c r="D1364" s="148"/>
      <c r="E1364" s="148"/>
      <c r="F1364" s="148"/>
      <c r="G1364" s="148"/>
      <c r="H1364" s="148"/>
      <c r="I1364" s="148"/>
      <c r="J1364" s="148"/>
      <c r="K1364" s="148"/>
    </row>
    <row r="1365" spans="2:11">
      <c r="B1365" s="148"/>
      <c r="C1365" s="148"/>
      <c r="D1365" s="148"/>
      <c r="E1365" s="148"/>
      <c r="F1365" s="148"/>
      <c r="G1365" s="148"/>
      <c r="H1365" s="148"/>
      <c r="I1365" s="148"/>
      <c r="J1365" s="148"/>
      <c r="K1365" s="148"/>
    </row>
    <row r="1366" spans="2:11">
      <c r="B1366" s="148"/>
      <c r="C1366" s="148"/>
      <c r="D1366" s="148"/>
      <c r="E1366" s="148"/>
      <c r="F1366" s="148"/>
      <c r="G1366" s="148"/>
      <c r="H1366" s="148"/>
      <c r="I1366" s="148"/>
      <c r="J1366" s="148"/>
      <c r="K1366" s="148"/>
    </row>
    <row r="1367" spans="2:11">
      <c r="B1367" s="148"/>
      <c r="C1367" s="148"/>
      <c r="D1367" s="148"/>
      <c r="E1367" s="148"/>
      <c r="F1367" s="148"/>
      <c r="G1367" s="148"/>
      <c r="H1367" s="148"/>
      <c r="I1367" s="148"/>
      <c r="J1367" s="148"/>
      <c r="K1367" s="148"/>
    </row>
    <row r="1368" spans="2:11">
      <c r="B1368" s="148"/>
      <c r="C1368" s="148"/>
      <c r="D1368" s="148"/>
      <c r="E1368" s="148"/>
      <c r="F1368" s="148"/>
      <c r="G1368" s="148"/>
      <c r="H1368" s="148"/>
      <c r="I1368" s="148"/>
      <c r="J1368" s="148"/>
      <c r="K1368" s="148"/>
    </row>
    <row r="1369" spans="2:11">
      <c r="B1369" s="148"/>
      <c r="C1369" s="148"/>
      <c r="D1369" s="148"/>
      <c r="E1369" s="148"/>
      <c r="F1369" s="148"/>
      <c r="G1369" s="148"/>
      <c r="H1369" s="148"/>
      <c r="I1369" s="148"/>
      <c r="J1369" s="148"/>
      <c r="K1369" s="148"/>
    </row>
    <row r="1370" spans="2:11">
      <c r="B1370" s="148"/>
      <c r="C1370" s="148"/>
      <c r="D1370" s="148"/>
      <c r="E1370" s="148"/>
      <c r="F1370" s="148"/>
      <c r="G1370" s="148"/>
      <c r="H1370" s="148"/>
      <c r="I1370" s="148"/>
      <c r="J1370" s="148"/>
      <c r="K1370" s="148"/>
    </row>
    <row r="1371" spans="2:11">
      <c r="B1371" s="148"/>
      <c r="C1371" s="148"/>
      <c r="D1371" s="148"/>
      <c r="E1371" s="148"/>
      <c r="F1371" s="148"/>
      <c r="G1371" s="148"/>
      <c r="H1371" s="148"/>
      <c r="I1371" s="148"/>
      <c r="J1371" s="148"/>
      <c r="K1371" s="148"/>
    </row>
    <row r="1372" spans="2:11">
      <c r="B1372" s="148"/>
      <c r="C1372" s="148"/>
      <c r="D1372" s="148"/>
      <c r="E1372" s="148"/>
      <c r="F1372" s="148"/>
      <c r="G1372" s="148"/>
      <c r="H1372" s="148"/>
      <c r="I1372" s="148"/>
      <c r="J1372" s="148"/>
      <c r="K1372" s="148"/>
    </row>
    <row r="1373" spans="2:11">
      <c r="B1373" s="148"/>
      <c r="C1373" s="148"/>
      <c r="D1373" s="148"/>
      <c r="E1373" s="148"/>
      <c r="F1373" s="148"/>
      <c r="G1373" s="148"/>
      <c r="H1373" s="148"/>
      <c r="I1373" s="148"/>
      <c r="J1373" s="148"/>
      <c r="K1373" s="148"/>
    </row>
    <row r="1374" spans="2:11">
      <c r="B1374" s="148"/>
      <c r="C1374" s="148"/>
      <c r="D1374" s="148"/>
      <c r="E1374" s="148"/>
      <c r="F1374" s="148"/>
      <c r="G1374" s="148"/>
      <c r="H1374" s="148"/>
      <c r="I1374" s="148"/>
      <c r="J1374" s="148"/>
      <c r="K1374" s="148"/>
    </row>
    <row r="1375" spans="2:11">
      <c r="B1375" s="148"/>
      <c r="C1375" s="148"/>
      <c r="D1375" s="148"/>
      <c r="E1375" s="148"/>
      <c r="F1375" s="148"/>
      <c r="G1375" s="148"/>
      <c r="H1375" s="148"/>
      <c r="I1375" s="148"/>
      <c r="J1375" s="148"/>
      <c r="K1375" s="148"/>
    </row>
    <row r="1376" spans="2:11">
      <c r="B1376" s="148"/>
      <c r="C1376" s="148"/>
      <c r="D1376" s="148"/>
      <c r="E1376" s="148"/>
      <c r="F1376" s="148"/>
      <c r="G1376" s="148"/>
      <c r="H1376" s="148"/>
      <c r="I1376" s="148"/>
      <c r="J1376" s="148"/>
      <c r="K1376" s="148"/>
    </row>
    <row r="1377" spans="2:11">
      <c r="B1377" s="148"/>
      <c r="C1377" s="148"/>
      <c r="D1377" s="148"/>
      <c r="E1377" s="148"/>
      <c r="F1377" s="148"/>
      <c r="G1377" s="148"/>
      <c r="H1377" s="148"/>
      <c r="I1377" s="148"/>
      <c r="J1377" s="148"/>
      <c r="K1377" s="148"/>
    </row>
    <row r="1378" spans="2:11">
      <c r="B1378" s="148"/>
      <c r="C1378" s="148"/>
      <c r="D1378" s="148"/>
      <c r="E1378" s="148"/>
      <c r="F1378" s="148"/>
      <c r="G1378" s="148"/>
      <c r="H1378" s="148"/>
      <c r="I1378" s="148"/>
      <c r="J1378" s="148"/>
      <c r="K1378" s="148"/>
    </row>
    <row r="1379" spans="2:11">
      <c r="B1379" s="148"/>
      <c r="C1379" s="148"/>
      <c r="D1379" s="148"/>
      <c r="E1379" s="148"/>
      <c r="F1379" s="148"/>
      <c r="G1379" s="148"/>
      <c r="H1379" s="148"/>
      <c r="I1379" s="148"/>
      <c r="J1379" s="148"/>
      <c r="K1379" s="148"/>
    </row>
    <row r="1380" spans="2:11">
      <c r="B1380" s="148"/>
      <c r="C1380" s="148"/>
      <c r="D1380" s="148"/>
      <c r="E1380" s="148"/>
      <c r="F1380" s="148"/>
      <c r="G1380" s="148"/>
      <c r="H1380" s="148"/>
      <c r="I1380" s="148"/>
      <c r="J1380" s="148"/>
      <c r="K1380" s="148"/>
    </row>
    <row r="1381" spans="2:11">
      <c r="B1381" s="148"/>
      <c r="C1381" s="148"/>
      <c r="D1381" s="148"/>
      <c r="E1381" s="148"/>
      <c r="F1381" s="148"/>
      <c r="G1381" s="148"/>
      <c r="H1381" s="148"/>
      <c r="I1381" s="148"/>
      <c r="J1381" s="148"/>
      <c r="K1381" s="148"/>
    </row>
    <row r="1382" spans="2:11">
      <c r="B1382" s="148"/>
      <c r="C1382" s="148"/>
      <c r="D1382" s="148"/>
      <c r="E1382" s="148"/>
      <c r="F1382" s="148"/>
      <c r="G1382" s="148"/>
      <c r="H1382" s="148"/>
      <c r="I1382" s="148"/>
      <c r="J1382" s="148"/>
      <c r="K1382" s="148"/>
    </row>
    <row r="1383" spans="2:11">
      <c r="B1383" s="148"/>
      <c r="C1383" s="148"/>
      <c r="D1383" s="148"/>
      <c r="E1383" s="148"/>
      <c r="F1383" s="148"/>
      <c r="G1383" s="148"/>
      <c r="H1383" s="148"/>
      <c r="I1383" s="148"/>
      <c r="J1383" s="148"/>
      <c r="K1383" s="148"/>
    </row>
    <row r="1384" spans="2:11">
      <c r="B1384" s="148"/>
      <c r="C1384" s="148"/>
      <c r="D1384" s="148"/>
      <c r="E1384" s="148"/>
      <c r="F1384" s="148"/>
      <c r="G1384" s="148"/>
      <c r="H1384" s="148"/>
      <c r="I1384" s="148"/>
      <c r="J1384" s="148"/>
      <c r="K1384" s="148"/>
    </row>
    <row r="1385" spans="2:11">
      <c r="B1385" s="148"/>
      <c r="C1385" s="148"/>
      <c r="D1385" s="148"/>
      <c r="E1385" s="148"/>
      <c r="F1385" s="148"/>
      <c r="G1385" s="148"/>
      <c r="H1385" s="148"/>
      <c r="I1385" s="148"/>
      <c r="J1385" s="148"/>
      <c r="K1385" s="148"/>
    </row>
    <row r="1386" spans="2:11">
      <c r="B1386" s="148"/>
      <c r="C1386" s="148"/>
      <c r="D1386" s="148"/>
      <c r="E1386" s="148"/>
      <c r="F1386" s="148"/>
      <c r="G1386" s="148"/>
      <c r="H1386" s="148"/>
      <c r="I1386" s="148"/>
      <c r="J1386" s="148"/>
      <c r="K1386" s="148"/>
    </row>
    <row r="1387" spans="2:11">
      <c r="B1387" s="148"/>
      <c r="C1387" s="148"/>
      <c r="D1387" s="148"/>
      <c r="E1387" s="148"/>
      <c r="F1387" s="148"/>
      <c r="G1387" s="148"/>
      <c r="H1387" s="148"/>
      <c r="I1387" s="148"/>
      <c r="J1387" s="148"/>
      <c r="K1387" s="148"/>
    </row>
    <row r="1388" spans="2:11">
      <c r="B1388" s="148"/>
      <c r="C1388" s="148"/>
      <c r="D1388" s="148"/>
      <c r="E1388" s="148"/>
      <c r="F1388" s="148"/>
      <c r="G1388" s="148"/>
      <c r="H1388" s="148"/>
      <c r="I1388" s="148"/>
      <c r="J1388" s="148"/>
      <c r="K1388" s="148"/>
    </row>
    <row r="1389" spans="2:11">
      <c r="B1389" s="148"/>
      <c r="C1389" s="148"/>
      <c r="D1389" s="148"/>
      <c r="E1389" s="148"/>
      <c r="F1389" s="148"/>
      <c r="G1389" s="148"/>
      <c r="H1389" s="148"/>
      <c r="I1389" s="148"/>
      <c r="J1389" s="148"/>
      <c r="K1389" s="148"/>
    </row>
    <row r="1390" spans="2:11">
      <c r="B1390" s="148"/>
      <c r="C1390" s="148"/>
      <c r="D1390" s="148"/>
      <c r="E1390" s="148"/>
      <c r="F1390" s="148"/>
      <c r="G1390" s="148"/>
      <c r="H1390" s="148"/>
      <c r="I1390" s="148"/>
      <c r="J1390" s="148"/>
      <c r="K1390" s="148"/>
    </row>
    <row r="1391" spans="2:11">
      <c r="B1391" s="148"/>
      <c r="C1391" s="148"/>
      <c r="D1391" s="148"/>
      <c r="E1391" s="148"/>
      <c r="F1391" s="148"/>
      <c r="G1391" s="148"/>
      <c r="H1391" s="148"/>
      <c r="I1391" s="148"/>
      <c r="J1391" s="148"/>
      <c r="K1391" s="148"/>
    </row>
    <row r="1392" spans="2:11">
      <c r="B1392" s="148"/>
      <c r="C1392" s="148"/>
      <c r="D1392" s="148"/>
      <c r="E1392" s="148"/>
      <c r="F1392" s="148"/>
      <c r="G1392" s="148"/>
      <c r="H1392" s="148"/>
      <c r="I1392" s="148"/>
      <c r="J1392" s="148"/>
      <c r="K1392" s="148"/>
    </row>
    <row r="1393" spans="2:11">
      <c r="B1393" s="148"/>
      <c r="C1393" s="148"/>
      <c r="D1393" s="148"/>
      <c r="E1393" s="148"/>
      <c r="F1393" s="148"/>
      <c r="G1393" s="148"/>
      <c r="H1393" s="148"/>
      <c r="I1393" s="148"/>
      <c r="J1393" s="148"/>
      <c r="K1393" s="148"/>
    </row>
    <row r="1394" spans="2:11">
      <c r="B1394" s="148"/>
      <c r="C1394" s="148"/>
      <c r="D1394" s="148"/>
      <c r="E1394" s="148"/>
      <c r="F1394" s="148"/>
      <c r="G1394" s="148"/>
      <c r="H1394" s="148"/>
      <c r="I1394" s="148"/>
      <c r="J1394" s="148"/>
      <c r="K1394" s="148"/>
    </row>
    <row r="1395" spans="2:11">
      <c r="B1395" s="148"/>
      <c r="C1395" s="148"/>
      <c r="D1395" s="148"/>
      <c r="E1395" s="148"/>
      <c r="F1395" s="148"/>
      <c r="G1395" s="148"/>
      <c r="H1395" s="148"/>
      <c r="I1395" s="148"/>
      <c r="J1395" s="148"/>
      <c r="K1395" s="148"/>
    </row>
    <row r="1396" spans="2:11">
      <c r="B1396" s="148"/>
      <c r="C1396" s="148"/>
      <c r="D1396" s="148"/>
      <c r="E1396" s="148"/>
      <c r="F1396" s="148"/>
      <c r="G1396" s="148"/>
      <c r="H1396" s="148"/>
      <c r="I1396" s="148"/>
      <c r="J1396" s="148"/>
      <c r="K1396" s="148"/>
    </row>
    <row r="1397" spans="2:11">
      <c r="B1397" s="148"/>
      <c r="C1397" s="148"/>
      <c r="D1397" s="148"/>
      <c r="E1397" s="148"/>
      <c r="F1397" s="148"/>
      <c r="G1397" s="148"/>
      <c r="H1397" s="148"/>
      <c r="I1397" s="148"/>
      <c r="J1397" s="148"/>
      <c r="K1397" s="148"/>
    </row>
    <row r="1398" spans="2:11">
      <c r="B1398" s="148"/>
      <c r="C1398" s="148"/>
      <c r="D1398" s="148"/>
      <c r="E1398" s="148"/>
      <c r="F1398" s="148"/>
      <c r="G1398" s="148"/>
      <c r="H1398" s="148"/>
      <c r="I1398" s="148"/>
      <c r="J1398" s="148"/>
      <c r="K1398" s="148"/>
    </row>
    <row r="1399" spans="2:11">
      <c r="B1399" s="148"/>
      <c r="C1399" s="148"/>
      <c r="D1399" s="148"/>
      <c r="E1399" s="148"/>
      <c r="F1399" s="148"/>
      <c r="G1399" s="148"/>
      <c r="H1399" s="148"/>
      <c r="I1399" s="148"/>
      <c r="J1399" s="148"/>
      <c r="K1399" s="148"/>
    </row>
    <row r="1400" spans="2:11">
      <c r="B1400" s="148"/>
      <c r="C1400" s="148"/>
      <c r="D1400" s="148"/>
      <c r="E1400" s="148"/>
      <c r="F1400" s="148"/>
      <c r="G1400" s="148"/>
      <c r="H1400" s="148"/>
      <c r="I1400" s="148"/>
      <c r="J1400" s="148"/>
      <c r="K1400" s="148"/>
    </row>
    <row r="1401" spans="2:11">
      <c r="B1401" s="148"/>
      <c r="C1401" s="148"/>
      <c r="D1401" s="148"/>
      <c r="E1401" s="148"/>
      <c r="F1401" s="148"/>
      <c r="G1401" s="148"/>
      <c r="H1401" s="148"/>
      <c r="I1401" s="148"/>
      <c r="J1401" s="148"/>
      <c r="K1401" s="148"/>
    </row>
    <row r="1402" spans="2:11">
      <c r="B1402" s="148"/>
      <c r="C1402" s="148"/>
      <c r="D1402" s="148"/>
      <c r="E1402" s="148"/>
      <c r="F1402" s="148"/>
      <c r="G1402" s="148"/>
      <c r="H1402" s="148"/>
      <c r="I1402" s="148"/>
      <c r="J1402" s="148"/>
      <c r="K1402" s="148"/>
    </row>
    <row r="1403" spans="2:11">
      <c r="B1403" s="148"/>
      <c r="C1403" s="148"/>
      <c r="D1403" s="148"/>
      <c r="E1403" s="148"/>
      <c r="F1403" s="148"/>
      <c r="G1403" s="148"/>
      <c r="H1403" s="148"/>
      <c r="I1403" s="148"/>
      <c r="J1403" s="148"/>
      <c r="K1403" s="148"/>
    </row>
    <row r="1404" spans="2:11">
      <c r="B1404" s="148"/>
      <c r="C1404" s="148"/>
      <c r="D1404" s="148"/>
      <c r="E1404" s="148"/>
      <c r="F1404" s="148"/>
      <c r="G1404" s="148"/>
      <c r="H1404" s="148"/>
      <c r="I1404" s="148"/>
      <c r="J1404" s="148"/>
      <c r="K1404" s="148"/>
    </row>
    <row r="1405" spans="2:11">
      <c r="B1405" s="148"/>
      <c r="C1405" s="148"/>
      <c r="D1405" s="148"/>
      <c r="E1405" s="148"/>
      <c r="F1405" s="148"/>
      <c r="G1405" s="148"/>
      <c r="H1405" s="148"/>
      <c r="I1405" s="148"/>
      <c r="J1405" s="148"/>
      <c r="K1405" s="148"/>
    </row>
    <row r="1406" spans="2:11">
      <c r="B1406" s="148"/>
      <c r="C1406" s="148"/>
      <c r="D1406" s="148"/>
      <c r="E1406" s="148"/>
      <c r="F1406" s="148"/>
      <c r="G1406" s="148"/>
      <c r="H1406" s="148"/>
      <c r="I1406" s="148"/>
      <c r="J1406" s="148"/>
      <c r="K1406" s="148"/>
    </row>
    <row r="1407" spans="2:11">
      <c r="B1407" s="148"/>
      <c r="C1407" s="148"/>
      <c r="D1407" s="148"/>
      <c r="E1407" s="148"/>
      <c r="F1407" s="148"/>
      <c r="G1407" s="148"/>
      <c r="H1407" s="148"/>
      <c r="I1407" s="148"/>
      <c r="J1407" s="148"/>
      <c r="K1407" s="148"/>
    </row>
    <row r="1408" spans="2:11">
      <c r="B1408" s="148"/>
      <c r="C1408" s="148"/>
      <c r="D1408" s="148"/>
      <c r="E1408" s="148"/>
      <c r="F1408" s="148"/>
      <c r="G1408" s="148"/>
      <c r="H1408" s="148"/>
      <c r="I1408" s="148"/>
      <c r="J1408" s="148"/>
      <c r="K1408" s="148"/>
    </row>
    <row r="1409" spans="2:11">
      <c r="B1409" s="148"/>
      <c r="C1409" s="148"/>
      <c r="D1409" s="148"/>
      <c r="E1409" s="148"/>
      <c r="F1409" s="148"/>
      <c r="G1409" s="148"/>
      <c r="H1409" s="148"/>
      <c r="I1409" s="148"/>
      <c r="J1409" s="148"/>
      <c r="K1409" s="148"/>
    </row>
    <row r="1410" spans="2:11">
      <c r="B1410" s="148"/>
      <c r="C1410" s="148"/>
      <c r="D1410" s="148"/>
      <c r="E1410" s="148"/>
      <c r="F1410" s="148"/>
      <c r="G1410" s="148"/>
      <c r="H1410" s="148"/>
      <c r="I1410" s="148"/>
      <c r="J1410" s="148"/>
      <c r="K1410" s="148"/>
    </row>
    <row r="1411" spans="2:11">
      <c r="B1411" s="148"/>
      <c r="C1411" s="148"/>
      <c r="D1411" s="148"/>
      <c r="E1411" s="148"/>
      <c r="F1411" s="148"/>
      <c r="G1411" s="148"/>
      <c r="H1411" s="148"/>
      <c r="I1411" s="148"/>
      <c r="J1411" s="148"/>
      <c r="K1411" s="148"/>
    </row>
    <row r="1412" spans="2:11">
      <c r="B1412" s="148"/>
      <c r="C1412" s="148"/>
      <c r="D1412" s="148"/>
      <c r="E1412" s="148"/>
      <c r="F1412" s="148"/>
      <c r="G1412" s="148"/>
      <c r="H1412" s="148"/>
      <c r="I1412" s="148"/>
      <c r="J1412" s="148"/>
      <c r="K1412" s="148"/>
    </row>
    <row r="1413" spans="2:11">
      <c r="B1413" s="148"/>
      <c r="C1413" s="148"/>
      <c r="D1413" s="148"/>
      <c r="E1413" s="148"/>
      <c r="F1413" s="148"/>
      <c r="G1413" s="148"/>
      <c r="H1413" s="148"/>
      <c r="I1413" s="148"/>
      <c r="J1413" s="148"/>
      <c r="K1413" s="148"/>
    </row>
    <row r="1414" spans="2:11">
      <c r="B1414" s="148"/>
      <c r="C1414" s="148"/>
      <c r="D1414" s="148"/>
      <c r="E1414" s="148"/>
      <c r="F1414" s="148"/>
      <c r="G1414" s="148"/>
      <c r="H1414" s="148"/>
      <c r="I1414" s="148"/>
      <c r="J1414" s="148"/>
      <c r="K1414" s="148"/>
    </row>
    <row r="1415" spans="2:11">
      <c r="B1415" s="148"/>
      <c r="C1415" s="148"/>
      <c r="D1415" s="148"/>
      <c r="E1415" s="148"/>
      <c r="F1415" s="148"/>
      <c r="G1415" s="148"/>
      <c r="H1415" s="148"/>
      <c r="I1415" s="148"/>
      <c r="J1415" s="148"/>
      <c r="K1415" s="148"/>
    </row>
    <row r="1416" spans="2:11">
      <c r="B1416" s="148"/>
      <c r="C1416" s="148"/>
      <c r="D1416" s="148"/>
      <c r="E1416" s="148"/>
      <c r="F1416" s="148"/>
      <c r="G1416" s="148"/>
      <c r="H1416" s="148"/>
      <c r="I1416" s="148"/>
      <c r="J1416" s="148"/>
      <c r="K1416" s="148"/>
    </row>
    <row r="1417" spans="2:11">
      <c r="B1417" s="148"/>
      <c r="C1417" s="148"/>
      <c r="D1417" s="148"/>
      <c r="E1417" s="148"/>
      <c r="F1417" s="148"/>
      <c r="G1417" s="148"/>
      <c r="H1417" s="148"/>
      <c r="I1417" s="148"/>
      <c r="J1417" s="148"/>
      <c r="K1417" s="148"/>
    </row>
    <row r="1418" spans="2:11">
      <c r="B1418" s="148"/>
      <c r="C1418" s="148"/>
      <c r="D1418" s="148"/>
      <c r="E1418" s="148"/>
      <c r="F1418" s="148"/>
      <c r="G1418" s="148"/>
      <c r="H1418" s="148"/>
      <c r="I1418" s="148"/>
      <c r="J1418" s="148"/>
      <c r="K1418" s="148"/>
    </row>
    <row r="1419" spans="2:11">
      <c r="B1419" s="148"/>
      <c r="C1419" s="148"/>
      <c r="D1419" s="148"/>
      <c r="E1419" s="148"/>
      <c r="F1419" s="148"/>
      <c r="G1419" s="148"/>
      <c r="H1419" s="148"/>
      <c r="I1419" s="148"/>
      <c r="J1419" s="148"/>
      <c r="K1419" s="148"/>
    </row>
    <row r="1420" spans="2:11">
      <c r="B1420" s="148"/>
      <c r="C1420" s="148"/>
      <c r="D1420" s="148"/>
      <c r="E1420" s="148"/>
      <c r="F1420" s="148"/>
      <c r="G1420" s="148"/>
      <c r="H1420" s="148"/>
      <c r="I1420" s="148"/>
      <c r="J1420" s="148"/>
      <c r="K1420" s="148"/>
    </row>
    <row r="1421" spans="2:11">
      <c r="B1421" s="148"/>
      <c r="C1421" s="148"/>
      <c r="D1421" s="148"/>
      <c r="E1421" s="148"/>
      <c r="F1421" s="148"/>
      <c r="G1421" s="148"/>
      <c r="H1421" s="148"/>
      <c r="I1421" s="148"/>
      <c r="J1421" s="148"/>
      <c r="K1421" s="148"/>
    </row>
    <row r="1422" spans="2:11">
      <c r="B1422" s="148"/>
      <c r="C1422" s="148"/>
      <c r="D1422" s="148"/>
      <c r="E1422" s="148"/>
      <c r="F1422" s="148"/>
      <c r="G1422" s="148"/>
      <c r="H1422" s="148"/>
      <c r="I1422" s="148"/>
      <c r="J1422" s="148"/>
      <c r="K1422" s="148"/>
    </row>
    <row r="1423" spans="2:11">
      <c r="B1423" s="148"/>
      <c r="C1423" s="148"/>
      <c r="D1423" s="148"/>
      <c r="E1423" s="148"/>
      <c r="F1423" s="148"/>
      <c r="G1423" s="148"/>
      <c r="H1423" s="148"/>
      <c r="I1423" s="148"/>
      <c r="J1423" s="148"/>
      <c r="K1423" s="148"/>
    </row>
    <row r="1424" spans="2:11">
      <c r="B1424" s="148"/>
      <c r="C1424" s="148"/>
      <c r="D1424" s="148"/>
      <c r="E1424" s="148"/>
      <c r="F1424" s="148"/>
      <c r="G1424" s="148"/>
      <c r="H1424" s="148"/>
      <c r="I1424" s="148"/>
      <c r="J1424" s="148"/>
      <c r="K1424" s="148"/>
    </row>
    <row r="1425" spans="2:11">
      <c r="B1425" s="148"/>
      <c r="C1425" s="148"/>
      <c r="D1425" s="148"/>
      <c r="E1425" s="148"/>
      <c r="F1425" s="148"/>
      <c r="G1425" s="148"/>
      <c r="H1425" s="148"/>
      <c r="I1425" s="148"/>
      <c r="J1425" s="148"/>
      <c r="K1425" s="148"/>
    </row>
    <row r="1426" spans="2:11">
      <c r="B1426" s="148"/>
      <c r="C1426" s="148"/>
      <c r="D1426" s="148"/>
      <c r="E1426" s="148"/>
      <c r="F1426" s="148"/>
      <c r="G1426" s="148"/>
      <c r="H1426" s="148"/>
      <c r="I1426" s="148"/>
      <c r="J1426" s="148"/>
      <c r="K1426" s="148"/>
    </row>
    <row r="1427" spans="2:11">
      <c r="B1427" s="148"/>
      <c r="C1427" s="148"/>
      <c r="D1427" s="148"/>
      <c r="E1427" s="148"/>
      <c r="F1427" s="148"/>
      <c r="G1427" s="148"/>
      <c r="H1427" s="148"/>
      <c r="I1427" s="148"/>
      <c r="J1427" s="148"/>
      <c r="K1427" s="148"/>
    </row>
    <row r="1428" spans="2:11">
      <c r="B1428" s="148"/>
      <c r="C1428" s="148"/>
      <c r="D1428" s="148"/>
      <c r="E1428" s="148"/>
      <c r="F1428" s="148"/>
      <c r="G1428" s="148"/>
      <c r="H1428" s="148"/>
      <c r="I1428" s="148"/>
      <c r="J1428" s="148"/>
      <c r="K1428" s="148"/>
    </row>
    <row r="1429" spans="2:11">
      <c r="B1429" s="148"/>
      <c r="C1429" s="148"/>
      <c r="D1429" s="148"/>
      <c r="E1429" s="148"/>
      <c r="F1429" s="148"/>
      <c r="G1429" s="148"/>
      <c r="H1429" s="148"/>
      <c r="I1429" s="148"/>
      <c r="J1429" s="148"/>
      <c r="K1429" s="148"/>
    </row>
    <row r="1430" spans="2:11">
      <c r="B1430" s="148"/>
      <c r="C1430" s="148"/>
      <c r="D1430" s="148"/>
      <c r="E1430" s="148"/>
      <c r="F1430" s="148"/>
      <c r="G1430" s="148"/>
      <c r="H1430" s="148"/>
      <c r="I1430" s="148"/>
      <c r="J1430" s="148"/>
      <c r="K1430" s="148"/>
    </row>
    <row r="1431" spans="2:11">
      <c r="B1431" s="148"/>
      <c r="C1431" s="148"/>
      <c r="D1431" s="148"/>
      <c r="E1431" s="148"/>
      <c r="F1431" s="148"/>
      <c r="G1431" s="148"/>
      <c r="H1431" s="148"/>
      <c r="I1431" s="148"/>
      <c r="J1431" s="148"/>
      <c r="K1431" s="148"/>
    </row>
    <row r="1432" spans="2:11">
      <c r="B1432" s="148"/>
      <c r="C1432" s="148"/>
      <c r="D1432" s="148"/>
      <c r="E1432" s="148"/>
      <c r="F1432" s="148"/>
      <c r="G1432" s="148"/>
      <c r="H1432" s="148"/>
      <c r="I1432" s="148"/>
      <c r="J1432" s="148"/>
      <c r="K1432" s="148"/>
    </row>
    <row r="1433" spans="2:11">
      <c r="B1433" s="148"/>
      <c r="C1433" s="148"/>
      <c r="D1433" s="148"/>
      <c r="E1433" s="148"/>
      <c r="F1433" s="148"/>
      <c r="G1433" s="148"/>
      <c r="H1433" s="148"/>
      <c r="I1433" s="148"/>
      <c r="J1433" s="148"/>
      <c r="K1433" s="148"/>
    </row>
    <row r="1434" spans="2:11">
      <c r="B1434" s="148"/>
      <c r="C1434" s="148"/>
      <c r="D1434" s="148"/>
      <c r="E1434" s="148"/>
      <c r="F1434" s="148"/>
      <c r="G1434" s="148"/>
      <c r="H1434" s="148"/>
      <c r="I1434" s="148"/>
      <c r="J1434" s="148"/>
      <c r="K1434" s="148"/>
    </row>
    <row r="1435" spans="2:11">
      <c r="B1435" s="148"/>
      <c r="C1435" s="148"/>
      <c r="D1435" s="148"/>
      <c r="E1435" s="148"/>
      <c r="F1435" s="148"/>
      <c r="G1435" s="148"/>
      <c r="H1435" s="148"/>
      <c r="I1435" s="148"/>
      <c r="J1435" s="148"/>
      <c r="K1435" s="148"/>
    </row>
    <row r="1436" spans="2:11">
      <c r="B1436" s="148"/>
      <c r="C1436" s="148"/>
      <c r="D1436" s="148"/>
      <c r="E1436" s="148"/>
      <c r="F1436" s="148"/>
      <c r="G1436" s="148"/>
      <c r="H1436" s="148"/>
      <c r="I1436" s="148"/>
      <c r="J1436" s="148"/>
      <c r="K1436" s="148"/>
    </row>
    <row r="1437" spans="2:11">
      <c r="B1437" s="148"/>
      <c r="C1437" s="148"/>
      <c r="D1437" s="148"/>
      <c r="E1437" s="148"/>
      <c r="F1437" s="148"/>
      <c r="G1437" s="148"/>
      <c r="H1437" s="148"/>
      <c r="I1437" s="148"/>
      <c r="J1437" s="148"/>
      <c r="K1437" s="148"/>
    </row>
    <row r="1438" spans="2:11">
      <c r="B1438" s="148"/>
      <c r="C1438" s="148"/>
      <c r="D1438" s="148"/>
      <c r="E1438" s="148"/>
      <c r="F1438" s="148"/>
      <c r="G1438" s="148"/>
      <c r="H1438" s="148"/>
      <c r="I1438" s="148"/>
      <c r="J1438" s="148"/>
      <c r="K1438" s="148"/>
    </row>
    <row r="1439" spans="2:11">
      <c r="B1439" s="148"/>
      <c r="C1439" s="148"/>
      <c r="D1439" s="148"/>
      <c r="E1439" s="148"/>
      <c r="F1439" s="148"/>
      <c r="G1439" s="148"/>
      <c r="H1439" s="148"/>
      <c r="I1439" s="148"/>
      <c r="J1439" s="148"/>
      <c r="K1439" s="148"/>
    </row>
    <row r="1440" spans="2:11">
      <c r="B1440" s="148"/>
      <c r="C1440" s="148"/>
      <c r="D1440" s="148"/>
      <c r="E1440" s="148"/>
      <c r="F1440" s="148"/>
      <c r="G1440" s="148"/>
      <c r="H1440" s="148"/>
      <c r="I1440" s="148"/>
      <c r="J1440" s="148"/>
      <c r="K1440" s="148"/>
    </row>
    <row r="1441" spans="2:11">
      <c r="B1441" s="148"/>
      <c r="C1441" s="148"/>
      <c r="D1441" s="148"/>
      <c r="E1441" s="148"/>
      <c r="F1441" s="148"/>
      <c r="G1441" s="148"/>
      <c r="H1441" s="148"/>
      <c r="I1441" s="148"/>
      <c r="J1441" s="148"/>
      <c r="K1441" s="148"/>
    </row>
    <row r="1442" spans="2:11">
      <c r="B1442" s="148"/>
      <c r="C1442" s="148"/>
      <c r="D1442" s="148"/>
      <c r="E1442" s="148"/>
      <c r="F1442" s="148"/>
      <c r="G1442" s="148"/>
      <c r="H1442" s="148"/>
      <c r="I1442" s="148"/>
      <c r="J1442" s="148"/>
      <c r="K1442" s="148"/>
    </row>
    <row r="1443" spans="2:11">
      <c r="B1443" s="148"/>
      <c r="C1443" s="148"/>
      <c r="D1443" s="148"/>
      <c r="E1443" s="148"/>
      <c r="F1443" s="148"/>
      <c r="G1443" s="148"/>
      <c r="H1443" s="148"/>
      <c r="I1443" s="148"/>
      <c r="J1443" s="148"/>
      <c r="K1443" s="148"/>
    </row>
    <row r="1444" spans="2:11">
      <c r="B1444" s="148"/>
      <c r="C1444" s="148"/>
      <c r="D1444" s="148"/>
      <c r="E1444" s="148"/>
      <c r="F1444" s="148"/>
      <c r="G1444" s="148"/>
      <c r="H1444" s="148"/>
      <c r="I1444" s="148"/>
      <c r="J1444" s="148"/>
      <c r="K1444" s="148"/>
    </row>
    <row r="1445" spans="2:11">
      <c r="B1445" s="148"/>
      <c r="C1445" s="148"/>
      <c r="D1445" s="148"/>
      <c r="E1445" s="148"/>
      <c r="F1445" s="148"/>
      <c r="G1445" s="148"/>
      <c r="H1445" s="148"/>
      <c r="I1445" s="148"/>
      <c r="J1445" s="148"/>
      <c r="K1445" s="148"/>
    </row>
    <row r="1446" spans="2:11">
      <c r="B1446" s="148"/>
      <c r="C1446" s="148"/>
      <c r="D1446" s="148"/>
      <c r="E1446" s="148"/>
      <c r="F1446" s="148"/>
      <c r="G1446" s="148"/>
      <c r="H1446" s="148"/>
      <c r="I1446" s="148"/>
      <c r="J1446" s="148"/>
      <c r="K1446" s="148"/>
    </row>
    <row r="1447" spans="2:11">
      <c r="B1447" s="148"/>
      <c r="C1447" s="148"/>
      <c r="D1447" s="148"/>
      <c r="E1447" s="148"/>
      <c r="F1447" s="148"/>
      <c r="G1447" s="148"/>
      <c r="H1447" s="148"/>
      <c r="I1447" s="148"/>
      <c r="J1447" s="148"/>
      <c r="K1447" s="148"/>
    </row>
    <row r="1448" spans="2:11">
      <c r="B1448" s="148"/>
      <c r="C1448" s="148"/>
      <c r="D1448" s="148"/>
      <c r="E1448" s="148"/>
      <c r="F1448" s="148"/>
      <c r="G1448" s="148"/>
      <c r="H1448" s="148"/>
      <c r="I1448" s="148"/>
      <c r="J1448" s="148"/>
      <c r="K1448" s="148"/>
    </row>
    <row r="1449" spans="2:11">
      <c r="B1449" s="148"/>
      <c r="C1449" s="148"/>
      <c r="D1449" s="148"/>
      <c r="E1449" s="148"/>
      <c r="F1449" s="148"/>
      <c r="G1449" s="148"/>
      <c r="H1449" s="148"/>
      <c r="I1449" s="148"/>
      <c r="J1449" s="148"/>
      <c r="K1449" s="148"/>
    </row>
    <row r="1450" spans="2:11">
      <c r="B1450" s="148"/>
      <c r="C1450" s="148"/>
      <c r="D1450" s="148"/>
      <c r="E1450" s="148"/>
      <c r="F1450" s="148"/>
      <c r="G1450" s="148"/>
      <c r="H1450" s="148"/>
      <c r="I1450" s="148"/>
      <c r="J1450" s="148"/>
      <c r="K1450" s="148"/>
    </row>
    <row r="1451" spans="2:11">
      <c r="B1451" s="148"/>
      <c r="C1451" s="148"/>
      <c r="D1451" s="148"/>
      <c r="E1451" s="148"/>
      <c r="F1451" s="148"/>
      <c r="G1451" s="148"/>
      <c r="H1451" s="148"/>
      <c r="I1451" s="148"/>
      <c r="J1451" s="148"/>
      <c r="K1451" s="148"/>
    </row>
    <row r="1452" spans="2:11">
      <c r="B1452" s="148"/>
      <c r="C1452" s="148"/>
      <c r="D1452" s="148"/>
      <c r="E1452" s="148"/>
      <c r="F1452" s="148"/>
      <c r="G1452" s="148"/>
      <c r="H1452" s="148"/>
      <c r="I1452" s="148"/>
      <c r="J1452" s="148"/>
      <c r="K1452" s="148"/>
    </row>
    <row r="1453" spans="2:11">
      <c r="B1453" s="148"/>
      <c r="C1453" s="148"/>
      <c r="D1453" s="148"/>
      <c r="E1453" s="148"/>
      <c r="F1453" s="148"/>
      <c r="G1453" s="148"/>
      <c r="H1453" s="148"/>
      <c r="I1453" s="148"/>
      <c r="J1453" s="148"/>
      <c r="K1453" s="148"/>
    </row>
    <row r="1454" spans="2:11">
      <c r="B1454" s="148"/>
      <c r="C1454" s="148"/>
      <c r="D1454" s="148"/>
      <c r="E1454" s="148"/>
      <c r="F1454" s="148"/>
      <c r="G1454" s="148"/>
      <c r="H1454" s="148"/>
      <c r="I1454" s="148"/>
      <c r="J1454" s="148"/>
      <c r="K1454" s="148"/>
    </row>
    <row r="1455" spans="2:11">
      <c r="B1455" s="148"/>
      <c r="C1455" s="148"/>
      <c r="D1455" s="148"/>
      <c r="E1455" s="148"/>
      <c r="F1455" s="148"/>
      <c r="G1455" s="148"/>
      <c r="H1455" s="148"/>
      <c r="I1455" s="148"/>
      <c r="J1455" s="148"/>
      <c r="K1455" s="148"/>
    </row>
    <row r="1456" spans="2:11">
      <c r="B1456" s="148"/>
      <c r="C1456" s="148"/>
      <c r="D1456" s="148"/>
      <c r="E1456" s="148"/>
      <c r="F1456" s="148"/>
      <c r="G1456" s="148"/>
      <c r="H1456" s="148"/>
      <c r="I1456" s="148"/>
      <c r="J1456" s="148"/>
      <c r="K1456" s="148"/>
    </row>
    <row r="1457" spans="2:11">
      <c r="B1457" s="148"/>
      <c r="C1457" s="148"/>
      <c r="D1457" s="148"/>
      <c r="E1457" s="148"/>
      <c r="F1457" s="148"/>
      <c r="G1457" s="148"/>
      <c r="H1457" s="148"/>
      <c r="I1457" s="148"/>
      <c r="J1457" s="148"/>
      <c r="K1457" s="148"/>
    </row>
    <row r="1458" spans="2:11">
      <c r="B1458" s="148"/>
      <c r="C1458" s="148"/>
      <c r="D1458" s="148"/>
      <c r="E1458" s="148"/>
      <c r="F1458" s="148"/>
      <c r="G1458" s="148"/>
      <c r="H1458" s="148"/>
      <c r="I1458" s="148"/>
      <c r="J1458" s="148"/>
      <c r="K1458" s="148"/>
    </row>
    <row r="1459" spans="2:11">
      <c r="B1459" s="148"/>
      <c r="C1459" s="148"/>
      <c r="D1459" s="148"/>
      <c r="E1459" s="148"/>
      <c r="F1459" s="148"/>
      <c r="G1459" s="148"/>
      <c r="H1459" s="148"/>
      <c r="I1459" s="148"/>
      <c r="J1459" s="148"/>
      <c r="K1459" s="148"/>
    </row>
    <row r="1460" spans="2:11">
      <c r="B1460" s="148"/>
      <c r="C1460" s="148"/>
      <c r="D1460" s="148"/>
      <c r="E1460" s="148"/>
      <c r="F1460" s="148"/>
      <c r="G1460" s="148"/>
      <c r="H1460" s="148"/>
      <c r="I1460" s="148"/>
      <c r="J1460" s="148"/>
      <c r="K1460" s="148"/>
    </row>
    <row r="1461" spans="2:11">
      <c r="B1461" s="148"/>
      <c r="C1461" s="148"/>
      <c r="D1461" s="148"/>
      <c r="E1461" s="148"/>
      <c r="F1461" s="148"/>
      <c r="G1461" s="148"/>
      <c r="H1461" s="148"/>
      <c r="I1461" s="148"/>
      <c r="J1461" s="148"/>
      <c r="K1461" s="148"/>
    </row>
    <row r="1462" spans="2:11">
      <c r="B1462" s="148"/>
      <c r="C1462" s="148"/>
      <c r="D1462" s="148"/>
      <c r="E1462" s="148"/>
      <c r="F1462" s="148"/>
      <c r="G1462" s="148"/>
      <c r="H1462" s="148"/>
      <c r="I1462" s="148"/>
      <c r="J1462" s="148"/>
      <c r="K1462" s="148"/>
    </row>
    <row r="1463" spans="2:11">
      <c r="B1463" s="148"/>
      <c r="C1463" s="148"/>
      <c r="D1463" s="148"/>
      <c r="E1463" s="148"/>
      <c r="F1463" s="148"/>
      <c r="G1463" s="148"/>
      <c r="H1463" s="148"/>
      <c r="I1463" s="148"/>
      <c r="J1463" s="148"/>
      <c r="K1463" s="148"/>
    </row>
    <row r="1464" spans="2:11">
      <c r="B1464" s="148"/>
      <c r="C1464" s="148"/>
      <c r="D1464" s="148"/>
      <c r="E1464" s="148"/>
      <c r="F1464" s="148"/>
      <c r="G1464" s="148"/>
      <c r="H1464" s="148"/>
      <c r="I1464" s="148"/>
      <c r="J1464" s="148"/>
      <c r="K1464" s="148"/>
    </row>
    <row r="1465" spans="2:11">
      <c r="B1465" s="148"/>
      <c r="C1465" s="148"/>
      <c r="D1465" s="148"/>
      <c r="E1465" s="148"/>
      <c r="F1465" s="148"/>
      <c r="G1465" s="148"/>
      <c r="H1465" s="148"/>
      <c r="I1465" s="148"/>
      <c r="J1465" s="148"/>
      <c r="K1465" s="148"/>
    </row>
    <row r="1466" spans="2:11">
      <c r="B1466" s="148"/>
      <c r="C1466" s="148"/>
      <c r="D1466" s="148"/>
      <c r="E1466" s="148"/>
      <c r="F1466" s="148"/>
      <c r="G1466" s="148"/>
      <c r="H1466" s="148"/>
      <c r="I1466" s="148"/>
      <c r="J1466" s="148"/>
      <c r="K1466" s="148"/>
    </row>
    <row r="1467" spans="2:11">
      <c r="B1467" s="148"/>
      <c r="C1467" s="148"/>
      <c r="D1467" s="148"/>
      <c r="E1467" s="148"/>
      <c r="F1467" s="148"/>
      <c r="G1467" s="148"/>
      <c r="H1467" s="148"/>
      <c r="I1467" s="148"/>
      <c r="J1467" s="148"/>
      <c r="K1467" s="148"/>
    </row>
    <row r="1468" spans="2:11">
      <c r="B1468" s="148"/>
      <c r="C1468" s="148"/>
      <c r="D1468" s="148"/>
      <c r="E1468" s="148"/>
      <c r="F1468" s="148"/>
      <c r="G1468" s="148"/>
      <c r="H1468" s="148"/>
      <c r="I1468" s="148"/>
      <c r="J1468" s="148"/>
      <c r="K1468" s="148"/>
    </row>
    <row r="1469" spans="2:11">
      <c r="B1469" s="148"/>
      <c r="C1469" s="148"/>
      <c r="D1469" s="148"/>
      <c r="E1469" s="148"/>
      <c r="F1469" s="148"/>
      <c r="G1469" s="148"/>
      <c r="H1469" s="148"/>
      <c r="I1469" s="148"/>
      <c r="J1469" s="148"/>
      <c r="K1469" s="148"/>
    </row>
    <row r="1470" spans="2:11">
      <c r="B1470" s="148"/>
      <c r="C1470" s="148"/>
      <c r="D1470" s="148"/>
      <c r="E1470" s="148"/>
      <c r="F1470" s="148"/>
      <c r="G1470" s="148"/>
      <c r="H1470" s="148"/>
      <c r="I1470" s="148"/>
      <c r="J1470" s="148"/>
      <c r="K1470" s="148"/>
    </row>
  </sheetData>
  <pageMargins left="0.35" right="0.25" top="0.7" bottom="0.18" header="0.5" footer="0.5"/>
  <pageSetup scale="88" fitToHeight="3" orientation="portrait" r:id="rId1"/>
  <headerFooter alignWithMargins="0">
    <oddHeader>&amp;LNovember 2012 Forecast</oddHeader>
    <oddFooter>&amp;C&amp;Z&amp;F&amp;A&amp;R &amp;P</oddFooter>
  </headerFooter>
  <rowBreaks count="3" manualBreakCount="3">
    <brk id="145" max="9" man="1"/>
    <brk id="193" max="9" man="1"/>
    <brk id="241" max="9" man="1"/>
  </rowBreaks>
  <legacy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A43"/>
  <sheetViews>
    <sheetView showGridLines="0" workbookViewId="0">
      <pane xSplit="1" ySplit="8" topLeftCell="B9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3.2"/>
  <cols>
    <col min="1" max="1" width="49" style="3" bestFit="1" customWidth="1"/>
    <col min="2" max="2" width="13.88671875" style="2" bestFit="1" customWidth="1"/>
    <col min="3" max="3" width="16.109375" style="2" bestFit="1" customWidth="1"/>
    <col min="4" max="4" width="13.5546875" style="2" bestFit="1" customWidth="1"/>
    <col min="5" max="5" width="12.109375" style="2" bestFit="1" customWidth="1"/>
    <col min="6" max="6" width="10.33203125" style="2" bestFit="1" customWidth="1"/>
    <col min="7" max="7" width="12.109375" style="2" bestFit="1" customWidth="1"/>
    <col min="8" max="10" width="12.5546875" style="2" bestFit="1" customWidth="1"/>
    <col min="11" max="13" width="10.33203125" style="2" bestFit="1" customWidth="1"/>
    <col min="14" max="14" width="13.5546875" style="2" bestFit="1" customWidth="1"/>
    <col min="15" max="16" width="10.33203125" style="2" bestFit="1" customWidth="1"/>
    <col min="17" max="17" width="11.33203125" style="2" bestFit="1" customWidth="1"/>
    <col min="18" max="18" width="11" style="2" bestFit="1" customWidth="1"/>
    <col min="19" max="27" width="13.5546875" style="2" customWidth="1"/>
    <col min="28" max="16384" width="9.109375" style="2"/>
  </cols>
  <sheetData>
    <row r="1" spans="1:27" ht="14.4">
      <c r="A1" s="231" t="s">
        <v>1127</v>
      </c>
    </row>
    <row r="2" spans="1:27" ht="14.4">
      <c r="A2" s="231" t="s">
        <v>1124</v>
      </c>
    </row>
    <row r="4" spans="1:27" s="12" customFormat="1" ht="15.6">
      <c r="A4" s="16" t="s">
        <v>116</v>
      </c>
    </row>
    <row r="5" spans="1:27" s="12" customFormat="1" ht="13.8">
      <c r="A5" s="15" t="s">
        <v>951</v>
      </c>
    </row>
    <row r="6" spans="1:27" s="12" customFormat="1">
      <c r="A6" s="13"/>
    </row>
    <row r="7" spans="1:27" s="14" customFormat="1">
      <c r="A7" s="107" t="str">
        <f>'External Factors - Calculation'!$A$5</f>
        <v>RC2016 - Base Scenario_12CP and 1/13th</v>
      </c>
      <c r="B7" s="14" t="s">
        <v>28</v>
      </c>
      <c r="C7" s="14" t="s">
        <v>30</v>
      </c>
      <c r="D7" s="14" t="s">
        <v>32</v>
      </c>
      <c r="E7" s="14" t="s">
        <v>34</v>
      </c>
      <c r="F7" s="14" t="s">
        <v>36</v>
      </c>
      <c r="G7" s="14" t="s">
        <v>38</v>
      </c>
      <c r="H7" s="14" t="s">
        <v>40</v>
      </c>
      <c r="I7" s="14" t="s">
        <v>42</v>
      </c>
      <c r="J7" s="14" t="s">
        <v>44</v>
      </c>
      <c r="K7" s="14" t="s">
        <v>46</v>
      </c>
      <c r="L7" s="14" t="s">
        <v>48</v>
      </c>
      <c r="M7" s="14" t="s">
        <v>50</v>
      </c>
      <c r="N7" s="14" t="s">
        <v>52</v>
      </c>
      <c r="O7" s="14" t="s">
        <v>54</v>
      </c>
      <c r="P7" s="14" t="s">
        <v>56</v>
      </c>
      <c r="Q7" s="14" t="s">
        <v>58</v>
      </c>
      <c r="R7" s="14" t="s">
        <v>60</v>
      </c>
      <c r="S7" s="106" t="s">
        <v>163</v>
      </c>
      <c r="T7" s="106" t="s">
        <v>99</v>
      </c>
      <c r="U7" s="106" t="s">
        <v>167</v>
      </c>
      <c r="V7" s="106" t="s">
        <v>96</v>
      </c>
      <c r="W7" s="106" t="s">
        <v>166</v>
      </c>
      <c r="X7" s="106" t="s">
        <v>168</v>
      </c>
      <c r="Y7" s="106" t="s">
        <v>164</v>
      </c>
      <c r="Z7" s="106" t="s">
        <v>95</v>
      </c>
      <c r="AA7" s="106" t="s">
        <v>165</v>
      </c>
    </row>
    <row r="8" spans="1:27" s="12" customFormat="1">
      <c r="A8" s="13"/>
    </row>
    <row r="10" spans="1:27" ht="15.6">
      <c r="A10" s="7" t="s">
        <v>116</v>
      </c>
      <c r="Y10" s="35"/>
    </row>
    <row r="11" spans="1:27" s="35" customFormat="1">
      <c r="A11" s="5" t="s">
        <v>111</v>
      </c>
      <c r="B11" s="108">
        <f>INDEX('Load Research - Forecast stats'!$A$6:$G$148,MATCH(CONCATENATE(B$7," -","FG:[GNCP - Forecasted]"),'Load Research - Forecast stats'!$A$6:$A$148,0),MATCH(CONCATENATE("Max ",LEFT($A$5,4)),'Load Research - Forecast stats'!$A$6:$G$6,0))</f>
        <v>375554.68982521398</v>
      </c>
      <c r="C11" s="108">
        <f>INDEX('Load Research - Forecast stats'!$A$6:$G$148,MATCH(CONCATENATE(C$7," -","FG:[GNCP - Forecasted]"),'Load Research - Forecast stats'!$A$6:$A$148,0),MATCH(CONCATENATE("Max ",LEFT($A$5,4)),'Load Research - Forecast stats'!$A$6:$G$6,0))</f>
        <v>14517.443850367899</v>
      </c>
      <c r="D11" s="108">
        <f>INDEX('Load Research - Forecast stats'!$A$6:$G$148,MATCH(CONCATENATE(D$7," -","FG:[GNCP - Forecasted]"),'Load Research - Forecast stats'!$A$6:$A$148,0),MATCH(CONCATENATE("Max ",LEFT($A$5,4)),'Load Research - Forecast stats'!$A$6:$G$6,0))</f>
        <v>215869.608656397</v>
      </c>
      <c r="E11" s="108">
        <f>INDEX('Load Research - Forecast stats'!$A$6:$G$148,MATCH(CONCATENATE(E$7," -","FG:[GNCP - Forecasted]"),'Load Research - Forecast stats'!$A$6:$A$148,0),MATCH(CONCATENATE("Max ",LEFT($A$5,4)),'Load Research - Forecast stats'!$A$6:$G$6,0))</f>
        <v>1302479.8836367</v>
      </c>
      <c r="F11" s="108">
        <f>INDEX('Load Research - Forecast stats'!$A$6:$G$148,MATCH(CONCATENATE(F$7," -","FG:[GNCP - Forecasted]"),'Load Research - Forecast stats'!$A$6:$A$148,0),MATCH(CONCATENATE("Max ",LEFT($A$5,4)),'Load Research - Forecast stats'!$A$6:$G$6,0))</f>
        <v>8881.3555781917603</v>
      </c>
      <c r="G11" s="108">
        <f>INDEX('Load Research - Forecast stats'!$A$6:$G$148,MATCH(CONCATENATE(G$7," -","FG:[GNCP - Forecasted]"),'Load Research - Forecast stats'!$A$6:$A$148,0),MATCH(CONCATENATE("Max ",LEFT($A$5,4)),'Load Research - Forecast stats'!$A$6:$G$6,0))</f>
        <v>4684415.5198050505</v>
      </c>
      <c r="H11" s="108">
        <f>INDEX('Load Research - Forecast stats'!$A$6:$G$148,MATCH(CONCATENATE(H$7," -","FG:[GNCP - Forecasted]"),'Load Research - Forecast stats'!$A$6:$A$148,0),MATCH(CONCATENATE("Max ",LEFT($A$5,4)),'Load Research - Forecast stats'!$A$6:$G$6,0))</f>
        <v>1927209.0425614701</v>
      </c>
      <c r="I11" s="108">
        <f>INDEX('Load Research - Forecast stats'!$A$6:$G$148,MATCH(CONCATENATE(I$7," -","FG:[GNCP - Forecasted]"),'Load Research - Forecast stats'!$A$6:$A$148,0),MATCH(CONCATENATE("Max ",LEFT($A$5,4)),'Load Research - Forecast stats'!$A$6:$G$6,0))</f>
        <v>369017.27366884798</v>
      </c>
      <c r="J11" s="108">
        <f>INDEX('Load Research - Forecast stats'!$A$6:$G$148,MATCH(CONCATENATE(J$7," -","FG:[GNCP - Forecasted]"),'Load Research - Forecast stats'!$A$6:$A$148,0),MATCH(CONCATENATE("Max ",LEFT($A$5,4)),'Load Research - Forecast stats'!$A$6:$G$6,0))</f>
        <v>36183.576392223702</v>
      </c>
      <c r="K11" s="108">
        <f>INDEX('Load Research - Forecast stats'!$A$6:$G$148,MATCH(CONCATENATE(K$7," -","FG:[GNCP - Forecasted]"),'Load Research - Forecast stats'!$A$6:$A$148,0),MATCH(CONCATENATE("Max ",LEFT($A$5,4)),'Load Research - Forecast stats'!$A$6:$G$6,0))</f>
        <v>17139.2000351676</v>
      </c>
      <c r="L11" s="108">
        <f>INDEX('Load Research - Forecast stats'!$A$6:$G$148,MATCH(CONCATENATE(L$7," -","FG:[GNCP - Forecasted]"),'Load Research - Forecast stats'!$A$6:$A$148,0),MATCH(CONCATENATE("Max ",LEFT($A$5,4)),'Load Research - Forecast stats'!$A$6:$G$6,0))</f>
        <v>26393.5073307887</v>
      </c>
      <c r="M11" s="108">
        <f>INDEX('Load Research - Forecast stats'!$A$6:$G$148,MATCH(CONCATENATE(M$7," -","FG:[GNCP - Forecasted]"),'Load Research - Forecast stats'!$A$6:$A$148,0),MATCH(CONCATENATE("Max ",LEFT($A$5,4)),'Load Research - Forecast stats'!$A$6:$G$6,0))</f>
        <v>11767.8131359791</v>
      </c>
      <c r="N11" s="108">
        <f>INDEX('Load Research - Forecast stats'!$A$6:$G$148,MATCH(CONCATENATE(N$7," -","FG:[GNCP - Forecasted]"),'Load Research - Forecast stats'!$A$6:$A$148,0),MATCH(CONCATENATE("Max ",LEFT($A$5,4)),'Load Research - Forecast stats'!$A$6:$G$6,0))</f>
        <v>13187357.9850819</v>
      </c>
      <c r="O11" s="108">
        <f>INDEX('Load Research - Forecast stats'!$A$6:$G$148,MATCH(CONCATENATE(O$7," -","FG:[GNCP - Forecasted]"),'Load Research - Forecast stats'!$A$6:$A$148,0),MATCH(CONCATENATE("Max ",LEFT($A$5,4)),'Load Research - Forecast stats'!$A$6:$G$6,0))</f>
        <v>154156.97344601699</v>
      </c>
      <c r="P11" s="108">
        <f>INDEX('Load Research - Forecast stats'!$A$6:$G$148,MATCH(CONCATENATE(P$7," -","FG:[GNCP - Forecasted]"),'Load Research - Forecast stats'!$A$6:$A$148,0),MATCH(CONCATENATE("Max ",LEFT($A$5,4)),'Load Research - Forecast stats'!$A$6:$G$6,0))</f>
        <v>4081.49039132388</v>
      </c>
      <c r="Q11" s="108">
        <f>INDEX('Load Research - Forecast stats'!$A$6:$G$148,MATCH(CONCATENATE(Q$7," -","FG:[GNCP - Forecasted]"),'Load Research - Forecast stats'!$A$6:$A$148,0),MATCH(CONCATENATE("Max ",LEFT($A$5,4)),'Load Research - Forecast stats'!$A$6:$G$6,0))</f>
        <v>8201.2538466420592</v>
      </c>
      <c r="R11" s="108">
        <f>INDEX('Load Research - Forecast stats'!$A$6:$G$148,MATCH(CONCATENATE(R$7," -","FG:[GNCP - Forecasted]"),'Load Research - Forecast stats'!$A$6:$A$148,0),MATCH(CONCATENATE("Max ",LEFT($A$5,4)),'Load Research - Forecast stats'!$A$6:$G$6,0))</f>
        <v>57625.579904252903</v>
      </c>
      <c r="S11" s="108">
        <f>INDEX('Load Research - Forecast stats'!$A$6:$G$148,MATCH(CONCATENATE(S$7," -","FG:[GNCP - Forecasted]"),'Load Research - Forecast stats'!$A$6:$A$148,0),MATCH(CONCATENATE("Max ",LEFT($A$5,4)),'Load Research - Forecast stats'!$A$6:$G$6,0))</f>
        <v>2886</v>
      </c>
      <c r="T11" s="108">
        <f>INDEX('Load Research - Forecast stats'!$A$6:$G$148,MATCH(CONCATENATE(T$7," -","FG:[GNCP - Forecasted]"),'Load Research - Forecast stats'!$A$6:$A$148,0),MATCH(CONCATENATE("Max ",LEFT($A$5,4)),'Load Research - Forecast stats'!$A$6:$G$6,0))</f>
        <v>162584.705069049</v>
      </c>
      <c r="U11" s="108">
        <f>INDEX('Load Research - Forecast stats'!$A$6:$G$148,MATCH(CONCATENATE(U$7," -","FG:[GNCP - Forecasted]"),'Load Research - Forecast stats'!$A$6:$A$148,0),MATCH(CONCATENATE("Max ",LEFT($A$5,4)),'Load Research - Forecast stats'!$A$6:$G$6,0))</f>
        <v>21000</v>
      </c>
      <c r="V11" s="108">
        <f>INDEX('Load Research - Forecast stats'!$A$6:$G$148,MATCH(CONCATENATE(V$7," -","FG:[GNCP - Forecasted]"),'Load Research - Forecast stats'!$A$6:$A$148,0),MATCH(CONCATENATE("Max ",LEFT($A$5,4)),'Load Research - Forecast stats'!$A$6:$G$6,0))</f>
        <v>795259</v>
      </c>
      <c r="W11" s="108">
        <f>INDEX('Load Research - Forecast stats'!$A$6:$G$148,MATCH(CONCATENATE(W$7," -","FG:[GNCP - Forecasted]"),'Load Research - Forecast stats'!$A$6:$A$148,0),MATCH(CONCATENATE("Max ",LEFT($A$5,4)),'Load Research - Forecast stats'!$A$6:$G$6,0))</f>
        <v>45000</v>
      </c>
      <c r="X11" s="108">
        <f>INDEX('Load Research - Forecast stats'!$A$6:$G$148,MATCH(CONCATENATE(X$7," -","FG:[GNCP - Forecasted]"),'Load Research - Forecast stats'!$A$6:$A$148,0),MATCH(CONCATENATE("Max ",LEFT($A$5,4)),'Load Research - Forecast stats'!$A$6:$G$6,0))</f>
        <v>19000</v>
      </c>
      <c r="Y11" s="108">
        <f>INDEX('Load Research - Forecast stats'!$A$6:$G$148,MATCH(CONCATENATE(Y$7," -","FG:[GNCP - Forecasted]"),'Load Research - Forecast stats'!$A$6:$A$148,0),MATCH(CONCATENATE("Max ",LEFT($A$5,4)),'Load Research - Forecast stats'!$A$6:$G$6,0))</f>
        <v>200000</v>
      </c>
      <c r="Z11" s="108">
        <f>INDEX('Load Research - Forecast stats'!$A$6:$G$148,MATCH(CONCATENATE(Z$7," -","FG:[GNCP - Forecasted]"),'Load Research - Forecast stats'!$A$6:$A$148,0),MATCH(CONCATENATE("Max ",LEFT($A$5,4)),'Load Research - Forecast stats'!$A$6:$G$6,0))</f>
        <v>4518.6666666666597</v>
      </c>
      <c r="AA11" s="108">
        <f>INDEX('Load Research - Forecast stats'!$A$6:$G$148,MATCH(CONCATENATE(AA$7," -","FG:[GNCP - Forecasted]"),'Load Research - Forecast stats'!$A$6:$A$148,0),MATCH(CONCATENATE("Max ",LEFT($A$5,4)),'Load Research - Forecast stats'!$A$6:$G$6,0))</f>
        <v>60000</v>
      </c>
    </row>
    <row r="12" spans="1:27" s="9" customFormat="1">
      <c r="A12" s="11" t="s">
        <v>94</v>
      </c>
      <c r="B12" s="9">
        <f>INDEX('External Factors - Calculation'!$A$5:$AD$3803,MATCH("X:[Voltage Level % - Transm]",'External Factors - Calculation'!$A$5:$A$3803,0),MATCH(B$7,'External Factors - Calculation'!$A$5:$AD$5,0))</f>
        <v>0</v>
      </c>
      <c r="C12" s="9">
        <f>INDEX('External Factors - Calculation'!$A$5:$AD$3803,MATCH("X:[Voltage Level % - Transm]",'External Factors - Calculation'!$A$5:$A$3803,0),MATCH(C$7,'External Factors - Calculation'!$A$5:$AD$5,0))</f>
        <v>0</v>
      </c>
      <c r="D12" s="9">
        <f>INDEX('External Factors - Calculation'!$A$5:$AD$3803,MATCH("X:[Voltage Level % - Transm]",'External Factors - Calculation'!$A$5:$A$3803,0),MATCH(D$7,'External Factors - Calculation'!$A$5:$AD$5,0))</f>
        <v>1</v>
      </c>
      <c r="E12" s="9">
        <f>INDEX('External Factors - Calculation'!$A$5:$AD$3803,MATCH("X:[Voltage Level % - Transm]",'External Factors - Calculation'!$A$5:$A$3803,0),MATCH(E$7,'External Factors - Calculation'!$A$5:$AD$5,0))</f>
        <v>0</v>
      </c>
      <c r="F12" s="9">
        <f>INDEX('External Factors - Calculation'!$A$5:$AD$3803,MATCH("X:[Voltage Level % - Transm]",'External Factors - Calculation'!$A$5:$A$3803,0),MATCH(F$7,'External Factors - Calculation'!$A$5:$AD$5,0))</f>
        <v>0</v>
      </c>
      <c r="G12" s="9">
        <f>INDEX('External Factors - Calculation'!$A$5:$AD$3803,MATCH("X:[Voltage Level % - Transm]",'External Factors - Calculation'!$A$5:$A$3803,0),MATCH(G$7,'External Factors - Calculation'!$A$5:$AD$5,0))</f>
        <v>0</v>
      </c>
      <c r="H12" s="9">
        <f>INDEX('External Factors - Calculation'!$A$5:$AD$3803,MATCH("X:[Voltage Level % - Transm]",'External Factors - Calculation'!$A$5:$A$3803,0),MATCH(H$7,'External Factors - Calculation'!$A$5:$AD$5,0))</f>
        <v>0</v>
      </c>
      <c r="I12" s="9">
        <f>INDEX('External Factors - Calculation'!$A$5:$AD$3803,MATCH("X:[Voltage Level % - Transm]",'External Factors - Calculation'!$A$5:$A$3803,0),MATCH(I$7,'External Factors - Calculation'!$A$5:$AD$5,0))</f>
        <v>0</v>
      </c>
      <c r="J12" s="9">
        <f>INDEX('External Factors - Calculation'!$A$5:$AD$3803,MATCH("X:[Voltage Level % - Transm]",'External Factors - Calculation'!$A$5:$A$3803,0),MATCH(J$7,'External Factors - Calculation'!$A$5:$AD$5,0))</f>
        <v>1</v>
      </c>
      <c r="K12" s="9">
        <f>INDEX('External Factors - Calculation'!$A$5:$AD$3803,MATCH("X:[Voltage Level % - Transm]",'External Factors - Calculation'!$A$5:$A$3803,0),MATCH(K$7,'External Factors - Calculation'!$A$5:$AD$5,0))</f>
        <v>0</v>
      </c>
      <c r="L12" s="9">
        <f>INDEX('External Factors - Calculation'!$A$5:$AD$3803,MATCH("X:[Voltage Level % - Transm]",'External Factors - Calculation'!$A$5:$A$3803,0),MATCH(L$7,'External Factors - Calculation'!$A$5:$AD$5,0))</f>
        <v>0</v>
      </c>
      <c r="M12" s="9">
        <f>INDEX('External Factors - Calculation'!$A$5:$AD$3803,MATCH("X:[Voltage Level % - Transm]",'External Factors - Calculation'!$A$5:$A$3803,0),MATCH(M$7,'External Factors - Calculation'!$A$5:$AD$5,0))</f>
        <v>0</v>
      </c>
      <c r="N12" s="9">
        <f>INDEX('External Factors - Calculation'!$A$5:$AD$3803,MATCH("X:[Voltage Level % - Transm]",'External Factors - Calculation'!$A$5:$A$3803,0),MATCH(N$7,'External Factors - Calculation'!$A$5:$AD$5,0))</f>
        <v>0</v>
      </c>
      <c r="O12" s="9">
        <f>INDEX('External Factors - Calculation'!$A$5:$AD$3803,MATCH("X:[Voltage Level % - Transm]",'External Factors - Calculation'!$A$5:$A$3803,0),MATCH(O$7,'External Factors - Calculation'!$A$5:$AD$5,0))</f>
        <v>0</v>
      </c>
      <c r="P12" s="9">
        <f>INDEX('External Factors - Calculation'!$A$5:$AD$3803,MATCH("X:[Voltage Level % - Transm]",'External Factors - Calculation'!$A$5:$A$3803,0),MATCH(P$7,'External Factors - Calculation'!$A$5:$AD$5,0))</f>
        <v>0</v>
      </c>
      <c r="Q12" s="9">
        <f>INDEX('External Factors - Calculation'!$A$5:$AD$3803,MATCH("X:[Voltage Level % - Transm]",'External Factors - Calculation'!$A$5:$A$3803,0),MATCH(Q$7,'External Factors - Calculation'!$A$5:$AD$5,0))</f>
        <v>0</v>
      </c>
      <c r="R12" s="9">
        <f>INDEX('External Factors - Calculation'!$A$5:$AD$3803,MATCH("X:[Voltage Level % - Transm]",'External Factors - Calculation'!$A$5:$A$3803,0),MATCH(R$7,'External Factors - Calculation'!$A$5:$AD$5,0))</f>
        <v>1</v>
      </c>
      <c r="S12" s="9">
        <f>INDEX('External Factors - Calculation'!$A$5:$AD$3803,MATCH("X:[Voltage Level % - Transm]",'External Factors - Calculation'!$A$5:$A$3803,0),MATCH(S$7,'External Factors - Calculation'!$A$5:$AD$5,0))</f>
        <v>1</v>
      </c>
      <c r="T12" s="9">
        <f>INDEX('External Factors - Calculation'!$A$5:$AD$3803,MATCH("X:[Voltage Level % - Transm]",'External Factors - Calculation'!$A$5:$A$3803,0),MATCH(T$7,'External Factors - Calculation'!$A$5:$AD$5,0))</f>
        <v>1</v>
      </c>
      <c r="U12" s="9">
        <f>INDEX('External Factors - Calculation'!$A$5:$AD$3803,MATCH("X:[Voltage Level % - Transm]",'External Factors - Calculation'!$A$5:$A$3803,0),MATCH(U$7,'External Factors - Calculation'!$A$5:$AD$5,0))</f>
        <v>1</v>
      </c>
      <c r="V12" s="9">
        <f>INDEX('External Factors - Calculation'!$A$5:$AD$3803,MATCH("X:[Voltage Level % - Transm]",'External Factors - Calculation'!$A$5:$A$3803,0),MATCH(V$7,'External Factors - Calculation'!$A$5:$AD$5,0))</f>
        <v>1</v>
      </c>
      <c r="W12" s="9">
        <f>INDEX('External Factors - Calculation'!$A$5:$AD$3803,MATCH("X:[Voltage Level % - Transm]",'External Factors - Calculation'!$A$5:$A$3803,0),MATCH(W$7,'External Factors - Calculation'!$A$5:$AD$5,0))</f>
        <v>1</v>
      </c>
      <c r="X12" s="9">
        <f>INDEX('External Factors - Calculation'!$A$5:$AD$3803,MATCH("X:[Voltage Level % - Transm]",'External Factors - Calculation'!$A$5:$A$3803,0),MATCH(X$7,'External Factors - Calculation'!$A$5:$AD$5,0))</f>
        <v>1</v>
      </c>
      <c r="Y12" s="9">
        <f>INDEX('External Factors - Calculation'!$A$5:$AD$3803,MATCH("X:[Voltage Level % - Transm]",'External Factors - Calculation'!$A$5:$A$3803,0),MATCH(Y$7,'External Factors - Calculation'!$A$5:$AD$5,0))</f>
        <v>1</v>
      </c>
      <c r="Z12" s="9">
        <f>INDEX('External Factors - Calculation'!$A$5:$AD$3803,MATCH("X:[Voltage Level % - Transm]",'External Factors - Calculation'!$A$5:$A$3803,0),MATCH(Z$7,'External Factors - Calculation'!$A$5:$AD$5,0))</f>
        <v>1</v>
      </c>
      <c r="AA12" s="9">
        <f>INDEX('External Factors - Calculation'!$A$5:$AD$3803,MATCH("X:[Voltage Level % - Transm]",'External Factors - Calculation'!$A$5:$A$3803,0),MATCH(AA$7,'External Factors - Calculation'!$A$5:$AD$5,0))</f>
        <v>1</v>
      </c>
    </row>
    <row r="13" spans="1:27" s="9" customFormat="1">
      <c r="A13" s="11" t="s">
        <v>93</v>
      </c>
      <c r="B13" s="10">
        <f>INDEX('External Factors - Calculation'!$A$5:$AD$3803,MATCH("Y:[Loss Expansion Factor - Transm]",'External Factors - Calculation'!$A$5:$A$3803,0),MATCH(B$7,'External Factors - Calculation'!$A$5:$AD$5,0))</f>
        <v>1.0218100000000001</v>
      </c>
      <c r="C13" s="10">
        <f>INDEX('External Factors - Calculation'!$A$5:$AD$3803,MATCH("Y:[Loss Expansion Factor - Transm]",'External Factors - Calculation'!$A$5:$A$3803,0),MATCH(C$7,'External Factors - Calculation'!$A$5:$AD$5,0))</f>
        <v>1.0218100000000001</v>
      </c>
      <c r="D13" s="10">
        <f>INDEX('External Factors - Calculation'!$A$5:$AD$3803,MATCH("Y:[Loss Expansion Factor - Transm]",'External Factors - Calculation'!$A$5:$A$3803,0),MATCH(D$7,'External Factors - Calculation'!$A$5:$AD$5,0))</f>
        <v>1.0218100000000001</v>
      </c>
      <c r="E13" s="10">
        <f>INDEX('External Factors - Calculation'!$A$5:$AD$3803,MATCH("Y:[Loss Expansion Factor - Transm]",'External Factors - Calculation'!$A$5:$A$3803,0),MATCH(E$7,'External Factors - Calculation'!$A$5:$AD$5,0))</f>
        <v>1.0218100000000001</v>
      </c>
      <c r="F13" s="10">
        <f>INDEX('External Factors - Calculation'!$A$5:$AD$3803,MATCH("Y:[Loss Expansion Factor - Transm]",'External Factors - Calculation'!$A$5:$A$3803,0),MATCH(F$7,'External Factors - Calculation'!$A$5:$AD$5,0))</f>
        <v>1.0218100000000001</v>
      </c>
      <c r="G13" s="10">
        <f>INDEX('External Factors - Calculation'!$A$5:$AD$3803,MATCH("Y:[Loss Expansion Factor - Transm]",'External Factors - Calculation'!$A$5:$A$3803,0),MATCH(G$7,'External Factors - Calculation'!$A$5:$AD$5,0))</f>
        <v>1.0218100000000001</v>
      </c>
      <c r="H13" s="10">
        <f>INDEX('External Factors - Calculation'!$A$5:$AD$3803,MATCH("Y:[Loss Expansion Factor - Transm]",'External Factors - Calculation'!$A$5:$A$3803,0),MATCH(H$7,'External Factors - Calculation'!$A$5:$AD$5,0))</f>
        <v>1.0218100000000001</v>
      </c>
      <c r="I13" s="10">
        <f>INDEX('External Factors - Calculation'!$A$5:$AD$3803,MATCH("Y:[Loss Expansion Factor - Transm]",'External Factors - Calculation'!$A$5:$A$3803,0),MATCH(I$7,'External Factors - Calculation'!$A$5:$AD$5,0))</f>
        <v>1.0218100000000001</v>
      </c>
      <c r="J13" s="10">
        <f>INDEX('External Factors - Calculation'!$A$5:$AD$3803,MATCH("Y:[Loss Expansion Factor - Transm]",'External Factors - Calculation'!$A$5:$A$3803,0),MATCH(J$7,'External Factors - Calculation'!$A$5:$AD$5,0))</f>
        <v>1.0218100000000001</v>
      </c>
      <c r="K13" s="10">
        <f>INDEX('External Factors - Calculation'!$A$5:$AD$3803,MATCH("Y:[Loss Expansion Factor - Transm]",'External Factors - Calculation'!$A$5:$A$3803,0),MATCH(K$7,'External Factors - Calculation'!$A$5:$AD$5,0))</f>
        <v>1.0218100000000001</v>
      </c>
      <c r="L13" s="10">
        <f>INDEX('External Factors - Calculation'!$A$5:$AD$3803,MATCH("Y:[Loss Expansion Factor - Transm]",'External Factors - Calculation'!$A$5:$A$3803,0),MATCH(L$7,'External Factors - Calculation'!$A$5:$AD$5,0))</f>
        <v>1.0218100000000001</v>
      </c>
      <c r="M13" s="10">
        <f>INDEX('External Factors - Calculation'!$A$5:$AD$3803,MATCH("Y:[Loss Expansion Factor - Transm]",'External Factors - Calculation'!$A$5:$A$3803,0),MATCH(M$7,'External Factors - Calculation'!$A$5:$AD$5,0))</f>
        <v>1.0218100000000001</v>
      </c>
      <c r="N13" s="10">
        <f>INDEX('External Factors - Calculation'!$A$5:$AD$3803,MATCH("Y:[Loss Expansion Factor - Transm]",'External Factors - Calculation'!$A$5:$A$3803,0),MATCH(N$7,'External Factors - Calculation'!$A$5:$AD$5,0))</f>
        <v>1.0218100000000001</v>
      </c>
      <c r="O13" s="10">
        <f>INDEX('External Factors - Calculation'!$A$5:$AD$3803,MATCH("Y:[Loss Expansion Factor - Transm]",'External Factors - Calculation'!$A$5:$A$3803,0),MATCH(O$7,'External Factors - Calculation'!$A$5:$AD$5,0))</f>
        <v>1.0218100000000001</v>
      </c>
      <c r="P13" s="10">
        <f>INDEX('External Factors - Calculation'!$A$5:$AD$3803,MATCH("Y:[Loss Expansion Factor - Transm]",'External Factors - Calculation'!$A$5:$A$3803,0),MATCH(P$7,'External Factors - Calculation'!$A$5:$AD$5,0))</f>
        <v>1.0218100000000001</v>
      </c>
      <c r="Q13" s="10">
        <f>INDEX('External Factors - Calculation'!$A$5:$AD$3803,MATCH("Y:[Loss Expansion Factor - Transm]",'External Factors - Calculation'!$A$5:$A$3803,0),MATCH(Q$7,'External Factors - Calculation'!$A$5:$AD$5,0))</f>
        <v>1.0218100000000001</v>
      </c>
      <c r="R13" s="10">
        <f>INDEX('External Factors - Calculation'!$A$5:$AD$3803,MATCH("Y:[Loss Expansion Factor - Transm]",'External Factors - Calculation'!$A$5:$A$3803,0),MATCH(R$7,'External Factors - Calculation'!$A$5:$AD$5,0))</f>
        <v>1.0218100000000001</v>
      </c>
      <c r="S13" s="10">
        <f>INDEX('External Factors - Calculation'!$A$5:$AD$3803,MATCH("Y:[Loss Expansion Factor - Transm]",'External Factors - Calculation'!$A$5:$A$3803,0),MATCH(S$7,'External Factors - Calculation'!$A$5:$AD$5,0))</f>
        <v>1.0218100000000001</v>
      </c>
      <c r="T13" s="10">
        <f>INDEX('External Factors - Calculation'!$A$5:$AD$3803,MATCH("Y:[Loss Expansion Factor - Transm]",'External Factors - Calculation'!$A$5:$A$3803,0),MATCH(T$7,'External Factors - Calculation'!$A$5:$AD$5,0))</f>
        <v>1.0218100000000001</v>
      </c>
      <c r="U13" s="10">
        <f>INDEX('External Factors - Calculation'!$A$5:$AD$3803,MATCH("Y:[Loss Expansion Factor - Transm]",'External Factors - Calculation'!$A$5:$A$3803,0),MATCH(U$7,'External Factors - Calculation'!$A$5:$AD$5,0))</f>
        <v>1.0218100000000001</v>
      </c>
      <c r="V13" s="10">
        <f>INDEX('External Factors - Calculation'!$A$5:$AD$3803,MATCH("Y:[Loss Expansion Factor - Transm]",'External Factors - Calculation'!$A$5:$A$3803,0),MATCH(V$7,'External Factors - Calculation'!$A$5:$AD$5,0))</f>
        <v>1.0218100000000001</v>
      </c>
      <c r="W13" s="10">
        <f>INDEX('External Factors - Calculation'!$A$5:$AD$3803,MATCH("Y:[Loss Expansion Factor - Transm]",'External Factors - Calculation'!$A$5:$A$3803,0),MATCH(W$7,'External Factors - Calculation'!$A$5:$AD$5,0))</f>
        <v>1.0218100000000001</v>
      </c>
      <c r="X13" s="10">
        <f>INDEX('External Factors - Calculation'!$A$5:$AD$3803,MATCH("Y:[Loss Expansion Factor - Transm]",'External Factors - Calculation'!$A$5:$A$3803,0),MATCH(X$7,'External Factors - Calculation'!$A$5:$AD$5,0))</f>
        <v>1.0218100000000001</v>
      </c>
      <c r="Y13" s="10">
        <f>INDEX('External Factors - Calculation'!$A$5:$AD$3803,MATCH("Y:[Loss Expansion Factor - Transm]",'External Factors - Calculation'!$A$5:$A$3803,0),MATCH(Y$7,'External Factors - Calculation'!$A$5:$AD$5,0))</f>
        <v>1.0218100000000001</v>
      </c>
      <c r="Z13" s="10">
        <f>INDEX('External Factors - Calculation'!$A$5:$AD$3803,MATCH("Y:[Loss Expansion Factor - Transm]",'External Factors - Calculation'!$A$5:$A$3803,0),MATCH(Z$7,'External Factors - Calculation'!$A$5:$AD$5,0))</f>
        <v>1.0218100000000001</v>
      </c>
      <c r="AA13" s="10">
        <f>INDEX('External Factors - Calculation'!$A$5:$AD$3803,MATCH("Y:[Loss Expansion Factor - Transm]",'External Factors - Calculation'!$A$5:$A$3803,0),MATCH(AA$7,'External Factors - Calculation'!$A$5:$AD$5,0))</f>
        <v>1.0218100000000001</v>
      </c>
    </row>
    <row r="14" spans="1:27">
      <c r="A14" s="6" t="s">
        <v>956</v>
      </c>
      <c r="B14" s="2">
        <f>+B11*B12*B13</f>
        <v>0</v>
      </c>
      <c r="C14" s="2">
        <f t="shared" ref="C14:AA14" si="0">+C11*C12*C13</f>
        <v>0</v>
      </c>
      <c r="D14" s="2">
        <f t="shared" si="0"/>
        <v>220577.72482119306</v>
      </c>
      <c r="E14" s="2">
        <f t="shared" si="0"/>
        <v>0</v>
      </c>
      <c r="F14" s="2">
        <f t="shared" si="0"/>
        <v>0</v>
      </c>
      <c r="G14" s="2">
        <f t="shared" si="0"/>
        <v>0</v>
      </c>
      <c r="H14" s="2">
        <f t="shared" si="0"/>
        <v>0</v>
      </c>
      <c r="I14" s="2">
        <f t="shared" si="0"/>
        <v>0</v>
      </c>
      <c r="J14" s="2">
        <f t="shared" si="0"/>
        <v>36972.740193338104</v>
      </c>
      <c r="K14" s="2">
        <f t="shared" si="0"/>
        <v>0</v>
      </c>
      <c r="L14" s="2">
        <f t="shared" si="0"/>
        <v>0</v>
      </c>
      <c r="M14" s="2">
        <f t="shared" si="0"/>
        <v>0</v>
      </c>
      <c r="N14" s="2">
        <f t="shared" si="0"/>
        <v>0</v>
      </c>
      <c r="O14" s="2">
        <f t="shared" si="0"/>
        <v>0</v>
      </c>
      <c r="P14" s="2">
        <f t="shared" si="0"/>
        <v>0</v>
      </c>
      <c r="Q14" s="2">
        <f t="shared" si="0"/>
        <v>0</v>
      </c>
      <c r="R14" s="2">
        <f t="shared" si="0"/>
        <v>58882.393801964667</v>
      </c>
      <c r="S14" s="2">
        <f t="shared" si="0"/>
        <v>2948.9436600000004</v>
      </c>
      <c r="T14" s="2">
        <f t="shared" si="0"/>
        <v>166130.67748660498</v>
      </c>
      <c r="U14" s="2">
        <f t="shared" si="0"/>
        <v>21458.010000000002</v>
      </c>
      <c r="V14" s="2">
        <f t="shared" si="0"/>
        <v>812603.59879000008</v>
      </c>
      <c r="W14" s="2">
        <f t="shared" si="0"/>
        <v>45981.450000000004</v>
      </c>
      <c r="X14" s="2">
        <f t="shared" si="0"/>
        <v>19414.390000000003</v>
      </c>
      <c r="Y14" s="2">
        <f t="shared" si="0"/>
        <v>204362.00000000003</v>
      </c>
      <c r="Z14" s="2">
        <f t="shared" si="0"/>
        <v>4617.21878666666</v>
      </c>
      <c r="AA14" s="2">
        <f t="shared" si="0"/>
        <v>61308.600000000006</v>
      </c>
    </row>
    <row r="15" spans="1:27">
      <c r="A15" s="6"/>
    </row>
    <row r="16" spans="1:27">
      <c r="A16" s="6"/>
    </row>
    <row r="17" spans="1:27">
      <c r="A17" s="6" t="s">
        <v>111</v>
      </c>
      <c r="B17" s="2">
        <f>B$11</f>
        <v>375554.68982521398</v>
      </c>
      <c r="C17" s="2">
        <f t="shared" ref="C17:AA17" si="1">C$11</f>
        <v>14517.443850367899</v>
      </c>
      <c r="D17" s="2">
        <f t="shared" si="1"/>
        <v>215869.608656397</v>
      </c>
      <c r="E17" s="2">
        <f t="shared" si="1"/>
        <v>1302479.8836367</v>
      </c>
      <c r="F17" s="2">
        <f t="shared" si="1"/>
        <v>8881.3555781917603</v>
      </c>
      <c r="G17" s="2">
        <f t="shared" si="1"/>
        <v>4684415.5198050505</v>
      </c>
      <c r="H17" s="2">
        <f t="shared" si="1"/>
        <v>1927209.0425614701</v>
      </c>
      <c r="I17" s="2">
        <f t="shared" si="1"/>
        <v>369017.27366884798</v>
      </c>
      <c r="J17" s="2">
        <f t="shared" si="1"/>
        <v>36183.576392223702</v>
      </c>
      <c r="K17" s="2">
        <f t="shared" si="1"/>
        <v>17139.2000351676</v>
      </c>
      <c r="L17" s="2">
        <f t="shared" si="1"/>
        <v>26393.5073307887</v>
      </c>
      <c r="M17" s="2">
        <f t="shared" si="1"/>
        <v>11767.8131359791</v>
      </c>
      <c r="N17" s="2">
        <f t="shared" si="1"/>
        <v>13187357.9850819</v>
      </c>
      <c r="O17" s="2">
        <f t="shared" si="1"/>
        <v>154156.97344601699</v>
      </c>
      <c r="P17" s="2">
        <f t="shared" si="1"/>
        <v>4081.49039132388</v>
      </c>
      <c r="Q17" s="2">
        <f t="shared" si="1"/>
        <v>8201.2538466420592</v>
      </c>
      <c r="R17" s="2">
        <f t="shared" si="1"/>
        <v>57625.579904252903</v>
      </c>
      <c r="S17" s="2">
        <f t="shared" si="1"/>
        <v>2886</v>
      </c>
      <c r="T17" s="2">
        <f t="shared" si="1"/>
        <v>162584.705069049</v>
      </c>
      <c r="U17" s="2">
        <f t="shared" si="1"/>
        <v>21000</v>
      </c>
      <c r="V17" s="2">
        <f t="shared" si="1"/>
        <v>795259</v>
      </c>
      <c r="W17" s="2">
        <f t="shared" si="1"/>
        <v>45000</v>
      </c>
      <c r="X17" s="2">
        <f t="shared" si="1"/>
        <v>19000</v>
      </c>
      <c r="Y17" s="2">
        <f t="shared" si="1"/>
        <v>200000</v>
      </c>
      <c r="Z17" s="2">
        <f t="shared" si="1"/>
        <v>4518.6666666666597</v>
      </c>
      <c r="AA17" s="2">
        <f t="shared" si="1"/>
        <v>60000</v>
      </c>
    </row>
    <row r="18" spans="1:27" s="9" customFormat="1">
      <c r="A18" s="11" t="s">
        <v>103</v>
      </c>
      <c r="B18" s="9">
        <f>INDEX('External Factors - Calculation'!$A$5:$AD$3803,MATCH("AD:[Voltage Level % - Primary]",'External Factors - Calculation'!$A$5:$A$3803,0),MATCH(B$7,'External Factors - Calculation'!$A$5:$AD$5,0))</f>
        <v>0.39212000000000002</v>
      </c>
      <c r="C18" s="9">
        <f>INDEX('External Factors - Calculation'!$A$5:$AD$3803,MATCH("AD:[Voltage Level % - Primary]",'External Factors - Calculation'!$A$5:$A$3803,0),MATCH(C$7,'External Factors - Calculation'!$A$5:$AD$5,0))</f>
        <v>1.4279999999999999E-2</v>
      </c>
      <c r="D18" s="9">
        <f>INDEX('External Factors - Calculation'!$A$5:$AD$3803,MATCH("AD:[Voltage Level % - Primary]",'External Factors - Calculation'!$A$5:$A$3803,0),MATCH(D$7,'External Factors - Calculation'!$A$5:$AD$5,0))</f>
        <v>0</v>
      </c>
      <c r="E18" s="9">
        <f>INDEX('External Factors - Calculation'!$A$5:$AD$3803,MATCH("AD:[Voltage Level % - Primary]",'External Factors - Calculation'!$A$5:$A$3803,0),MATCH(E$7,'External Factors - Calculation'!$A$5:$AD$5,0))</f>
        <v>0</v>
      </c>
      <c r="F18" s="9">
        <f>INDEX('External Factors - Calculation'!$A$5:$AD$3803,MATCH("AD:[Voltage Level % - Primary]",'External Factors - Calculation'!$A$5:$A$3803,0),MATCH(F$7,'External Factors - Calculation'!$A$5:$AD$5,0))</f>
        <v>0</v>
      </c>
      <c r="G18" s="9">
        <f>INDEX('External Factors - Calculation'!$A$5:$AD$3803,MATCH("AD:[Voltage Level % - Primary]",'External Factors - Calculation'!$A$5:$A$3803,0),MATCH(G$7,'External Factors - Calculation'!$A$5:$AD$5,0))</f>
        <v>2.8800000000000002E-3</v>
      </c>
      <c r="H18" s="9">
        <f>INDEX('External Factors - Calculation'!$A$5:$AD$3803,MATCH("AD:[Voltage Level % - Primary]",'External Factors - Calculation'!$A$5:$A$3803,0),MATCH(H$7,'External Factors - Calculation'!$A$5:$AD$5,0))</f>
        <v>3.9350000000000003E-2</v>
      </c>
      <c r="I18" s="9">
        <f>INDEX('External Factors - Calculation'!$A$5:$AD$3803,MATCH("AD:[Voltage Level % - Primary]",'External Factors - Calculation'!$A$5:$A$3803,0),MATCH(I$7,'External Factors - Calculation'!$A$5:$AD$5,0))</f>
        <v>0.32521</v>
      </c>
      <c r="J18" s="9">
        <f>INDEX('External Factors - Calculation'!$A$5:$AD$3803,MATCH("AD:[Voltage Level % - Primary]",'External Factors - Calculation'!$A$5:$A$3803,0),MATCH(J$7,'External Factors - Calculation'!$A$5:$AD$5,0))</f>
        <v>0</v>
      </c>
      <c r="K18" s="9">
        <f>INDEX('External Factors - Calculation'!$A$5:$AD$3803,MATCH("AD:[Voltage Level % - Primary]",'External Factors - Calculation'!$A$5:$A$3803,0),MATCH(K$7,'External Factors - Calculation'!$A$5:$AD$5,0))</f>
        <v>1</v>
      </c>
      <c r="L18" s="9">
        <f>INDEX('External Factors - Calculation'!$A$5:$AD$3803,MATCH("AD:[Voltage Level % - Primary]",'External Factors - Calculation'!$A$5:$A$3803,0),MATCH(L$7,'External Factors - Calculation'!$A$5:$AD$5,0))</f>
        <v>0</v>
      </c>
      <c r="M18" s="9">
        <f>INDEX('External Factors - Calculation'!$A$5:$AD$3803,MATCH("AD:[Voltage Level % - Primary]",'External Factors - Calculation'!$A$5:$A$3803,0),MATCH(M$7,'External Factors - Calculation'!$A$5:$AD$5,0))</f>
        <v>1</v>
      </c>
      <c r="N18" s="9">
        <f>INDEX('External Factors - Calculation'!$A$5:$AD$3803,MATCH("AD:[Voltage Level % - Primary]",'External Factors - Calculation'!$A$5:$A$3803,0),MATCH(N$7,'External Factors - Calculation'!$A$5:$AD$5,0))</f>
        <v>0</v>
      </c>
      <c r="O18" s="9">
        <f>INDEX('External Factors - Calculation'!$A$5:$AD$3803,MATCH("AD:[Voltage Level % - Primary]",'External Factors - Calculation'!$A$5:$A$3803,0),MATCH(O$7,'External Factors - Calculation'!$A$5:$AD$5,0))</f>
        <v>0</v>
      </c>
      <c r="P18" s="9">
        <f>INDEX('External Factors - Calculation'!$A$5:$AD$3803,MATCH("AD:[Voltage Level % - Primary]",'External Factors - Calculation'!$A$5:$A$3803,0),MATCH(P$7,'External Factors - Calculation'!$A$5:$AD$5,0))</f>
        <v>0</v>
      </c>
      <c r="Q18" s="9">
        <f>INDEX('External Factors - Calculation'!$A$5:$AD$3803,MATCH("AD:[Voltage Level % - Primary]",'External Factors - Calculation'!$A$5:$A$3803,0),MATCH(Q$7,'External Factors - Calculation'!$A$5:$AD$5,0))</f>
        <v>1</v>
      </c>
      <c r="R18" s="9">
        <f>INDEX('External Factors - Calculation'!$A$5:$AD$3803,MATCH("AD:[Voltage Level % - Primary]",'External Factors - Calculation'!$A$5:$A$3803,0),MATCH(R$7,'External Factors - Calculation'!$A$5:$AD$5,0))</f>
        <v>0</v>
      </c>
      <c r="S18" s="9">
        <f>INDEX('External Factors - Calculation'!$A$5:$AD$3803,MATCH("AD:[Voltage Level % - Primary]",'External Factors - Calculation'!$A$5:$A$3803,0),MATCH(S$7,'External Factors - Calculation'!$A$5:$AD$5,0))</f>
        <v>0</v>
      </c>
      <c r="T18" s="9">
        <f>INDEX('External Factors - Calculation'!$A$5:$AD$3803,MATCH("AD:[Voltage Level % - Primary]",'External Factors - Calculation'!$A$5:$A$3803,0),MATCH(T$7,'External Factors - Calculation'!$A$5:$AD$5,0))</f>
        <v>0</v>
      </c>
      <c r="U18" s="9">
        <f>INDEX('External Factors - Calculation'!$A$5:$AD$3803,MATCH("AD:[Voltage Level % - Primary]",'External Factors - Calculation'!$A$5:$A$3803,0),MATCH(U$7,'External Factors - Calculation'!$A$5:$AD$5,0))</f>
        <v>0</v>
      </c>
      <c r="V18" s="9">
        <f>INDEX('External Factors - Calculation'!$A$5:$AD$3803,MATCH("AD:[Voltage Level % - Primary]",'External Factors - Calculation'!$A$5:$A$3803,0),MATCH(V$7,'External Factors - Calculation'!$A$5:$AD$5,0))</f>
        <v>0</v>
      </c>
      <c r="W18" s="9">
        <f>INDEX('External Factors - Calculation'!$A$5:$AD$3803,MATCH("AD:[Voltage Level % - Primary]",'External Factors - Calculation'!$A$5:$A$3803,0),MATCH(W$7,'External Factors - Calculation'!$A$5:$AD$5,0))</f>
        <v>0</v>
      </c>
      <c r="X18" s="9">
        <f>INDEX('External Factors - Calculation'!$A$5:$AD$3803,MATCH("AD:[Voltage Level % - Primary]",'External Factors - Calculation'!$A$5:$A$3803,0),MATCH(X$7,'External Factors - Calculation'!$A$5:$AD$5,0))</f>
        <v>0</v>
      </c>
      <c r="Y18" s="9">
        <f>INDEX('External Factors - Calculation'!$A$5:$AD$3803,MATCH("AD:[Voltage Level % - Primary]",'External Factors - Calculation'!$A$5:$A$3803,0),MATCH(Y$7,'External Factors - Calculation'!$A$5:$AD$5,0))</f>
        <v>0</v>
      </c>
      <c r="Z18" s="9">
        <f>INDEX('External Factors - Calculation'!$A$5:$AD$3803,MATCH("AD:[Voltage Level % - Primary]",'External Factors - Calculation'!$A$5:$A$3803,0),MATCH(Z$7,'External Factors - Calculation'!$A$5:$AD$5,0))</f>
        <v>0</v>
      </c>
      <c r="AA18" s="9">
        <f>INDEX('External Factors - Calculation'!$A$5:$AD$3803,MATCH("AD:[Voltage Level % - Primary]",'External Factors - Calculation'!$A$5:$A$3803,0),MATCH(AA$7,'External Factors - Calculation'!$A$5:$AD$5,0))</f>
        <v>0</v>
      </c>
    </row>
    <row r="19" spans="1:27" s="9" customFormat="1">
      <c r="A19" s="11" t="s">
        <v>91</v>
      </c>
      <c r="B19" s="10">
        <f>INDEX('External Factors - Calculation'!$A$5:$AD$3803,MATCH("AE:[Loss Expansion Factor - Primary]",'External Factors - Calculation'!$A$5:$A$3803,0),MATCH(B$7,'External Factors - Calculation'!$A$5:$AD$5,0))</f>
        <v>1.0347900000000001</v>
      </c>
      <c r="C19" s="10">
        <f>INDEX('External Factors - Calculation'!$A$5:$AD$3803,MATCH("AE:[Loss Expansion Factor - Primary]",'External Factors - Calculation'!$A$5:$A$3803,0),MATCH(C$7,'External Factors - Calculation'!$A$5:$AD$5,0))</f>
        <v>1.0347900000000001</v>
      </c>
      <c r="D19" s="10">
        <f>INDEX('External Factors - Calculation'!$A$5:$AD$3803,MATCH("AE:[Loss Expansion Factor - Primary]",'External Factors - Calculation'!$A$5:$A$3803,0),MATCH(D$7,'External Factors - Calculation'!$A$5:$AD$5,0))</f>
        <v>1.0347900000000001</v>
      </c>
      <c r="E19" s="10">
        <f>INDEX('External Factors - Calculation'!$A$5:$AD$3803,MATCH("AE:[Loss Expansion Factor - Primary]",'External Factors - Calculation'!$A$5:$A$3803,0),MATCH(E$7,'External Factors - Calculation'!$A$5:$AD$5,0))</f>
        <v>1.0347900000000001</v>
      </c>
      <c r="F19" s="10">
        <f>INDEX('External Factors - Calculation'!$A$5:$AD$3803,MATCH("AE:[Loss Expansion Factor - Primary]",'External Factors - Calculation'!$A$5:$A$3803,0),MATCH(F$7,'External Factors - Calculation'!$A$5:$AD$5,0))</f>
        <v>1.0347900000000001</v>
      </c>
      <c r="G19" s="10">
        <f>INDEX('External Factors - Calculation'!$A$5:$AD$3803,MATCH("AE:[Loss Expansion Factor - Primary]",'External Factors - Calculation'!$A$5:$A$3803,0),MATCH(G$7,'External Factors - Calculation'!$A$5:$AD$5,0))</f>
        <v>1.0347900000000001</v>
      </c>
      <c r="H19" s="10">
        <f>INDEX('External Factors - Calculation'!$A$5:$AD$3803,MATCH("AE:[Loss Expansion Factor - Primary]",'External Factors - Calculation'!$A$5:$A$3803,0),MATCH(H$7,'External Factors - Calculation'!$A$5:$AD$5,0))</f>
        <v>1.0347900000000001</v>
      </c>
      <c r="I19" s="10">
        <f>INDEX('External Factors - Calculation'!$A$5:$AD$3803,MATCH("AE:[Loss Expansion Factor - Primary]",'External Factors - Calculation'!$A$5:$A$3803,0),MATCH(I$7,'External Factors - Calculation'!$A$5:$AD$5,0))</f>
        <v>1.0347900000000001</v>
      </c>
      <c r="J19" s="10">
        <f>INDEX('External Factors - Calculation'!$A$5:$AD$3803,MATCH("AE:[Loss Expansion Factor - Primary]",'External Factors - Calculation'!$A$5:$A$3803,0),MATCH(J$7,'External Factors - Calculation'!$A$5:$AD$5,0))</f>
        <v>1.0347900000000001</v>
      </c>
      <c r="K19" s="10">
        <f>INDEX('External Factors - Calculation'!$A$5:$AD$3803,MATCH("AE:[Loss Expansion Factor - Primary]",'External Factors - Calculation'!$A$5:$A$3803,0),MATCH(K$7,'External Factors - Calculation'!$A$5:$AD$5,0))</f>
        <v>1.0347900000000001</v>
      </c>
      <c r="L19" s="10">
        <f>INDEX('External Factors - Calculation'!$A$5:$AD$3803,MATCH("AE:[Loss Expansion Factor - Primary]",'External Factors - Calculation'!$A$5:$A$3803,0),MATCH(L$7,'External Factors - Calculation'!$A$5:$AD$5,0))</f>
        <v>1.0347900000000001</v>
      </c>
      <c r="M19" s="10">
        <f>INDEX('External Factors - Calculation'!$A$5:$AD$3803,MATCH("AE:[Loss Expansion Factor - Primary]",'External Factors - Calculation'!$A$5:$A$3803,0),MATCH(M$7,'External Factors - Calculation'!$A$5:$AD$5,0))</f>
        <v>1.0347900000000001</v>
      </c>
      <c r="N19" s="10">
        <f>INDEX('External Factors - Calculation'!$A$5:$AD$3803,MATCH("AE:[Loss Expansion Factor - Primary]",'External Factors - Calculation'!$A$5:$A$3803,0),MATCH(N$7,'External Factors - Calculation'!$A$5:$AD$5,0))</f>
        <v>1.0347900000000001</v>
      </c>
      <c r="O19" s="10">
        <f>INDEX('External Factors - Calculation'!$A$5:$AD$3803,MATCH("AE:[Loss Expansion Factor - Primary]",'External Factors - Calculation'!$A$5:$A$3803,0),MATCH(O$7,'External Factors - Calculation'!$A$5:$AD$5,0))</f>
        <v>1.0347900000000001</v>
      </c>
      <c r="P19" s="10">
        <f>INDEX('External Factors - Calculation'!$A$5:$AD$3803,MATCH("AE:[Loss Expansion Factor - Primary]",'External Factors - Calculation'!$A$5:$A$3803,0),MATCH(P$7,'External Factors - Calculation'!$A$5:$AD$5,0))</f>
        <v>1.0347900000000001</v>
      </c>
      <c r="Q19" s="10">
        <f>INDEX('External Factors - Calculation'!$A$5:$AD$3803,MATCH("AE:[Loss Expansion Factor - Primary]",'External Factors - Calculation'!$A$5:$A$3803,0),MATCH(Q$7,'External Factors - Calculation'!$A$5:$AD$5,0))</f>
        <v>1.0347900000000001</v>
      </c>
      <c r="R19" s="10">
        <f>INDEX('External Factors - Calculation'!$A$5:$AD$3803,MATCH("AE:[Loss Expansion Factor - Primary]",'External Factors - Calculation'!$A$5:$A$3803,0),MATCH(R$7,'External Factors - Calculation'!$A$5:$AD$5,0))</f>
        <v>1.0347900000000001</v>
      </c>
      <c r="S19" s="10">
        <f>INDEX('External Factors - Calculation'!$A$5:$AD$3803,MATCH("AE:[Loss Expansion Factor - Primary]",'External Factors - Calculation'!$A$5:$A$3803,0),MATCH(S$7,'External Factors - Calculation'!$A$5:$AD$5,0))</f>
        <v>1.0347900000000001</v>
      </c>
      <c r="T19" s="10">
        <f>INDEX('External Factors - Calculation'!$A$5:$AD$3803,MATCH("AE:[Loss Expansion Factor - Primary]",'External Factors - Calculation'!$A$5:$A$3803,0),MATCH(T$7,'External Factors - Calculation'!$A$5:$AD$5,0))</f>
        <v>1.0347900000000001</v>
      </c>
      <c r="U19" s="10">
        <f>INDEX('External Factors - Calculation'!$A$5:$AD$3803,MATCH("AE:[Loss Expansion Factor - Primary]",'External Factors - Calculation'!$A$5:$A$3803,0),MATCH(U$7,'External Factors - Calculation'!$A$5:$AD$5,0))</f>
        <v>1.0347900000000001</v>
      </c>
      <c r="V19" s="10">
        <f>INDEX('External Factors - Calculation'!$A$5:$AD$3803,MATCH("AE:[Loss Expansion Factor - Primary]",'External Factors - Calculation'!$A$5:$A$3803,0),MATCH(V$7,'External Factors - Calculation'!$A$5:$AD$5,0))</f>
        <v>1.0347900000000001</v>
      </c>
      <c r="W19" s="10">
        <f>INDEX('External Factors - Calculation'!$A$5:$AD$3803,MATCH("AE:[Loss Expansion Factor - Primary]",'External Factors - Calculation'!$A$5:$A$3803,0),MATCH(W$7,'External Factors - Calculation'!$A$5:$AD$5,0))</f>
        <v>1.0347900000000001</v>
      </c>
      <c r="X19" s="10">
        <f>INDEX('External Factors - Calculation'!$A$5:$AD$3803,MATCH("AE:[Loss Expansion Factor - Primary]",'External Factors - Calculation'!$A$5:$A$3803,0),MATCH(X$7,'External Factors - Calculation'!$A$5:$AD$5,0))</f>
        <v>1.0347900000000001</v>
      </c>
      <c r="Y19" s="10">
        <f>INDEX('External Factors - Calculation'!$A$5:$AD$3803,MATCH("AE:[Loss Expansion Factor - Primary]",'External Factors - Calculation'!$A$5:$A$3803,0),MATCH(Y$7,'External Factors - Calculation'!$A$5:$AD$5,0))</f>
        <v>1.0347900000000001</v>
      </c>
      <c r="Z19" s="10">
        <f>INDEX('External Factors - Calculation'!$A$5:$AD$3803,MATCH("AE:[Loss Expansion Factor - Primary]",'External Factors - Calculation'!$A$5:$A$3803,0),MATCH(Z$7,'External Factors - Calculation'!$A$5:$AD$5,0))</f>
        <v>1.0347900000000001</v>
      </c>
      <c r="AA19" s="10">
        <f>INDEX('External Factors - Calculation'!$A$5:$AD$3803,MATCH("AE:[Loss Expansion Factor - Primary]",'External Factors - Calculation'!$A$5:$A$3803,0),MATCH(AA$7,'External Factors - Calculation'!$A$5:$AD$5,0))</f>
        <v>1.0347900000000001</v>
      </c>
    </row>
    <row r="20" spans="1:27">
      <c r="A20" s="6" t="s">
        <v>957</v>
      </c>
      <c r="B20" s="2">
        <f>+B17*B18*B19</f>
        <v>152385.76752231753</v>
      </c>
      <c r="C20" s="2">
        <f t="shared" ref="C20:AA20" si="2">+C17*C18*C19</f>
        <v>214.521381709049</v>
      </c>
      <c r="D20" s="2">
        <f t="shared" si="2"/>
        <v>0</v>
      </c>
      <c r="E20" s="2">
        <f t="shared" si="2"/>
        <v>0</v>
      </c>
      <c r="F20" s="2">
        <f t="shared" si="2"/>
        <v>0</v>
      </c>
      <c r="G20" s="2">
        <f t="shared" si="2"/>
        <v>13960.472646928518</v>
      </c>
      <c r="H20" s="2">
        <f t="shared" si="2"/>
        <v>78473.998986738443</v>
      </c>
      <c r="I20" s="2">
        <f t="shared" si="2"/>
        <v>124183.189632201</v>
      </c>
      <c r="J20" s="2">
        <f t="shared" si="2"/>
        <v>0</v>
      </c>
      <c r="K20" s="2">
        <f t="shared" si="2"/>
        <v>17735.472804391084</v>
      </c>
      <c r="L20" s="2">
        <f t="shared" si="2"/>
        <v>0</v>
      </c>
      <c r="M20" s="2">
        <f t="shared" si="2"/>
        <v>12177.215354979815</v>
      </c>
      <c r="N20" s="2">
        <f t="shared" si="2"/>
        <v>0</v>
      </c>
      <c r="O20" s="2">
        <f t="shared" si="2"/>
        <v>0</v>
      </c>
      <c r="P20" s="2">
        <f t="shared" si="2"/>
        <v>0</v>
      </c>
      <c r="Q20" s="2">
        <f t="shared" si="2"/>
        <v>8486.5754679667371</v>
      </c>
      <c r="R20" s="2">
        <f t="shared" si="2"/>
        <v>0</v>
      </c>
      <c r="S20" s="2">
        <f t="shared" si="2"/>
        <v>0</v>
      </c>
      <c r="T20" s="2">
        <f t="shared" si="2"/>
        <v>0</v>
      </c>
      <c r="U20" s="2">
        <f t="shared" si="2"/>
        <v>0</v>
      </c>
      <c r="V20" s="2">
        <f t="shared" si="2"/>
        <v>0</v>
      </c>
      <c r="W20" s="2">
        <f t="shared" si="2"/>
        <v>0</v>
      </c>
      <c r="X20" s="2">
        <f t="shared" si="2"/>
        <v>0</v>
      </c>
      <c r="Y20" s="2">
        <f t="shared" si="2"/>
        <v>0</v>
      </c>
      <c r="Z20" s="2">
        <f t="shared" si="2"/>
        <v>0</v>
      </c>
      <c r="AA20" s="2">
        <f t="shared" si="2"/>
        <v>0</v>
      </c>
    </row>
    <row r="21" spans="1:27">
      <c r="A21" s="6"/>
    </row>
    <row r="22" spans="1:27">
      <c r="A22" s="6"/>
    </row>
    <row r="23" spans="1:27">
      <c r="A23" s="6" t="s">
        <v>111</v>
      </c>
      <c r="B23" s="2">
        <f>B$11</f>
        <v>375554.68982521398</v>
      </c>
      <c r="C23" s="2">
        <f t="shared" ref="C23:AA23" si="3">C$11</f>
        <v>14517.443850367899</v>
      </c>
      <c r="D23" s="2">
        <f t="shared" si="3"/>
        <v>215869.608656397</v>
      </c>
      <c r="E23" s="2">
        <f t="shared" si="3"/>
        <v>1302479.8836367</v>
      </c>
      <c r="F23" s="2">
        <f t="shared" si="3"/>
        <v>8881.3555781917603</v>
      </c>
      <c r="G23" s="2">
        <f t="shared" si="3"/>
        <v>4684415.5198050505</v>
      </c>
      <c r="H23" s="2">
        <f t="shared" si="3"/>
        <v>1927209.0425614701</v>
      </c>
      <c r="I23" s="2">
        <f t="shared" si="3"/>
        <v>369017.27366884798</v>
      </c>
      <c r="J23" s="2">
        <f t="shared" si="3"/>
        <v>36183.576392223702</v>
      </c>
      <c r="K23" s="2">
        <f t="shared" si="3"/>
        <v>17139.2000351676</v>
      </c>
      <c r="L23" s="2">
        <f t="shared" si="3"/>
        <v>26393.5073307887</v>
      </c>
      <c r="M23" s="2">
        <f t="shared" si="3"/>
        <v>11767.8131359791</v>
      </c>
      <c r="N23" s="2">
        <f t="shared" si="3"/>
        <v>13187357.9850819</v>
      </c>
      <c r="O23" s="2">
        <f t="shared" si="3"/>
        <v>154156.97344601699</v>
      </c>
      <c r="P23" s="2">
        <f t="shared" si="3"/>
        <v>4081.49039132388</v>
      </c>
      <c r="Q23" s="2">
        <f t="shared" si="3"/>
        <v>8201.2538466420592</v>
      </c>
      <c r="R23" s="2">
        <f t="shared" si="3"/>
        <v>57625.579904252903</v>
      </c>
      <c r="S23" s="2">
        <f t="shared" si="3"/>
        <v>2886</v>
      </c>
      <c r="T23" s="2">
        <f t="shared" si="3"/>
        <v>162584.705069049</v>
      </c>
      <c r="U23" s="2">
        <f t="shared" si="3"/>
        <v>21000</v>
      </c>
      <c r="V23" s="2">
        <f t="shared" si="3"/>
        <v>795259</v>
      </c>
      <c r="W23" s="2">
        <f t="shared" si="3"/>
        <v>45000</v>
      </c>
      <c r="X23" s="2">
        <f t="shared" si="3"/>
        <v>19000</v>
      </c>
      <c r="Y23" s="2">
        <f t="shared" si="3"/>
        <v>200000</v>
      </c>
      <c r="Z23" s="2">
        <f t="shared" si="3"/>
        <v>4518.6666666666597</v>
      </c>
      <c r="AA23" s="2">
        <f t="shared" si="3"/>
        <v>60000</v>
      </c>
    </row>
    <row r="24" spans="1:27" s="9" customFormat="1">
      <c r="A24" s="11" t="s">
        <v>104</v>
      </c>
      <c r="B24" s="9">
        <f>INDEX('External Factors - Calculation'!$A$5:$AD$3803,MATCH("AJ:[Voltage Level % - Secondary]",'External Factors - Calculation'!$A$5:$A$3803,0),MATCH(B$7,'External Factors - Calculation'!$A$5:$AD$5,0))</f>
        <v>0.60787999999999998</v>
      </c>
      <c r="C24" s="9">
        <f>INDEX('External Factors - Calculation'!$A$5:$AD$3803,MATCH("AJ:[Voltage Level % - Secondary]",'External Factors - Calculation'!$A$5:$A$3803,0),MATCH(C$7,'External Factors - Calculation'!$A$5:$AD$5,0))</f>
        <v>0.98572000000000004</v>
      </c>
      <c r="D24" s="9">
        <f>INDEX('External Factors - Calculation'!$A$5:$AD$3803,MATCH("AJ:[Voltage Level % - Secondary]",'External Factors - Calculation'!$A$5:$A$3803,0),MATCH(D$7,'External Factors - Calculation'!$A$5:$AD$5,0))</f>
        <v>0</v>
      </c>
      <c r="E24" s="9">
        <f>INDEX('External Factors - Calculation'!$A$5:$AD$3803,MATCH("AJ:[Voltage Level % - Secondary]",'External Factors - Calculation'!$A$5:$A$3803,0),MATCH(E$7,'External Factors - Calculation'!$A$5:$AD$5,0))</f>
        <v>1</v>
      </c>
      <c r="F24" s="9">
        <f>INDEX('External Factors - Calculation'!$A$5:$AD$3803,MATCH("AJ:[Voltage Level % - Secondary]",'External Factors - Calculation'!$A$5:$A$3803,0),MATCH(F$7,'External Factors - Calculation'!$A$5:$AD$5,0))</f>
        <v>1</v>
      </c>
      <c r="G24" s="9">
        <f>INDEX('External Factors - Calculation'!$A$5:$AD$3803,MATCH("AJ:[Voltage Level % - Secondary]",'External Factors - Calculation'!$A$5:$A$3803,0),MATCH(G$7,'External Factors - Calculation'!$A$5:$AD$5,0))</f>
        <v>0.99712000000000001</v>
      </c>
      <c r="H24" s="9">
        <f>INDEX('External Factors - Calculation'!$A$5:$AD$3803,MATCH("AJ:[Voltage Level % - Secondary]",'External Factors - Calculation'!$A$5:$A$3803,0),MATCH(H$7,'External Factors - Calculation'!$A$5:$AD$5,0))</f>
        <v>0.96065</v>
      </c>
      <c r="I24" s="9">
        <f>INDEX('External Factors - Calculation'!$A$5:$AD$3803,MATCH("AJ:[Voltage Level % - Secondary]",'External Factors - Calculation'!$A$5:$A$3803,0),MATCH(I$7,'External Factors - Calculation'!$A$5:$AD$5,0))</f>
        <v>0.67479</v>
      </c>
      <c r="J24" s="9">
        <f>INDEX('External Factors - Calculation'!$A$5:$AD$3803,MATCH("AJ:[Voltage Level % - Secondary]",'External Factors - Calculation'!$A$5:$A$3803,0),MATCH(J$7,'External Factors - Calculation'!$A$5:$AD$5,0))</f>
        <v>0</v>
      </c>
      <c r="K24" s="9">
        <f>INDEX('External Factors - Calculation'!$A$5:$AD$3803,MATCH("AJ:[Voltage Level % - Secondary]",'External Factors - Calculation'!$A$5:$A$3803,0),MATCH(K$7,'External Factors - Calculation'!$A$5:$AD$5,0))</f>
        <v>0</v>
      </c>
      <c r="L24" s="9">
        <f>INDEX('External Factors - Calculation'!$A$5:$AD$3803,MATCH("AJ:[Voltage Level % - Secondary]",'External Factors - Calculation'!$A$5:$A$3803,0),MATCH(L$7,'External Factors - Calculation'!$A$5:$AD$5,0))</f>
        <v>1</v>
      </c>
      <c r="M24" s="9">
        <f>INDEX('External Factors - Calculation'!$A$5:$AD$3803,MATCH("AJ:[Voltage Level % - Secondary]",'External Factors - Calculation'!$A$5:$A$3803,0),MATCH(M$7,'External Factors - Calculation'!$A$5:$AD$5,0))</f>
        <v>0</v>
      </c>
      <c r="N24" s="9">
        <f>INDEX('External Factors - Calculation'!$A$5:$AD$3803,MATCH("AJ:[Voltage Level % - Secondary]",'External Factors - Calculation'!$A$5:$A$3803,0),MATCH(N$7,'External Factors - Calculation'!$A$5:$AD$5,0))</f>
        <v>1</v>
      </c>
      <c r="O24" s="9">
        <f>INDEX('External Factors - Calculation'!$A$5:$AD$3803,MATCH("AJ:[Voltage Level % - Secondary]",'External Factors - Calculation'!$A$5:$A$3803,0),MATCH(O$7,'External Factors - Calculation'!$A$5:$AD$5,0))</f>
        <v>1</v>
      </c>
      <c r="P24" s="9">
        <f>INDEX('External Factors - Calculation'!$A$5:$AD$3803,MATCH("AJ:[Voltage Level % - Secondary]",'External Factors - Calculation'!$A$5:$A$3803,0),MATCH(P$7,'External Factors - Calculation'!$A$5:$AD$5,0))</f>
        <v>1</v>
      </c>
      <c r="Q24" s="9">
        <f>INDEX('External Factors - Calculation'!$A$5:$AD$3803,MATCH("AJ:[Voltage Level % - Secondary]",'External Factors - Calculation'!$A$5:$A$3803,0),MATCH(Q$7,'External Factors - Calculation'!$A$5:$AD$5,0))</f>
        <v>0</v>
      </c>
      <c r="R24" s="9">
        <f>INDEX('External Factors - Calculation'!$A$5:$AD$3803,MATCH("AJ:[Voltage Level % - Secondary]",'External Factors - Calculation'!$A$5:$A$3803,0),MATCH(R$7,'External Factors - Calculation'!$A$5:$AD$5,0))</f>
        <v>0</v>
      </c>
      <c r="S24" s="9">
        <f>INDEX('External Factors - Calculation'!$A$5:$AD$3803,MATCH("AJ:[Voltage Level % - Secondary]",'External Factors - Calculation'!$A$5:$A$3803,0),MATCH(S$7,'External Factors - Calculation'!$A$5:$AD$5,0))</f>
        <v>0</v>
      </c>
      <c r="T24" s="9">
        <f>INDEX('External Factors - Calculation'!$A$5:$AD$3803,MATCH("AJ:[Voltage Level % - Secondary]",'External Factors - Calculation'!$A$5:$A$3803,0),MATCH(T$7,'External Factors - Calculation'!$A$5:$AD$5,0))</f>
        <v>0</v>
      </c>
      <c r="U24" s="9">
        <f>INDEX('External Factors - Calculation'!$A$5:$AD$3803,MATCH("AJ:[Voltage Level % - Secondary]",'External Factors - Calculation'!$A$5:$A$3803,0),MATCH(U$7,'External Factors - Calculation'!$A$5:$AD$5,0))</f>
        <v>0</v>
      </c>
      <c r="V24" s="9">
        <f>INDEX('External Factors - Calculation'!$A$5:$AD$3803,MATCH("AJ:[Voltage Level % - Secondary]",'External Factors - Calculation'!$A$5:$A$3803,0),MATCH(V$7,'External Factors - Calculation'!$A$5:$AD$5,0))</f>
        <v>0</v>
      </c>
      <c r="W24" s="9">
        <f>INDEX('External Factors - Calculation'!$A$5:$AD$3803,MATCH("AJ:[Voltage Level % - Secondary]",'External Factors - Calculation'!$A$5:$A$3803,0),MATCH(W$7,'External Factors - Calculation'!$A$5:$AD$5,0))</f>
        <v>0</v>
      </c>
      <c r="X24" s="9">
        <f>INDEX('External Factors - Calculation'!$A$5:$AD$3803,MATCH("AJ:[Voltage Level % - Secondary]",'External Factors - Calculation'!$A$5:$A$3803,0),MATCH(X$7,'External Factors - Calculation'!$A$5:$AD$5,0))</f>
        <v>0</v>
      </c>
      <c r="Y24" s="9">
        <f>INDEX('External Factors - Calculation'!$A$5:$AD$3803,MATCH("AJ:[Voltage Level % - Secondary]",'External Factors - Calculation'!$A$5:$A$3803,0),MATCH(Y$7,'External Factors - Calculation'!$A$5:$AD$5,0))</f>
        <v>0</v>
      </c>
      <c r="Z24" s="9">
        <f>INDEX('External Factors - Calculation'!$A$5:$AD$3803,MATCH("AJ:[Voltage Level % - Secondary]",'External Factors - Calculation'!$A$5:$A$3803,0),MATCH(Z$7,'External Factors - Calculation'!$A$5:$AD$5,0))</f>
        <v>0</v>
      </c>
      <c r="AA24" s="9">
        <f>INDEX('External Factors - Calculation'!$A$5:$AD$3803,MATCH("AJ:[Voltage Level % - Secondary]",'External Factors - Calculation'!$A$5:$A$3803,0),MATCH(AA$7,'External Factors - Calculation'!$A$5:$AD$5,0))</f>
        <v>0</v>
      </c>
    </row>
    <row r="25" spans="1:27" s="9" customFormat="1">
      <c r="A25" s="11" t="s">
        <v>88</v>
      </c>
      <c r="B25" s="10">
        <f>INDEX('External Factors - Calculation'!$A$5:$AD$3803,MATCH("AK:[Loss Expansion Factor - Secondary]",'External Factors - Calculation'!$A$5:$A$3803,0),MATCH(B$7,'External Factors - Calculation'!$A$5:$AD$5,0))</f>
        <v>1.0643100000000001</v>
      </c>
      <c r="C25" s="10">
        <f>INDEX('External Factors - Calculation'!$A$5:$AD$3803,MATCH("AK:[Loss Expansion Factor - Secondary]",'External Factors - Calculation'!$A$5:$A$3803,0),MATCH(C$7,'External Factors - Calculation'!$A$5:$AD$5,0))</f>
        <v>1.0643100000000001</v>
      </c>
      <c r="D25" s="10">
        <f>INDEX('External Factors - Calculation'!$A$5:$AD$3803,MATCH("AK:[Loss Expansion Factor - Secondary]",'External Factors - Calculation'!$A$5:$A$3803,0),MATCH(D$7,'External Factors - Calculation'!$A$5:$AD$5,0))</f>
        <v>1.0643100000000001</v>
      </c>
      <c r="E25" s="10">
        <f>INDEX('External Factors - Calculation'!$A$5:$AD$3803,MATCH("AK:[Loss Expansion Factor - Secondary]",'External Factors - Calculation'!$A$5:$A$3803,0),MATCH(E$7,'External Factors - Calculation'!$A$5:$AD$5,0))</f>
        <v>1.0643100000000001</v>
      </c>
      <c r="F25" s="10">
        <f>INDEX('External Factors - Calculation'!$A$5:$AD$3803,MATCH("AK:[Loss Expansion Factor - Secondary]",'External Factors - Calculation'!$A$5:$A$3803,0),MATCH(F$7,'External Factors - Calculation'!$A$5:$AD$5,0))</f>
        <v>1.0643100000000001</v>
      </c>
      <c r="G25" s="10">
        <f>INDEX('External Factors - Calculation'!$A$5:$AD$3803,MATCH("AK:[Loss Expansion Factor - Secondary]",'External Factors - Calculation'!$A$5:$A$3803,0),MATCH(G$7,'External Factors - Calculation'!$A$5:$AD$5,0))</f>
        <v>1.0643100000000001</v>
      </c>
      <c r="H25" s="10">
        <f>INDEX('External Factors - Calculation'!$A$5:$AD$3803,MATCH("AK:[Loss Expansion Factor - Secondary]",'External Factors - Calculation'!$A$5:$A$3803,0),MATCH(H$7,'External Factors - Calculation'!$A$5:$AD$5,0))</f>
        <v>1.0643100000000001</v>
      </c>
      <c r="I25" s="10">
        <f>INDEX('External Factors - Calculation'!$A$5:$AD$3803,MATCH("AK:[Loss Expansion Factor - Secondary]",'External Factors - Calculation'!$A$5:$A$3803,0),MATCH(I$7,'External Factors - Calculation'!$A$5:$AD$5,0))</f>
        <v>1.0643100000000001</v>
      </c>
      <c r="J25" s="10">
        <f>INDEX('External Factors - Calculation'!$A$5:$AD$3803,MATCH("AK:[Loss Expansion Factor - Secondary]",'External Factors - Calculation'!$A$5:$A$3803,0),MATCH(J$7,'External Factors - Calculation'!$A$5:$AD$5,0))</f>
        <v>1.0643100000000001</v>
      </c>
      <c r="K25" s="10">
        <f>INDEX('External Factors - Calculation'!$A$5:$AD$3803,MATCH("AK:[Loss Expansion Factor - Secondary]",'External Factors - Calculation'!$A$5:$A$3803,0),MATCH(K$7,'External Factors - Calculation'!$A$5:$AD$5,0))</f>
        <v>1.0643100000000001</v>
      </c>
      <c r="L25" s="10">
        <f>INDEX('External Factors - Calculation'!$A$5:$AD$3803,MATCH("AK:[Loss Expansion Factor - Secondary]",'External Factors - Calculation'!$A$5:$A$3803,0),MATCH(L$7,'External Factors - Calculation'!$A$5:$AD$5,0))</f>
        <v>1.0643100000000001</v>
      </c>
      <c r="M25" s="10">
        <f>INDEX('External Factors - Calculation'!$A$5:$AD$3803,MATCH("AK:[Loss Expansion Factor - Secondary]",'External Factors - Calculation'!$A$5:$A$3803,0),MATCH(M$7,'External Factors - Calculation'!$A$5:$AD$5,0))</f>
        <v>1.0643100000000001</v>
      </c>
      <c r="N25" s="10">
        <f>INDEX('External Factors - Calculation'!$A$5:$AD$3803,MATCH("AK:[Loss Expansion Factor - Secondary]",'External Factors - Calculation'!$A$5:$A$3803,0),MATCH(N$7,'External Factors - Calculation'!$A$5:$AD$5,0))</f>
        <v>1.0643100000000001</v>
      </c>
      <c r="O25" s="10">
        <f>INDEX('External Factors - Calculation'!$A$5:$AD$3803,MATCH("AK:[Loss Expansion Factor - Secondary]",'External Factors - Calculation'!$A$5:$A$3803,0),MATCH(O$7,'External Factors - Calculation'!$A$5:$AD$5,0))</f>
        <v>1.0643100000000001</v>
      </c>
      <c r="P25" s="10">
        <f>INDEX('External Factors - Calculation'!$A$5:$AD$3803,MATCH("AK:[Loss Expansion Factor - Secondary]",'External Factors - Calculation'!$A$5:$A$3803,0),MATCH(P$7,'External Factors - Calculation'!$A$5:$AD$5,0))</f>
        <v>1.0643100000000001</v>
      </c>
      <c r="Q25" s="10">
        <f>INDEX('External Factors - Calculation'!$A$5:$AD$3803,MATCH("AK:[Loss Expansion Factor - Secondary]",'External Factors - Calculation'!$A$5:$A$3803,0),MATCH(Q$7,'External Factors - Calculation'!$A$5:$AD$5,0))</f>
        <v>1.0643100000000001</v>
      </c>
      <c r="R25" s="10">
        <f>INDEX('External Factors - Calculation'!$A$5:$AD$3803,MATCH("AK:[Loss Expansion Factor - Secondary]",'External Factors - Calculation'!$A$5:$A$3803,0),MATCH(R$7,'External Factors - Calculation'!$A$5:$AD$5,0))</f>
        <v>1.0643100000000001</v>
      </c>
      <c r="S25" s="10">
        <f>INDEX('External Factors - Calculation'!$A$5:$AD$3803,MATCH("AK:[Loss Expansion Factor - Secondary]",'External Factors - Calculation'!$A$5:$A$3803,0),MATCH(S$7,'External Factors - Calculation'!$A$5:$AD$5,0))</f>
        <v>1.0643100000000001</v>
      </c>
      <c r="T25" s="10">
        <f>INDEX('External Factors - Calculation'!$A$5:$AD$3803,MATCH("AK:[Loss Expansion Factor - Secondary]",'External Factors - Calculation'!$A$5:$A$3803,0),MATCH(T$7,'External Factors - Calculation'!$A$5:$AD$5,0))</f>
        <v>1.0643100000000001</v>
      </c>
      <c r="U25" s="10">
        <f>INDEX('External Factors - Calculation'!$A$5:$AD$3803,MATCH("AK:[Loss Expansion Factor - Secondary]",'External Factors - Calculation'!$A$5:$A$3803,0),MATCH(U$7,'External Factors - Calculation'!$A$5:$AD$5,0))</f>
        <v>1.0643100000000001</v>
      </c>
      <c r="V25" s="10">
        <f>INDEX('External Factors - Calculation'!$A$5:$AD$3803,MATCH("AK:[Loss Expansion Factor - Secondary]",'External Factors - Calculation'!$A$5:$A$3803,0),MATCH(V$7,'External Factors - Calculation'!$A$5:$AD$5,0))</f>
        <v>1.0643100000000001</v>
      </c>
      <c r="W25" s="10">
        <f>INDEX('External Factors - Calculation'!$A$5:$AD$3803,MATCH("AK:[Loss Expansion Factor - Secondary]",'External Factors - Calculation'!$A$5:$A$3803,0),MATCH(W$7,'External Factors - Calculation'!$A$5:$AD$5,0))</f>
        <v>1.0643100000000001</v>
      </c>
      <c r="X25" s="10">
        <f>INDEX('External Factors - Calculation'!$A$5:$AD$3803,MATCH("AK:[Loss Expansion Factor - Secondary]",'External Factors - Calculation'!$A$5:$A$3803,0),MATCH(X$7,'External Factors - Calculation'!$A$5:$AD$5,0))</f>
        <v>1.0643100000000001</v>
      </c>
      <c r="Y25" s="10">
        <f>INDEX('External Factors - Calculation'!$A$5:$AD$3803,MATCH("AK:[Loss Expansion Factor - Secondary]",'External Factors - Calculation'!$A$5:$A$3803,0),MATCH(Y$7,'External Factors - Calculation'!$A$5:$AD$5,0))</f>
        <v>1.0643100000000001</v>
      </c>
      <c r="Z25" s="10">
        <f>INDEX('External Factors - Calculation'!$A$5:$AD$3803,MATCH("AK:[Loss Expansion Factor - Secondary]",'External Factors - Calculation'!$A$5:$A$3803,0),MATCH(Z$7,'External Factors - Calculation'!$A$5:$AD$5,0))</f>
        <v>1.0643100000000001</v>
      </c>
      <c r="AA25" s="10">
        <f>INDEX('External Factors - Calculation'!$A$5:$AD$3803,MATCH("AK:[Loss Expansion Factor - Secondary]",'External Factors - Calculation'!$A$5:$A$3803,0),MATCH(AA$7,'External Factors - Calculation'!$A$5:$AD$5,0))</f>
        <v>1.0643100000000001</v>
      </c>
    </row>
    <row r="26" spans="1:27">
      <c r="A26" s="6" t="s">
        <v>958</v>
      </c>
      <c r="B26" s="2">
        <f>+B23*B24*B25</f>
        <v>242973.65525871576</v>
      </c>
      <c r="C26" s="2">
        <f t="shared" ref="C26:AA26" si="4">+C23*C24*C25</f>
        <v>15230.419518097642</v>
      </c>
      <c r="D26" s="2">
        <f t="shared" si="4"/>
        <v>0</v>
      </c>
      <c r="E26" s="2">
        <f t="shared" si="4"/>
        <v>1386242.3649533764</v>
      </c>
      <c r="F26" s="2">
        <f t="shared" si="4"/>
        <v>9452.5155554252724</v>
      </c>
      <c r="G26" s="2">
        <f t="shared" si="4"/>
        <v>4971311.551471889</v>
      </c>
      <c r="H26" s="2">
        <f t="shared" si="4"/>
        <v>1970435.1879515122</v>
      </c>
      <c r="I26" s="2">
        <f t="shared" si="4"/>
        <v>265022.94557082874</v>
      </c>
      <c r="J26" s="2">
        <f t="shared" si="4"/>
        <v>0</v>
      </c>
      <c r="K26" s="2">
        <f t="shared" si="4"/>
        <v>0</v>
      </c>
      <c r="L26" s="2">
        <f t="shared" si="4"/>
        <v>28090.873787231722</v>
      </c>
      <c r="M26" s="2">
        <f t="shared" si="4"/>
        <v>0</v>
      </c>
      <c r="N26" s="2">
        <f t="shared" si="4"/>
        <v>14035436.977102518</v>
      </c>
      <c r="O26" s="2">
        <f t="shared" si="4"/>
        <v>164070.80840833034</v>
      </c>
      <c r="P26" s="2">
        <f t="shared" si="4"/>
        <v>4343.9710383899192</v>
      </c>
      <c r="Q26" s="2">
        <f t="shared" si="4"/>
        <v>0</v>
      </c>
      <c r="R26" s="2">
        <f t="shared" si="4"/>
        <v>0</v>
      </c>
      <c r="S26" s="2">
        <f t="shared" si="4"/>
        <v>0</v>
      </c>
      <c r="T26" s="2">
        <f t="shared" si="4"/>
        <v>0</v>
      </c>
      <c r="U26" s="2">
        <f t="shared" si="4"/>
        <v>0</v>
      </c>
      <c r="V26" s="2">
        <f t="shared" si="4"/>
        <v>0</v>
      </c>
      <c r="W26" s="2">
        <f t="shared" si="4"/>
        <v>0</v>
      </c>
      <c r="X26" s="2">
        <f t="shared" si="4"/>
        <v>0</v>
      </c>
      <c r="Y26" s="2">
        <f t="shared" si="4"/>
        <v>0</v>
      </c>
      <c r="Z26" s="2">
        <f t="shared" si="4"/>
        <v>0</v>
      </c>
      <c r="AA26" s="2">
        <f t="shared" si="4"/>
        <v>0</v>
      </c>
    </row>
    <row r="27" spans="1:27">
      <c r="A27" s="6"/>
    </row>
    <row r="28" spans="1:27">
      <c r="A28" s="6"/>
    </row>
    <row r="29" spans="1:27">
      <c r="A29" s="6" t="s">
        <v>953</v>
      </c>
      <c r="B29" s="2">
        <f>B$14</f>
        <v>0</v>
      </c>
      <c r="C29" s="2">
        <f t="shared" ref="C29:AA29" si="5">C$14</f>
        <v>0</v>
      </c>
      <c r="D29" s="2">
        <f t="shared" si="5"/>
        <v>220577.72482119306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5"/>
        <v>0</v>
      </c>
      <c r="J29" s="2">
        <f t="shared" si="5"/>
        <v>36972.740193338104</v>
      </c>
      <c r="K29" s="2">
        <f t="shared" si="5"/>
        <v>0</v>
      </c>
      <c r="L29" s="2">
        <f t="shared" si="5"/>
        <v>0</v>
      </c>
      <c r="M29" s="2">
        <f t="shared" si="5"/>
        <v>0</v>
      </c>
      <c r="N29" s="2">
        <f t="shared" si="5"/>
        <v>0</v>
      </c>
      <c r="O29" s="2">
        <f t="shared" si="5"/>
        <v>0</v>
      </c>
      <c r="P29" s="2">
        <f t="shared" si="5"/>
        <v>0</v>
      </c>
      <c r="Q29" s="2">
        <f t="shared" si="5"/>
        <v>0</v>
      </c>
      <c r="R29" s="2">
        <f t="shared" si="5"/>
        <v>58882.393801964667</v>
      </c>
      <c r="S29" s="2">
        <f t="shared" si="5"/>
        <v>2948.9436600000004</v>
      </c>
      <c r="T29" s="2">
        <f t="shared" si="5"/>
        <v>166130.67748660498</v>
      </c>
      <c r="U29" s="2">
        <f t="shared" si="5"/>
        <v>21458.010000000002</v>
      </c>
      <c r="V29" s="2">
        <f t="shared" si="5"/>
        <v>812603.59879000008</v>
      </c>
      <c r="W29" s="2">
        <f t="shared" si="5"/>
        <v>45981.450000000004</v>
      </c>
      <c r="X29" s="2">
        <f t="shared" si="5"/>
        <v>19414.390000000003</v>
      </c>
      <c r="Y29" s="2">
        <f t="shared" si="5"/>
        <v>204362.00000000003</v>
      </c>
      <c r="Z29" s="2">
        <f t="shared" si="5"/>
        <v>4617.21878666666</v>
      </c>
      <c r="AA29" s="2">
        <f t="shared" si="5"/>
        <v>61308.600000000006</v>
      </c>
    </row>
    <row r="30" spans="1:27">
      <c r="A30" s="6" t="s">
        <v>954</v>
      </c>
      <c r="B30" s="2">
        <f>B$20</f>
        <v>152385.76752231753</v>
      </c>
      <c r="C30" s="2">
        <f t="shared" ref="C30:AA30" si="6">C$20</f>
        <v>214.521381709049</v>
      </c>
      <c r="D30" s="2">
        <f t="shared" si="6"/>
        <v>0</v>
      </c>
      <c r="E30" s="2">
        <f t="shared" si="6"/>
        <v>0</v>
      </c>
      <c r="F30" s="2">
        <f t="shared" si="6"/>
        <v>0</v>
      </c>
      <c r="G30" s="2">
        <f t="shared" si="6"/>
        <v>13960.472646928518</v>
      </c>
      <c r="H30" s="2">
        <f t="shared" si="6"/>
        <v>78473.998986738443</v>
      </c>
      <c r="I30" s="2">
        <f t="shared" si="6"/>
        <v>124183.189632201</v>
      </c>
      <c r="J30" s="2">
        <f t="shared" si="6"/>
        <v>0</v>
      </c>
      <c r="K30" s="2">
        <f t="shared" si="6"/>
        <v>17735.472804391084</v>
      </c>
      <c r="L30" s="2">
        <f t="shared" si="6"/>
        <v>0</v>
      </c>
      <c r="M30" s="2">
        <f t="shared" si="6"/>
        <v>12177.215354979815</v>
      </c>
      <c r="N30" s="2">
        <f t="shared" si="6"/>
        <v>0</v>
      </c>
      <c r="O30" s="2">
        <f t="shared" si="6"/>
        <v>0</v>
      </c>
      <c r="P30" s="2">
        <f t="shared" si="6"/>
        <v>0</v>
      </c>
      <c r="Q30" s="2">
        <f t="shared" si="6"/>
        <v>8486.5754679667371</v>
      </c>
      <c r="R30" s="2">
        <f t="shared" si="6"/>
        <v>0</v>
      </c>
      <c r="S30" s="2">
        <f t="shared" si="6"/>
        <v>0</v>
      </c>
      <c r="T30" s="2">
        <f t="shared" si="6"/>
        <v>0</v>
      </c>
      <c r="U30" s="2">
        <f t="shared" si="6"/>
        <v>0</v>
      </c>
      <c r="V30" s="2">
        <f t="shared" si="6"/>
        <v>0</v>
      </c>
      <c r="W30" s="2">
        <f t="shared" si="6"/>
        <v>0</v>
      </c>
      <c r="X30" s="2">
        <f t="shared" si="6"/>
        <v>0</v>
      </c>
      <c r="Y30" s="2">
        <f t="shared" si="6"/>
        <v>0</v>
      </c>
      <c r="Z30" s="2">
        <f t="shared" si="6"/>
        <v>0</v>
      </c>
      <c r="AA30" s="2">
        <f t="shared" si="6"/>
        <v>0</v>
      </c>
    </row>
    <row r="31" spans="1:27">
      <c r="A31" s="6" t="s">
        <v>955</v>
      </c>
      <c r="B31" s="2">
        <f>B$26</f>
        <v>242973.65525871576</v>
      </c>
      <c r="C31" s="2">
        <f t="shared" ref="C31:AA31" si="7">C$26</f>
        <v>15230.419518097642</v>
      </c>
      <c r="D31" s="2">
        <f t="shared" si="7"/>
        <v>0</v>
      </c>
      <c r="E31" s="2">
        <f t="shared" si="7"/>
        <v>1386242.3649533764</v>
      </c>
      <c r="F31" s="2">
        <f t="shared" si="7"/>
        <v>9452.5155554252724</v>
      </c>
      <c r="G31" s="2">
        <f t="shared" si="7"/>
        <v>4971311.551471889</v>
      </c>
      <c r="H31" s="2">
        <f t="shared" si="7"/>
        <v>1970435.1879515122</v>
      </c>
      <c r="I31" s="2">
        <f t="shared" si="7"/>
        <v>265022.94557082874</v>
      </c>
      <c r="J31" s="2">
        <f t="shared" si="7"/>
        <v>0</v>
      </c>
      <c r="K31" s="2">
        <f t="shared" si="7"/>
        <v>0</v>
      </c>
      <c r="L31" s="2">
        <f t="shared" si="7"/>
        <v>28090.873787231722</v>
      </c>
      <c r="M31" s="2">
        <f t="shared" si="7"/>
        <v>0</v>
      </c>
      <c r="N31" s="2">
        <f t="shared" si="7"/>
        <v>14035436.977102518</v>
      </c>
      <c r="O31" s="2">
        <f t="shared" si="7"/>
        <v>164070.80840833034</v>
      </c>
      <c r="P31" s="2">
        <f t="shared" si="7"/>
        <v>4343.9710383899192</v>
      </c>
      <c r="Q31" s="2">
        <f t="shared" si="7"/>
        <v>0</v>
      </c>
      <c r="R31" s="2">
        <f t="shared" si="7"/>
        <v>0</v>
      </c>
      <c r="S31" s="2">
        <f t="shared" si="7"/>
        <v>0</v>
      </c>
      <c r="T31" s="2">
        <f t="shared" si="7"/>
        <v>0</v>
      </c>
      <c r="U31" s="2">
        <f t="shared" si="7"/>
        <v>0</v>
      </c>
      <c r="V31" s="2">
        <f t="shared" si="7"/>
        <v>0</v>
      </c>
      <c r="W31" s="2">
        <f t="shared" si="7"/>
        <v>0</v>
      </c>
      <c r="X31" s="2">
        <f t="shared" si="7"/>
        <v>0</v>
      </c>
      <c r="Y31" s="2">
        <f t="shared" si="7"/>
        <v>0</v>
      </c>
      <c r="Z31" s="2">
        <f t="shared" si="7"/>
        <v>0</v>
      </c>
      <c r="AA31" s="2">
        <f t="shared" si="7"/>
        <v>0</v>
      </c>
    </row>
    <row r="32" spans="1:27" s="35" customFormat="1" ht="13.8" thickBot="1">
      <c r="A32" s="5" t="s">
        <v>960</v>
      </c>
      <c r="B32" s="8">
        <f>SUM(B29:B31)</f>
        <v>395359.42278103333</v>
      </c>
      <c r="C32" s="8">
        <f t="shared" ref="C32:AA32" si="8">SUM(C29:C31)</f>
        <v>15444.940899806692</v>
      </c>
      <c r="D32" s="8">
        <f t="shared" si="8"/>
        <v>220577.72482119306</v>
      </c>
      <c r="E32" s="8">
        <f t="shared" si="8"/>
        <v>1386242.3649533764</v>
      </c>
      <c r="F32" s="8">
        <f t="shared" si="8"/>
        <v>9452.5155554252724</v>
      </c>
      <c r="G32" s="8">
        <f t="shared" si="8"/>
        <v>4985272.0241188174</v>
      </c>
      <c r="H32" s="8">
        <f t="shared" si="8"/>
        <v>2048909.1869382507</v>
      </c>
      <c r="I32" s="8">
        <f t="shared" si="8"/>
        <v>389206.13520302973</v>
      </c>
      <c r="J32" s="8">
        <f t="shared" si="8"/>
        <v>36972.740193338104</v>
      </c>
      <c r="K32" s="8">
        <f t="shared" si="8"/>
        <v>17735.472804391084</v>
      </c>
      <c r="L32" s="8">
        <f t="shared" si="8"/>
        <v>28090.873787231722</v>
      </c>
      <c r="M32" s="8">
        <f t="shared" si="8"/>
        <v>12177.215354979815</v>
      </c>
      <c r="N32" s="8">
        <f t="shared" si="8"/>
        <v>14035436.977102518</v>
      </c>
      <c r="O32" s="8">
        <f t="shared" si="8"/>
        <v>164070.80840833034</v>
      </c>
      <c r="P32" s="8">
        <f t="shared" si="8"/>
        <v>4343.9710383899192</v>
      </c>
      <c r="Q32" s="8">
        <f t="shared" si="8"/>
        <v>8486.5754679667371</v>
      </c>
      <c r="R32" s="8">
        <f t="shared" si="8"/>
        <v>58882.393801964667</v>
      </c>
      <c r="S32" s="8">
        <f t="shared" si="8"/>
        <v>2948.9436600000004</v>
      </c>
      <c r="T32" s="8">
        <f t="shared" si="8"/>
        <v>166130.67748660498</v>
      </c>
      <c r="U32" s="8">
        <f t="shared" si="8"/>
        <v>21458.010000000002</v>
      </c>
      <c r="V32" s="8">
        <f t="shared" si="8"/>
        <v>812603.59879000008</v>
      </c>
      <c r="W32" s="8">
        <f t="shared" si="8"/>
        <v>45981.450000000004</v>
      </c>
      <c r="X32" s="8">
        <f t="shared" si="8"/>
        <v>19414.390000000003</v>
      </c>
      <c r="Y32" s="8">
        <f t="shared" si="8"/>
        <v>204362.00000000003</v>
      </c>
      <c r="Z32" s="8">
        <f t="shared" si="8"/>
        <v>4617.21878666666</v>
      </c>
      <c r="AA32" s="8">
        <f t="shared" si="8"/>
        <v>61308.600000000006</v>
      </c>
    </row>
    <row r="33" spans="1:18" ht="13.8" thickTop="1">
      <c r="A33" s="110" t="s">
        <v>952</v>
      </c>
      <c r="B33" s="109">
        <f>ROUND(B32/1000,0)-ROUND(INDEX('MFR E-9 Test'!$B$12:$M$37,MATCH(B$7,'MFR E-9 Test'!$B$12:$B$37,0),MATCH("(6)",'MFR E-9 Test'!$B$12:$M$12,0)),0)</f>
        <v>0</v>
      </c>
      <c r="C33" s="109">
        <f>ROUND(C32/1000,0)-ROUND(INDEX('MFR E-9 Test'!$B$12:$M$37,MATCH(C$7,'MFR E-9 Test'!$B$12:$B$37,0),MATCH("(6)",'MFR E-9 Test'!$B$12:$M$12,0)),0)</f>
        <v>0</v>
      </c>
      <c r="D33" s="109">
        <f>ROUND(D32/1000,0)-ROUND(INDEX('MFR E-9 Test'!$B$12:$M$37,MATCH(D$7,'MFR E-9 Test'!$B$12:$B$37,0),MATCH("(6)",'MFR E-9 Test'!$B$12:$M$12,0)),0)</f>
        <v>0</v>
      </c>
      <c r="E33" s="109">
        <f>ROUND(E32/1000,0)-ROUND(INDEX('MFR E-9 Test'!$B$12:$M$37,MATCH(E$7,'MFR E-9 Test'!$B$12:$B$37,0),MATCH("(6)",'MFR E-9 Test'!$B$12:$M$12,0)),0)</f>
        <v>0</v>
      </c>
      <c r="F33" s="109">
        <f>ROUND(F32/1000,0)-ROUND(INDEX('MFR E-9 Test'!$B$12:$M$37,MATCH(F$7,'MFR E-9 Test'!$B$12:$B$37,0),MATCH("(6)",'MFR E-9 Test'!$B$12:$M$12,0)),0)</f>
        <v>0</v>
      </c>
      <c r="G33" s="109">
        <f>ROUND(G32/1000,0)-ROUND(INDEX('MFR E-9 Test'!$B$12:$M$37,MATCH(G$7,'MFR E-9 Test'!$B$12:$B$37,0),MATCH("(6)",'MFR E-9 Test'!$B$12:$M$12,0)),0)</f>
        <v>-1</v>
      </c>
      <c r="H33" s="109">
        <f>ROUND(H32/1000,0)-ROUND(INDEX('MFR E-9 Test'!$B$12:$M$37,MATCH(H$7,'MFR E-9 Test'!$B$12:$B$37,0),MATCH("(6)",'MFR E-9 Test'!$B$12:$M$12,0)),0)</f>
        <v>0</v>
      </c>
      <c r="I33" s="109">
        <f>ROUND(I32/1000,0)-ROUND(INDEX('MFR E-9 Test'!$B$12:$M$37,MATCH(I$7,'MFR E-9 Test'!$B$12:$B$37,0),MATCH("(6)",'MFR E-9 Test'!$B$12:$M$12,0)),0)</f>
        <v>0</v>
      </c>
      <c r="J33" s="109">
        <f>ROUND(J32/1000,0)-ROUND(INDEX('MFR E-9 Test'!$B$12:$M$37,MATCH(J$7,'MFR E-9 Test'!$B$12:$B$37,0),MATCH("(6)",'MFR E-9 Test'!$B$12:$M$12,0)),0)</f>
        <v>0</v>
      </c>
      <c r="K33" s="109">
        <f>ROUND(K32/1000,0)-ROUND(INDEX('MFR E-9 Test'!$B$12:$M$37,MATCH(K$7,'MFR E-9 Test'!$B$12:$B$37,0),MATCH("(6)",'MFR E-9 Test'!$B$12:$M$12,0)),0)</f>
        <v>0</v>
      </c>
      <c r="L33" s="109">
        <f>ROUND(L32/1000,0)-ROUND(INDEX('MFR E-9 Test'!$B$12:$M$37,MATCH(L$7,'MFR E-9 Test'!$B$12:$B$37,0),MATCH("(6)",'MFR E-9 Test'!$B$12:$M$12,0)),0)</f>
        <v>0</v>
      </c>
      <c r="M33" s="109">
        <f>ROUND(M32/1000,0)-ROUND(INDEX('MFR E-9 Test'!$B$12:$M$37,MATCH(M$7,'MFR E-9 Test'!$B$12:$B$37,0),MATCH("(6)",'MFR E-9 Test'!$B$12:$M$12,0)),0)</f>
        <v>0</v>
      </c>
      <c r="N33" s="109">
        <f>ROUND(N32/1000,0)-ROUND(INDEX('MFR E-9 Test'!$B$12:$M$37,MATCH(N$7,'MFR E-9 Test'!$B$12:$B$37,0),MATCH("(6)",'MFR E-9 Test'!$B$12:$M$12,0)),0)</f>
        <v>-2</v>
      </c>
      <c r="O33" s="109">
        <f>ROUND(O32/1000,0)-ROUND(INDEX('MFR E-9 Test'!$B$12:$M$37,MATCH(O$7,'MFR E-9 Test'!$B$12:$B$37,0),MATCH("(6)",'MFR E-9 Test'!$B$12:$M$12,0)),0)</f>
        <v>0</v>
      </c>
      <c r="P33" s="109">
        <f>ROUND(P32/1000,0)-ROUND(INDEX('MFR E-9 Test'!$B$12:$M$37,MATCH(P$7,'MFR E-9 Test'!$B$12:$B$37,0),MATCH("(6)",'MFR E-9 Test'!$B$12:$M$12,0)),0)</f>
        <v>0</v>
      </c>
      <c r="Q33" s="109">
        <f>ROUND(Q32/1000,0)-ROUND(INDEX('MFR E-9 Test'!$B$12:$M$37,MATCH(Q$7,'MFR E-9 Test'!$B$12:$B$37,0),MATCH("(6)",'MFR E-9 Test'!$B$12:$M$12,0)),0)</f>
        <v>0</v>
      </c>
      <c r="R33" s="109">
        <f>ROUND(R32/1000,0)-ROUND(INDEX('MFR E-9 Test'!$B$12:$M$37,MATCH(R$7,'MFR E-9 Test'!$B$12:$B$37,0),MATCH("(6)",'MFR E-9 Test'!$B$12:$M$12,0)),0)</f>
        <v>0</v>
      </c>
    </row>
    <row r="36" spans="1:18" ht="13.8" thickBot="1">
      <c r="A36" s="2"/>
    </row>
    <row r="37" spans="1:18">
      <c r="B37" s="29" t="s">
        <v>81</v>
      </c>
      <c r="C37" s="30" t="s">
        <v>81</v>
      </c>
      <c r="D37" s="31" t="s">
        <v>81</v>
      </c>
    </row>
    <row r="38" spans="1:18" ht="16.2" thickBot="1">
      <c r="A38" s="7" t="s">
        <v>102</v>
      </c>
      <c r="B38" s="32" t="s">
        <v>26</v>
      </c>
      <c r="C38" s="33" t="s">
        <v>64</v>
      </c>
      <c r="D38" s="34" t="s">
        <v>86</v>
      </c>
    </row>
    <row r="39" spans="1:18">
      <c r="A39" s="6" t="s">
        <v>953</v>
      </c>
      <c r="B39" s="2">
        <f>SUM(B29:R29)</f>
        <v>316432.85881649581</v>
      </c>
      <c r="C39" s="2">
        <f>SUM(S29:AA29)</f>
        <v>1338824.8887232717</v>
      </c>
      <c r="D39" s="2">
        <f>SUM(B39:C39)</f>
        <v>1655257.7475397675</v>
      </c>
    </row>
    <row r="40" spans="1:18">
      <c r="A40" s="6" t="s">
        <v>954</v>
      </c>
      <c r="B40" s="2">
        <f>SUM(B30:R30)</f>
        <v>407617.21379723214</v>
      </c>
      <c r="C40" s="2">
        <f>SUM(S30:AA30)</f>
        <v>0</v>
      </c>
      <c r="D40" s="2">
        <f>SUM(B40:C40)</f>
        <v>407617.21379723214</v>
      </c>
    </row>
    <row r="41" spans="1:18" ht="409.6">
      <c r="A41" s="6" t="s">
        <v>955</v>
      </c>
      <c r="B41" s="2">
        <f>SUM(B31:R31)</f>
        <v>23092611.270616315</v>
      </c>
      <c r="C41" s="2">
        <f>SUM(S31:AA31)</f>
        <v>0</v>
      </c>
      <c r="D41" s="2">
        <f>SUM(B41:C41)</f>
        <v>23092611.270616315</v>
      </c>
    </row>
    <row r="42" spans="1:18" ht="13.5" thickBot="1">
      <c r="A42" s="5" t="s">
        <v>959</v>
      </c>
      <c r="B42" s="4">
        <f>SUM(B39:B41)</f>
        <v>23816661.343230043</v>
      </c>
      <c r="C42" s="4">
        <f>SUM(C39:C41)</f>
        <v>1338824.8887232717</v>
      </c>
      <c r="D42" s="4">
        <f>SUM(D39:D41)</f>
        <v>25155486.231953315</v>
      </c>
    </row>
    <row r="43" spans="1:18" ht="13.8" thickTop="1"/>
  </sheetData>
  <printOptions horizontalCentered="1"/>
  <pageMargins left="0.75" right="0.75" top="1" bottom="0.75" header="0.5" footer="0.5"/>
  <pageSetup scale="65" orientation="landscape" r:id="rId1"/>
  <headerFoot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A43"/>
  <sheetViews>
    <sheetView showGridLines="0" workbookViewId="0">
      <pane xSplit="1" ySplit="8" topLeftCell="B9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3.2"/>
  <cols>
    <col min="1" max="1" width="47.6640625" style="3" bestFit="1" customWidth="1"/>
    <col min="2" max="27" width="11.6640625" style="2" customWidth="1"/>
    <col min="28" max="16384" width="9.109375" style="2"/>
  </cols>
  <sheetData>
    <row r="1" spans="1:27" ht="14.4">
      <c r="A1" s="231" t="s">
        <v>1128</v>
      </c>
    </row>
    <row r="2" spans="1:27" ht="14.4">
      <c r="A2" s="231" t="s">
        <v>1124</v>
      </c>
    </row>
    <row r="4" spans="1:27" s="12" customFormat="1" ht="15.6">
      <c r="A4" s="16" t="s">
        <v>118</v>
      </c>
    </row>
    <row r="5" spans="1:27" s="12" customFormat="1" ht="13.8">
      <c r="A5" s="15" t="s">
        <v>951</v>
      </c>
    </row>
    <row r="6" spans="1:27" s="12" customFormat="1">
      <c r="A6" s="13"/>
    </row>
    <row r="7" spans="1:27" s="14" customFormat="1" ht="26.1" customHeight="1">
      <c r="A7" s="107" t="str">
        <f>'External Factors - Calculation'!$A$5</f>
        <v>RC2016 - Base Scenario_12CP and 1/13th</v>
      </c>
      <c r="B7" s="115" t="s">
        <v>28</v>
      </c>
      <c r="C7" s="115" t="s">
        <v>30</v>
      </c>
      <c r="D7" s="115" t="s">
        <v>32</v>
      </c>
      <c r="E7" s="115" t="s">
        <v>34</v>
      </c>
      <c r="F7" s="115" t="s">
        <v>36</v>
      </c>
      <c r="G7" s="115" t="s">
        <v>38</v>
      </c>
      <c r="H7" s="115" t="s">
        <v>40</v>
      </c>
      <c r="I7" s="115" t="s">
        <v>42</v>
      </c>
      <c r="J7" s="115" t="s">
        <v>44</v>
      </c>
      <c r="K7" s="115" t="s">
        <v>46</v>
      </c>
      <c r="L7" s="115" t="s">
        <v>48</v>
      </c>
      <c r="M7" s="115" t="s">
        <v>50</v>
      </c>
      <c r="N7" s="115" t="s">
        <v>52</v>
      </c>
      <c r="O7" s="115" t="s">
        <v>54</v>
      </c>
      <c r="P7" s="115" t="s">
        <v>56</v>
      </c>
      <c r="Q7" s="115" t="s">
        <v>58</v>
      </c>
      <c r="R7" s="115" t="s">
        <v>60</v>
      </c>
      <c r="S7" s="115" t="s">
        <v>163</v>
      </c>
      <c r="T7" s="115" t="s">
        <v>99</v>
      </c>
      <c r="U7" s="115" t="s">
        <v>167</v>
      </c>
      <c r="V7" s="115" t="s">
        <v>96</v>
      </c>
      <c r="W7" s="115" t="s">
        <v>166</v>
      </c>
      <c r="X7" s="115" t="s">
        <v>168</v>
      </c>
      <c r="Y7" s="115" t="s">
        <v>164</v>
      </c>
      <c r="Z7" s="115" t="s">
        <v>95</v>
      </c>
      <c r="AA7" s="115" t="s">
        <v>165</v>
      </c>
    </row>
    <row r="8" spans="1:27" s="12" customFormat="1">
      <c r="A8" s="13"/>
    </row>
    <row r="9" spans="1:27" s="12" customFormat="1">
      <c r="A9" s="13"/>
    </row>
    <row r="10" spans="1:27" ht="15.6">
      <c r="A10" s="7" t="s">
        <v>118</v>
      </c>
    </row>
    <row r="11" spans="1:27">
      <c r="A11" s="6" t="s">
        <v>120</v>
      </c>
      <c r="B11" s="2">
        <f>INDEX('Load Research - Forecast stats'!$A$6:$G$148,MATCH(CONCATENATE(B$7," -","FG:[GNCP - Forecasted]"),'Load Research - Forecast stats'!$A$6:$A$148,0),MATCH(CONCATENATE("Winter ",LEFT($A$5,4)),'Load Research - Forecast stats'!$A$6:$G$6,0))</f>
        <v>371815.284043897</v>
      </c>
      <c r="C11" s="2">
        <f>INDEX('Load Research - Forecast stats'!$A$6:$G$148,MATCH(CONCATENATE(C$7," -","FG:[GNCP - Forecasted]"),'Load Research - Forecast stats'!$A$6:$A$148,0),MATCH(CONCATENATE("Winter ",LEFT($A$5,4)),'Load Research - Forecast stats'!$A$6:$G$6,0))</f>
        <v>14438.3159393322</v>
      </c>
      <c r="D11" s="2">
        <f>INDEX('Load Research - Forecast stats'!$A$6:$G$148,MATCH(CONCATENATE(D$7," -","FG:[GNCP - Forecasted]"),'Load Research - Forecast stats'!$A$6:$A$148,0),MATCH(CONCATENATE("Winter ",LEFT($A$5,4)),'Load Research - Forecast stats'!$A$6:$G$6,0))</f>
        <v>212999.08518869401</v>
      </c>
      <c r="E11" s="2">
        <f>INDEX('Load Research - Forecast stats'!$A$6:$G$148,MATCH(CONCATENATE(E$7," -","FG:[GNCP - Forecasted]"),'Load Research - Forecast stats'!$A$6:$A$148,0),MATCH(CONCATENATE("Winter ",LEFT($A$5,4)),'Load Research - Forecast stats'!$A$6:$G$6,0))</f>
        <v>1101525.7809872699</v>
      </c>
      <c r="F11" s="2">
        <f>INDEX('Load Research - Forecast stats'!$A$6:$G$148,MATCH(CONCATENATE(F$7," -","FG:[GNCP - Forecasted]"),'Load Research - Forecast stats'!$A$6:$A$148,0),MATCH(CONCATENATE("Winter ",LEFT($A$5,4)),'Load Research - Forecast stats'!$A$6:$G$6,0))</f>
        <v>8881.3555781917603</v>
      </c>
      <c r="G11" s="2">
        <f>INDEX('Load Research - Forecast stats'!$A$6:$G$148,MATCH(CONCATENATE(G$7," -","FG:[GNCP - Forecasted]"),'Load Research - Forecast stats'!$A$6:$A$148,0),MATCH(CONCATENATE("Winter ",LEFT($A$5,4)),'Load Research - Forecast stats'!$A$6:$G$6,0))</f>
        <v>4238799.9346630797</v>
      </c>
      <c r="H11" s="2">
        <f>INDEX('Load Research - Forecast stats'!$A$6:$G$148,MATCH(CONCATENATE(H$7," -","FG:[GNCP - Forecasted]"),'Load Research - Forecast stats'!$A$6:$A$148,0),MATCH(CONCATENATE("Winter ",LEFT($A$5,4)),'Load Research - Forecast stats'!$A$6:$G$6,0))</f>
        <v>1848974.6928449101</v>
      </c>
      <c r="I11" s="2">
        <f>INDEX('Load Research - Forecast stats'!$A$6:$G$148,MATCH(CONCATENATE(I$7," -","FG:[GNCP - Forecasted]"),'Load Research - Forecast stats'!$A$6:$A$148,0),MATCH(CONCATENATE("Winter ",LEFT($A$5,4)),'Load Research - Forecast stats'!$A$6:$G$6,0))</f>
        <v>364887.57950277103</v>
      </c>
      <c r="J11" s="2">
        <f>INDEX('Load Research - Forecast stats'!$A$6:$G$148,MATCH(CONCATENATE(J$7," -","FG:[GNCP - Forecasted]"),'Load Research - Forecast stats'!$A$6:$A$148,0),MATCH(CONCATENATE("Winter ",LEFT($A$5,4)),'Load Research - Forecast stats'!$A$6:$G$6,0))</f>
        <v>36183.576392223702</v>
      </c>
      <c r="K11" s="2">
        <f>INDEX('Load Research - Forecast stats'!$A$6:$G$148,MATCH(CONCATENATE(K$7," -","FG:[GNCP - Forecasted]"),'Load Research - Forecast stats'!$A$6:$A$148,0),MATCH(CONCATENATE("Winter ",LEFT($A$5,4)),'Load Research - Forecast stats'!$A$6:$G$6,0))</f>
        <v>16723.704152489299</v>
      </c>
      <c r="L11" s="2">
        <f>INDEX('Load Research - Forecast stats'!$A$6:$G$148,MATCH(CONCATENATE(L$7," -","FG:[GNCP - Forecasted]"),'Load Research - Forecast stats'!$A$6:$A$148,0),MATCH(CONCATENATE("Winter ",LEFT($A$5,4)),'Load Research - Forecast stats'!$A$6:$G$6,0))</f>
        <v>22960.046461997001</v>
      </c>
      <c r="M11" s="2">
        <f>INDEX('Load Research - Forecast stats'!$A$6:$G$148,MATCH(CONCATENATE(M$7," -","FG:[GNCP - Forecasted]"),'Load Research - Forecast stats'!$A$6:$A$148,0),MATCH(CONCATENATE("Winter ",LEFT($A$5,4)),'Load Research - Forecast stats'!$A$6:$G$6,0))</f>
        <v>11767.8131359791</v>
      </c>
      <c r="N11" s="2">
        <f>INDEX('Load Research - Forecast stats'!$A$6:$G$148,MATCH(CONCATENATE(N$7," -","FG:[GNCP - Forecasted]"),'Load Research - Forecast stats'!$A$6:$A$148,0),MATCH(CONCATENATE("Winter ",LEFT($A$5,4)),'Load Research - Forecast stats'!$A$6:$G$6,0))</f>
        <v>12266437.3194701</v>
      </c>
      <c r="O11" s="2">
        <f>INDEX('Load Research - Forecast stats'!$A$6:$G$148,MATCH(CONCATENATE(O$7," -","FG:[GNCP - Forecasted]"),'Load Research - Forecast stats'!$A$6:$A$148,0),MATCH(CONCATENATE("Winter ",LEFT($A$5,4)),'Load Research - Forecast stats'!$A$6:$G$6,0))</f>
        <v>127621.490502862</v>
      </c>
      <c r="P11" s="2">
        <f>INDEX('Load Research - Forecast stats'!$A$6:$G$148,MATCH(CONCATENATE(P$7," -","FG:[GNCP - Forecasted]"),'Load Research - Forecast stats'!$A$6:$A$148,0),MATCH(CONCATENATE("Winter ",LEFT($A$5,4)),'Load Research - Forecast stats'!$A$6:$G$6,0))</f>
        <v>4081.49039132388</v>
      </c>
      <c r="Q11" s="2">
        <f>INDEX('Load Research - Forecast stats'!$A$6:$G$148,MATCH(CONCATENATE(Q$7," -","FG:[GNCP - Forecasted]"),'Load Research - Forecast stats'!$A$6:$A$148,0),MATCH(CONCATENATE("Winter ",LEFT($A$5,4)),'Load Research - Forecast stats'!$A$6:$G$6,0))</f>
        <v>8201.2538466420592</v>
      </c>
      <c r="R11" s="2">
        <f>INDEX('Load Research - Forecast stats'!$A$6:$G$148,MATCH(CONCATENATE(R$7," -","FG:[GNCP - Forecasted]"),'Load Research - Forecast stats'!$A$6:$A$148,0),MATCH(CONCATENATE("Winter ",LEFT($A$5,4)),'Load Research - Forecast stats'!$A$6:$G$6,0))</f>
        <v>57625.579904252903</v>
      </c>
      <c r="S11" s="2">
        <f>INDEX('Load Research - Forecast stats'!$A$6:$G$148,MATCH(CONCATENATE(S$7," -","FG:[GNCP - Forecasted]"),'Load Research - Forecast stats'!$A$6:$A$148,0),MATCH(CONCATENATE("Winter ",LEFT($A$5,4)),'Load Research - Forecast stats'!$A$6:$G$6,0))</f>
        <v>2835</v>
      </c>
      <c r="T11" s="2">
        <f>INDEX('Load Research - Forecast stats'!$A$6:$G$148,MATCH(CONCATENATE(T$7," -","FG:[GNCP - Forecasted]"),'Load Research - Forecast stats'!$A$6:$A$148,0),MATCH(CONCATENATE("Winter ",LEFT($A$5,4)),'Load Research - Forecast stats'!$A$6:$G$6,0))</f>
        <v>133007.530455687</v>
      </c>
      <c r="U11" s="2">
        <f>INDEX('Load Research - Forecast stats'!$A$6:$G$148,MATCH(CONCATENATE(U$7," -","FG:[GNCP - Forecasted]"),'Load Research - Forecast stats'!$A$6:$A$148,0),MATCH(CONCATENATE("Winter ",LEFT($A$5,4)),'Load Research - Forecast stats'!$A$6:$G$6,0))</f>
        <v>21000</v>
      </c>
      <c r="V11" s="2">
        <f>INDEX('Load Research - Forecast stats'!$A$6:$G$148,MATCH(CONCATENATE(V$7," -","FG:[GNCP - Forecasted]"),'Load Research - Forecast stats'!$A$6:$A$148,0),MATCH(CONCATENATE("Winter ",LEFT($A$5,4)),'Load Research - Forecast stats'!$A$6:$G$6,0))</f>
        <v>752102</v>
      </c>
      <c r="W11" s="2">
        <f>INDEX('Load Research - Forecast stats'!$A$6:$G$148,MATCH(CONCATENATE(W$7," -","FG:[GNCP - Forecasted]"),'Load Research - Forecast stats'!$A$6:$A$148,0),MATCH(CONCATENATE("Winter ",LEFT($A$5,4)),'Load Research - Forecast stats'!$A$6:$G$6,0))</f>
        <v>45000</v>
      </c>
      <c r="X11" s="2">
        <f>INDEX('Load Research - Forecast stats'!$A$6:$G$148,MATCH(CONCATENATE(X$7," -","FG:[GNCP - Forecasted]"),'Load Research - Forecast stats'!$A$6:$A$148,0),MATCH(CONCATENATE("Winter ",LEFT($A$5,4)),'Load Research - Forecast stats'!$A$6:$G$6,0))</f>
        <v>19000</v>
      </c>
      <c r="Y11" s="2">
        <f>INDEX('Load Research - Forecast stats'!$A$6:$G$148,MATCH(CONCATENATE(Y$7," -","FG:[GNCP - Forecasted]"),'Load Research - Forecast stats'!$A$6:$A$148,0),MATCH(CONCATENATE("Winter ",LEFT($A$5,4)),'Load Research - Forecast stats'!$A$6:$G$6,0))</f>
        <v>200000</v>
      </c>
      <c r="Z11" s="2">
        <f>INDEX('Load Research - Forecast stats'!$A$6:$G$148,MATCH(CONCATENATE(Z$7," -","FG:[GNCP - Forecasted]"),'Load Research - Forecast stats'!$A$6:$A$148,0),MATCH(CONCATENATE("Winter ",LEFT($A$5,4)),'Load Research - Forecast stats'!$A$6:$G$6,0))</f>
        <v>4148</v>
      </c>
      <c r="AA11" s="2">
        <f>INDEX('Load Research - Forecast stats'!$A$6:$G$148,MATCH(CONCATENATE(AA$7," -","FG:[GNCP - Forecasted]"),'Load Research - Forecast stats'!$A$6:$A$148,0),MATCH(CONCATENATE("Winter ",LEFT($A$5,4)),'Load Research - Forecast stats'!$A$6:$G$6,0))</f>
        <v>60000</v>
      </c>
    </row>
    <row r="12" spans="1:27" s="9" customFormat="1">
      <c r="A12" s="11" t="s">
        <v>94</v>
      </c>
      <c r="B12" s="9">
        <f>INDEX('External Factors - Calculation'!$A$5:$AD$3803,MATCH("X:[Voltage Level % - Transm]",'External Factors - Calculation'!$A$5:$A$3803,0),MATCH(B$7,'External Factors - Calculation'!$A$5:$AD$5,0))</f>
        <v>0</v>
      </c>
      <c r="C12" s="9">
        <f>INDEX('External Factors - Calculation'!$A$5:$AD$3803,MATCH("X:[Voltage Level % - Transm]",'External Factors - Calculation'!$A$5:$A$3803,0),MATCH(C$7,'External Factors - Calculation'!$A$5:$AD$5,0))</f>
        <v>0</v>
      </c>
      <c r="D12" s="9">
        <f>INDEX('External Factors - Calculation'!$A$5:$AD$3803,MATCH("X:[Voltage Level % - Transm]",'External Factors - Calculation'!$A$5:$A$3803,0),MATCH(D$7,'External Factors - Calculation'!$A$5:$AD$5,0))</f>
        <v>1</v>
      </c>
      <c r="E12" s="9">
        <f>INDEX('External Factors - Calculation'!$A$5:$AD$3803,MATCH("X:[Voltage Level % - Transm]",'External Factors - Calculation'!$A$5:$A$3803,0),MATCH(E$7,'External Factors - Calculation'!$A$5:$AD$5,0))</f>
        <v>0</v>
      </c>
      <c r="F12" s="9">
        <f>INDEX('External Factors - Calculation'!$A$5:$AD$3803,MATCH("X:[Voltage Level % - Transm]",'External Factors - Calculation'!$A$5:$A$3803,0),MATCH(F$7,'External Factors - Calculation'!$A$5:$AD$5,0))</f>
        <v>0</v>
      </c>
      <c r="G12" s="9">
        <f>INDEX('External Factors - Calculation'!$A$5:$AD$3803,MATCH("X:[Voltage Level % - Transm]",'External Factors - Calculation'!$A$5:$A$3803,0),MATCH(G$7,'External Factors - Calculation'!$A$5:$AD$5,0))</f>
        <v>0</v>
      </c>
      <c r="H12" s="9">
        <f>INDEX('External Factors - Calculation'!$A$5:$AD$3803,MATCH("X:[Voltage Level % - Transm]",'External Factors - Calculation'!$A$5:$A$3803,0),MATCH(H$7,'External Factors - Calculation'!$A$5:$AD$5,0))</f>
        <v>0</v>
      </c>
      <c r="I12" s="9">
        <f>INDEX('External Factors - Calculation'!$A$5:$AD$3803,MATCH("X:[Voltage Level % - Transm]",'External Factors - Calculation'!$A$5:$A$3803,0),MATCH(I$7,'External Factors - Calculation'!$A$5:$AD$5,0))</f>
        <v>0</v>
      </c>
      <c r="J12" s="9">
        <f>INDEX('External Factors - Calculation'!$A$5:$AD$3803,MATCH("X:[Voltage Level % - Transm]",'External Factors - Calculation'!$A$5:$A$3803,0),MATCH(J$7,'External Factors - Calculation'!$A$5:$AD$5,0))</f>
        <v>1</v>
      </c>
      <c r="K12" s="9">
        <f>INDEX('External Factors - Calculation'!$A$5:$AD$3803,MATCH("X:[Voltage Level % - Transm]",'External Factors - Calculation'!$A$5:$A$3803,0),MATCH(K$7,'External Factors - Calculation'!$A$5:$AD$5,0))</f>
        <v>0</v>
      </c>
      <c r="L12" s="9">
        <f>INDEX('External Factors - Calculation'!$A$5:$AD$3803,MATCH("X:[Voltage Level % - Transm]",'External Factors - Calculation'!$A$5:$A$3803,0),MATCH(L$7,'External Factors - Calculation'!$A$5:$AD$5,0))</f>
        <v>0</v>
      </c>
      <c r="M12" s="9">
        <f>INDEX('External Factors - Calculation'!$A$5:$AD$3803,MATCH("X:[Voltage Level % - Transm]",'External Factors - Calculation'!$A$5:$A$3803,0),MATCH(M$7,'External Factors - Calculation'!$A$5:$AD$5,0))</f>
        <v>0</v>
      </c>
      <c r="N12" s="9">
        <f>INDEX('External Factors - Calculation'!$A$5:$AD$3803,MATCH("X:[Voltage Level % - Transm]",'External Factors - Calculation'!$A$5:$A$3803,0),MATCH(N$7,'External Factors - Calculation'!$A$5:$AD$5,0))</f>
        <v>0</v>
      </c>
      <c r="O12" s="9">
        <f>INDEX('External Factors - Calculation'!$A$5:$AD$3803,MATCH("X:[Voltage Level % - Transm]",'External Factors - Calculation'!$A$5:$A$3803,0),MATCH(O$7,'External Factors - Calculation'!$A$5:$AD$5,0))</f>
        <v>0</v>
      </c>
      <c r="P12" s="9">
        <f>INDEX('External Factors - Calculation'!$A$5:$AD$3803,MATCH("X:[Voltage Level % - Transm]",'External Factors - Calculation'!$A$5:$A$3803,0),MATCH(P$7,'External Factors - Calculation'!$A$5:$AD$5,0))</f>
        <v>0</v>
      </c>
      <c r="Q12" s="9">
        <f>INDEX('External Factors - Calculation'!$A$5:$AD$3803,MATCH("X:[Voltage Level % - Transm]",'External Factors - Calculation'!$A$5:$A$3803,0),MATCH(Q$7,'External Factors - Calculation'!$A$5:$AD$5,0))</f>
        <v>0</v>
      </c>
      <c r="R12" s="9">
        <f>INDEX('External Factors - Calculation'!$A$5:$AD$3803,MATCH("X:[Voltage Level % - Transm]",'External Factors - Calculation'!$A$5:$A$3803,0),MATCH(R$7,'External Factors - Calculation'!$A$5:$AD$5,0))</f>
        <v>1</v>
      </c>
      <c r="S12" s="9">
        <f>INDEX('External Factors - Calculation'!$A$5:$AD$3803,MATCH("X:[Voltage Level % - Transm]",'External Factors - Calculation'!$A$5:$A$3803,0),MATCH(S$7,'External Factors - Calculation'!$A$5:$AD$5,0))</f>
        <v>1</v>
      </c>
      <c r="T12" s="9">
        <f>INDEX('External Factors - Calculation'!$A$5:$AD$3803,MATCH("X:[Voltage Level % - Transm]",'External Factors - Calculation'!$A$5:$A$3803,0),MATCH(T$7,'External Factors - Calculation'!$A$5:$AD$5,0))</f>
        <v>1</v>
      </c>
      <c r="U12" s="9">
        <f>INDEX('External Factors - Calculation'!$A$5:$AD$3803,MATCH("X:[Voltage Level % - Transm]",'External Factors - Calculation'!$A$5:$A$3803,0),MATCH(U$7,'External Factors - Calculation'!$A$5:$AD$5,0))</f>
        <v>1</v>
      </c>
      <c r="V12" s="9">
        <f>INDEX('External Factors - Calculation'!$A$5:$AD$3803,MATCH("X:[Voltage Level % - Transm]",'External Factors - Calculation'!$A$5:$A$3803,0),MATCH(V$7,'External Factors - Calculation'!$A$5:$AD$5,0))</f>
        <v>1</v>
      </c>
      <c r="W12" s="9">
        <f>INDEX('External Factors - Calculation'!$A$5:$AD$3803,MATCH("X:[Voltage Level % - Transm]",'External Factors - Calculation'!$A$5:$A$3803,0),MATCH(W$7,'External Factors - Calculation'!$A$5:$AD$5,0))</f>
        <v>1</v>
      </c>
      <c r="X12" s="9">
        <f>INDEX('External Factors - Calculation'!$A$5:$AD$3803,MATCH("X:[Voltage Level % - Transm]",'External Factors - Calculation'!$A$5:$A$3803,0),MATCH(X$7,'External Factors - Calculation'!$A$5:$AD$5,0))</f>
        <v>1</v>
      </c>
      <c r="Y12" s="9">
        <f>INDEX('External Factors - Calculation'!$A$5:$AD$3803,MATCH("X:[Voltage Level % - Transm]",'External Factors - Calculation'!$A$5:$A$3803,0),MATCH(Y$7,'External Factors - Calculation'!$A$5:$AD$5,0))</f>
        <v>1</v>
      </c>
      <c r="Z12" s="9">
        <f>INDEX('External Factors - Calculation'!$A$5:$AD$3803,MATCH("X:[Voltage Level % - Transm]",'External Factors - Calculation'!$A$5:$A$3803,0),MATCH(Z$7,'External Factors - Calculation'!$A$5:$AD$5,0))</f>
        <v>1</v>
      </c>
      <c r="AA12" s="9">
        <f>INDEX('External Factors - Calculation'!$A$5:$AD$3803,MATCH("X:[Voltage Level % - Transm]",'External Factors - Calculation'!$A$5:$A$3803,0),MATCH(AA$7,'External Factors - Calculation'!$A$5:$AD$5,0))</f>
        <v>1</v>
      </c>
    </row>
    <row r="13" spans="1:27" s="9" customFormat="1">
      <c r="A13" s="11" t="s">
        <v>93</v>
      </c>
      <c r="B13" s="10">
        <f>INDEX('External Factors - Calculation'!$A$5:$AD$3803,MATCH("Y:[Loss Expansion Factor - Transm]",'External Factors - Calculation'!$A$5:$A$3803,0),MATCH(B$7,'External Factors - Calculation'!$A$5:$AD$5,0))</f>
        <v>1.0218100000000001</v>
      </c>
      <c r="C13" s="10">
        <f>INDEX('External Factors - Calculation'!$A$5:$AD$3803,MATCH("Y:[Loss Expansion Factor - Transm]",'External Factors - Calculation'!$A$5:$A$3803,0),MATCH(C$7,'External Factors - Calculation'!$A$5:$AD$5,0))</f>
        <v>1.0218100000000001</v>
      </c>
      <c r="D13" s="10">
        <f>INDEX('External Factors - Calculation'!$A$5:$AD$3803,MATCH("Y:[Loss Expansion Factor - Transm]",'External Factors - Calculation'!$A$5:$A$3803,0),MATCH(D$7,'External Factors - Calculation'!$A$5:$AD$5,0))</f>
        <v>1.0218100000000001</v>
      </c>
      <c r="E13" s="10">
        <f>INDEX('External Factors - Calculation'!$A$5:$AD$3803,MATCH("Y:[Loss Expansion Factor - Transm]",'External Factors - Calculation'!$A$5:$A$3803,0),MATCH(E$7,'External Factors - Calculation'!$A$5:$AD$5,0))</f>
        <v>1.0218100000000001</v>
      </c>
      <c r="F13" s="10">
        <f>INDEX('External Factors - Calculation'!$A$5:$AD$3803,MATCH("Y:[Loss Expansion Factor - Transm]",'External Factors - Calculation'!$A$5:$A$3803,0),MATCH(F$7,'External Factors - Calculation'!$A$5:$AD$5,0))</f>
        <v>1.0218100000000001</v>
      </c>
      <c r="G13" s="10">
        <f>INDEX('External Factors - Calculation'!$A$5:$AD$3803,MATCH("Y:[Loss Expansion Factor - Transm]",'External Factors - Calculation'!$A$5:$A$3803,0),MATCH(G$7,'External Factors - Calculation'!$A$5:$AD$5,0))</f>
        <v>1.0218100000000001</v>
      </c>
      <c r="H13" s="10">
        <f>INDEX('External Factors - Calculation'!$A$5:$AD$3803,MATCH("Y:[Loss Expansion Factor - Transm]",'External Factors - Calculation'!$A$5:$A$3803,0),MATCH(H$7,'External Factors - Calculation'!$A$5:$AD$5,0))</f>
        <v>1.0218100000000001</v>
      </c>
      <c r="I13" s="10">
        <f>INDEX('External Factors - Calculation'!$A$5:$AD$3803,MATCH("Y:[Loss Expansion Factor - Transm]",'External Factors - Calculation'!$A$5:$A$3803,0),MATCH(I$7,'External Factors - Calculation'!$A$5:$AD$5,0))</f>
        <v>1.0218100000000001</v>
      </c>
      <c r="J13" s="10">
        <f>INDEX('External Factors - Calculation'!$A$5:$AD$3803,MATCH("Y:[Loss Expansion Factor - Transm]",'External Factors - Calculation'!$A$5:$A$3803,0),MATCH(J$7,'External Factors - Calculation'!$A$5:$AD$5,0))</f>
        <v>1.0218100000000001</v>
      </c>
      <c r="K13" s="10">
        <f>INDEX('External Factors - Calculation'!$A$5:$AD$3803,MATCH("Y:[Loss Expansion Factor - Transm]",'External Factors - Calculation'!$A$5:$A$3803,0),MATCH(K$7,'External Factors - Calculation'!$A$5:$AD$5,0))</f>
        <v>1.0218100000000001</v>
      </c>
      <c r="L13" s="10">
        <f>INDEX('External Factors - Calculation'!$A$5:$AD$3803,MATCH("Y:[Loss Expansion Factor - Transm]",'External Factors - Calculation'!$A$5:$A$3803,0),MATCH(L$7,'External Factors - Calculation'!$A$5:$AD$5,0))</f>
        <v>1.0218100000000001</v>
      </c>
      <c r="M13" s="10">
        <f>INDEX('External Factors - Calculation'!$A$5:$AD$3803,MATCH("Y:[Loss Expansion Factor - Transm]",'External Factors - Calculation'!$A$5:$A$3803,0),MATCH(M$7,'External Factors - Calculation'!$A$5:$AD$5,0))</f>
        <v>1.0218100000000001</v>
      </c>
      <c r="N13" s="10">
        <f>INDEX('External Factors - Calculation'!$A$5:$AD$3803,MATCH("Y:[Loss Expansion Factor - Transm]",'External Factors - Calculation'!$A$5:$A$3803,0),MATCH(N$7,'External Factors - Calculation'!$A$5:$AD$5,0))</f>
        <v>1.0218100000000001</v>
      </c>
      <c r="O13" s="10">
        <f>INDEX('External Factors - Calculation'!$A$5:$AD$3803,MATCH("Y:[Loss Expansion Factor - Transm]",'External Factors - Calculation'!$A$5:$A$3803,0),MATCH(O$7,'External Factors - Calculation'!$A$5:$AD$5,0))</f>
        <v>1.0218100000000001</v>
      </c>
      <c r="P13" s="10">
        <f>INDEX('External Factors - Calculation'!$A$5:$AD$3803,MATCH("Y:[Loss Expansion Factor - Transm]",'External Factors - Calculation'!$A$5:$A$3803,0),MATCH(P$7,'External Factors - Calculation'!$A$5:$AD$5,0))</f>
        <v>1.0218100000000001</v>
      </c>
      <c r="Q13" s="10">
        <f>INDEX('External Factors - Calculation'!$A$5:$AD$3803,MATCH("Y:[Loss Expansion Factor - Transm]",'External Factors - Calculation'!$A$5:$A$3803,0),MATCH(Q$7,'External Factors - Calculation'!$A$5:$AD$5,0))</f>
        <v>1.0218100000000001</v>
      </c>
      <c r="R13" s="10">
        <f>INDEX('External Factors - Calculation'!$A$5:$AD$3803,MATCH("Y:[Loss Expansion Factor - Transm]",'External Factors - Calculation'!$A$5:$A$3803,0),MATCH(R$7,'External Factors - Calculation'!$A$5:$AD$5,0))</f>
        <v>1.0218100000000001</v>
      </c>
      <c r="S13" s="10">
        <f>INDEX('External Factors - Calculation'!$A$5:$AD$3803,MATCH("Y:[Loss Expansion Factor - Transm]",'External Factors - Calculation'!$A$5:$A$3803,0),MATCH(S$7,'External Factors - Calculation'!$A$5:$AD$5,0))</f>
        <v>1.0218100000000001</v>
      </c>
      <c r="T13" s="10">
        <f>INDEX('External Factors - Calculation'!$A$5:$AD$3803,MATCH("Y:[Loss Expansion Factor - Transm]",'External Factors - Calculation'!$A$5:$A$3803,0),MATCH(T$7,'External Factors - Calculation'!$A$5:$AD$5,0))</f>
        <v>1.0218100000000001</v>
      </c>
      <c r="U13" s="10">
        <f>INDEX('External Factors - Calculation'!$A$5:$AD$3803,MATCH("Y:[Loss Expansion Factor - Transm]",'External Factors - Calculation'!$A$5:$A$3803,0),MATCH(U$7,'External Factors - Calculation'!$A$5:$AD$5,0))</f>
        <v>1.0218100000000001</v>
      </c>
      <c r="V13" s="10">
        <f>INDEX('External Factors - Calculation'!$A$5:$AD$3803,MATCH("Y:[Loss Expansion Factor - Transm]",'External Factors - Calculation'!$A$5:$A$3803,0),MATCH(V$7,'External Factors - Calculation'!$A$5:$AD$5,0))</f>
        <v>1.0218100000000001</v>
      </c>
      <c r="W13" s="10">
        <f>INDEX('External Factors - Calculation'!$A$5:$AD$3803,MATCH("Y:[Loss Expansion Factor - Transm]",'External Factors - Calculation'!$A$5:$A$3803,0),MATCH(W$7,'External Factors - Calculation'!$A$5:$AD$5,0))</f>
        <v>1.0218100000000001</v>
      </c>
      <c r="X13" s="10">
        <f>INDEX('External Factors - Calculation'!$A$5:$AD$3803,MATCH("Y:[Loss Expansion Factor - Transm]",'External Factors - Calculation'!$A$5:$A$3803,0),MATCH(X$7,'External Factors - Calculation'!$A$5:$AD$5,0))</f>
        <v>1.0218100000000001</v>
      </c>
      <c r="Y13" s="10">
        <f>INDEX('External Factors - Calculation'!$A$5:$AD$3803,MATCH("Y:[Loss Expansion Factor - Transm]",'External Factors - Calculation'!$A$5:$A$3803,0),MATCH(Y$7,'External Factors - Calculation'!$A$5:$AD$5,0))</f>
        <v>1.0218100000000001</v>
      </c>
      <c r="Z13" s="10">
        <f>INDEX('External Factors - Calculation'!$A$5:$AD$3803,MATCH("Y:[Loss Expansion Factor - Transm]",'External Factors - Calculation'!$A$5:$A$3803,0),MATCH(Z$7,'External Factors - Calculation'!$A$5:$AD$5,0))</f>
        <v>1.0218100000000001</v>
      </c>
      <c r="AA13" s="10">
        <f>INDEX('External Factors - Calculation'!$A$5:$AD$3803,MATCH("Y:[Loss Expansion Factor - Transm]",'External Factors - Calculation'!$A$5:$A$3803,0),MATCH(AA$7,'External Factors - Calculation'!$A$5:$AD$5,0))</f>
        <v>1.0218100000000001</v>
      </c>
    </row>
    <row r="14" spans="1:27">
      <c r="A14" s="6" t="s">
        <v>115</v>
      </c>
      <c r="B14" s="2">
        <f>+B11*B12*B13</f>
        <v>0</v>
      </c>
      <c r="C14" s="2">
        <f t="shared" ref="C14:W14" si="0">+C11*C12*C13</f>
        <v>0</v>
      </c>
      <c r="D14" s="2">
        <f t="shared" si="0"/>
        <v>217644.59523665946</v>
      </c>
      <c r="E14" s="2">
        <f t="shared" si="0"/>
        <v>0</v>
      </c>
      <c r="F14" s="2">
        <f t="shared" si="0"/>
        <v>0</v>
      </c>
      <c r="G14" s="2">
        <f t="shared" si="0"/>
        <v>0</v>
      </c>
      <c r="H14" s="2">
        <f t="shared" si="0"/>
        <v>0</v>
      </c>
      <c r="I14" s="2">
        <f t="shared" si="0"/>
        <v>0</v>
      </c>
      <c r="J14" s="2">
        <f t="shared" si="0"/>
        <v>36972.740193338104</v>
      </c>
      <c r="K14" s="2">
        <f t="shared" si="0"/>
        <v>0</v>
      </c>
      <c r="L14" s="2">
        <f t="shared" si="0"/>
        <v>0</v>
      </c>
      <c r="M14" s="2">
        <f t="shared" si="0"/>
        <v>0</v>
      </c>
      <c r="N14" s="2">
        <f t="shared" si="0"/>
        <v>0</v>
      </c>
      <c r="O14" s="2">
        <f t="shared" si="0"/>
        <v>0</v>
      </c>
      <c r="P14" s="2">
        <f t="shared" si="0"/>
        <v>0</v>
      </c>
      <c r="Q14" s="2">
        <f t="shared" si="0"/>
        <v>0</v>
      </c>
      <c r="R14" s="2">
        <f t="shared" si="0"/>
        <v>58882.393801964667</v>
      </c>
      <c r="S14" s="2">
        <f t="shared" si="0"/>
        <v>2896.8313500000004</v>
      </c>
      <c r="T14" s="2">
        <f t="shared" si="0"/>
        <v>135908.42469492555</v>
      </c>
      <c r="U14" s="2">
        <f t="shared" si="0"/>
        <v>21458.010000000002</v>
      </c>
      <c r="V14" s="2">
        <f t="shared" si="0"/>
        <v>768505.34462000011</v>
      </c>
      <c r="W14" s="2">
        <f t="shared" si="0"/>
        <v>45981.450000000004</v>
      </c>
      <c r="X14" s="2">
        <f t="shared" ref="X14:AA14" si="1">+X11*X12*X13</f>
        <v>19414.390000000003</v>
      </c>
      <c r="Y14" s="2">
        <f t="shared" si="1"/>
        <v>204362.00000000003</v>
      </c>
      <c r="Z14" s="2">
        <f t="shared" si="1"/>
        <v>4238.4678800000002</v>
      </c>
      <c r="AA14" s="2">
        <f t="shared" si="1"/>
        <v>61308.600000000006</v>
      </c>
    </row>
    <row r="15" spans="1:27">
      <c r="A15" s="6"/>
    </row>
    <row r="16" spans="1:27">
      <c r="A16" s="6"/>
    </row>
    <row r="17" spans="1:27">
      <c r="A17" s="6" t="s">
        <v>120</v>
      </c>
      <c r="B17" s="2">
        <f>B$11</f>
        <v>371815.284043897</v>
      </c>
      <c r="C17" s="2">
        <f t="shared" ref="C17:AA17" si="2">C$11</f>
        <v>14438.3159393322</v>
      </c>
      <c r="D17" s="2">
        <f t="shared" si="2"/>
        <v>212999.08518869401</v>
      </c>
      <c r="E17" s="2">
        <f t="shared" si="2"/>
        <v>1101525.7809872699</v>
      </c>
      <c r="F17" s="2">
        <f t="shared" si="2"/>
        <v>8881.3555781917603</v>
      </c>
      <c r="G17" s="2">
        <f t="shared" si="2"/>
        <v>4238799.9346630797</v>
      </c>
      <c r="H17" s="2">
        <f t="shared" si="2"/>
        <v>1848974.6928449101</v>
      </c>
      <c r="I17" s="2">
        <f t="shared" si="2"/>
        <v>364887.57950277103</v>
      </c>
      <c r="J17" s="2">
        <f t="shared" si="2"/>
        <v>36183.576392223702</v>
      </c>
      <c r="K17" s="2">
        <f t="shared" si="2"/>
        <v>16723.704152489299</v>
      </c>
      <c r="L17" s="2">
        <f t="shared" si="2"/>
        <v>22960.046461997001</v>
      </c>
      <c r="M17" s="2">
        <f t="shared" si="2"/>
        <v>11767.8131359791</v>
      </c>
      <c r="N17" s="2">
        <f t="shared" si="2"/>
        <v>12266437.3194701</v>
      </c>
      <c r="O17" s="2">
        <f t="shared" si="2"/>
        <v>127621.490502862</v>
      </c>
      <c r="P17" s="2">
        <f t="shared" si="2"/>
        <v>4081.49039132388</v>
      </c>
      <c r="Q17" s="2">
        <f t="shared" si="2"/>
        <v>8201.2538466420592</v>
      </c>
      <c r="R17" s="2">
        <f t="shared" si="2"/>
        <v>57625.579904252903</v>
      </c>
      <c r="S17" s="2">
        <f t="shared" si="2"/>
        <v>2835</v>
      </c>
      <c r="T17" s="2">
        <f t="shared" si="2"/>
        <v>133007.530455687</v>
      </c>
      <c r="U17" s="2">
        <f t="shared" si="2"/>
        <v>21000</v>
      </c>
      <c r="V17" s="2">
        <f t="shared" si="2"/>
        <v>752102</v>
      </c>
      <c r="W17" s="2">
        <f t="shared" si="2"/>
        <v>45000</v>
      </c>
      <c r="X17" s="2">
        <f t="shared" si="2"/>
        <v>19000</v>
      </c>
      <c r="Y17" s="2">
        <f t="shared" si="2"/>
        <v>200000</v>
      </c>
      <c r="Z17" s="2">
        <f t="shared" si="2"/>
        <v>4148</v>
      </c>
      <c r="AA17" s="2">
        <f t="shared" si="2"/>
        <v>60000</v>
      </c>
    </row>
    <row r="18" spans="1:27" s="9" customFormat="1">
      <c r="A18" s="11" t="s">
        <v>114</v>
      </c>
      <c r="B18" s="9">
        <f>INDEX('External Factors - Calculation'!$A$5:$AD$3803,MATCH("AD:[Voltage Level % - Primary]",'External Factors - Calculation'!$A$5:$A$3803,0),MATCH(B$7,'External Factors - Calculation'!$A$5:$AD$5,0))</f>
        <v>0.39212000000000002</v>
      </c>
      <c r="C18" s="9">
        <f>INDEX('External Factors - Calculation'!$A$5:$AD$3803,MATCH("AD:[Voltage Level % - Primary]",'External Factors - Calculation'!$A$5:$A$3803,0),MATCH(C$7,'External Factors - Calculation'!$A$5:$AD$5,0))</f>
        <v>1.4279999999999999E-2</v>
      </c>
      <c r="D18" s="9">
        <f>INDEX('External Factors - Calculation'!$A$5:$AD$3803,MATCH("AD:[Voltage Level % - Primary]",'External Factors - Calculation'!$A$5:$A$3803,0),MATCH(D$7,'External Factors - Calculation'!$A$5:$AD$5,0))</f>
        <v>0</v>
      </c>
      <c r="E18" s="9">
        <f>INDEX('External Factors - Calculation'!$A$5:$AD$3803,MATCH("AD:[Voltage Level % - Primary]",'External Factors - Calculation'!$A$5:$A$3803,0),MATCH(E$7,'External Factors - Calculation'!$A$5:$AD$5,0))</f>
        <v>0</v>
      </c>
      <c r="F18" s="9">
        <f>INDEX('External Factors - Calculation'!$A$5:$AD$3803,MATCH("AD:[Voltage Level % - Primary]",'External Factors - Calculation'!$A$5:$A$3803,0),MATCH(F$7,'External Factors - Calculation'!$A$5:$AD$5,0))</f>
        <v>0</v>
      </c>
      <c r="G18" s="9">
        <f>INDEX('External Factors - Calculation'!$A$5:$AD$3803,MATCH("AD:[Voltage Level % - Primary]",'External Factors - Calculation'!$A$5:$A$3803,0),MATCH(G$7,'External Factors - Calculation'!$A$5:$AD$5,0))</f>
        <v>2.8800000000000002E-3</v>
      </c>
      <c r="H18" s="9">
        <f>INDEX('External Factors - Calculation'!$A$5:$AD$3803,MATCH("AD:[Voltage Level % - Primary]",'External Factors - Calculation'!$A$5:$A$3803,0),MATCH(H$7,'External Factors - Calculation'!$A$5:$AD$5,0))</f>
        <v>3.9350000000000003E-2</v>
      </c>
      <c r="I18" s="9">
        <f>INDEX('External Factors - Calculation'!$A$5:$AD$3803,MATCH("AD:[Voltage Level % - Primary]",'External Factors - Calculation'!$A$5:$A$3803,0),MATCH(I$7,'External Factors - Calculation'!$A$5:$AD$5,0))</f>
        <v>0.32521</v>
      </c>
      <c r="J18" s="9">
        <f>INDEX('External Factors - Calculation'!$A$5:$AD$3803,MATCH("AD:[Voltage Level % - Primary]",'External Factors - Calculation'!$A$5:$A$3803,0),MATCH(J$7,'External Factors - Calculation'!$A$5:$AD$5,0))</f>
        <v>0</v>
      </c>
      <c r="K18" s="9">
        <f>INDEX('External Factors - Calculation'!$A$5:$AD$3803,MATCH("AD:[Voltage Level % - Primary]",'External Factors - Calculation'!$A$5:$A$3803,0),MATCH(K$7,'External Factors - Calculation'!$A$5:$AD$5,0))</f>
        <v>1</v>
      </c>
      <c r="L18" s="9">
        <f>INDEX('External Factors - Calculation'!$A$5:$AD$3803,MATCH("AD:[Voltage Level % - Primary]",'External Factors - Calculation'!$A$5:$A$3803,0),MATCH(L$7,'External Factors - Calculation'!$A$5:$AD$5,0))</f>
        <v>0</v>
      </c>
      <c r="M18" s="9">
        <f>INDEX('External Factors - Calculation'!$A$5:$AD$3803,MATCH("AD:[Voltage Level % - Primary]",'External Factors - Calculation'!$A$5:$A$3803,0),MATCH(M$7,'External Factors - Calculation'!$A$5:$AD$5,0))</f>
        <v>1</v>
      </c>
      <c r="N18" s="9">
        <f>INDEX('External Factors - Calculation'!$A$5:$AD$3803,MATCH("AD:[Voltage Level % - Primary]",'External Factors - Calculation'!$A$5:$A$3803,0),MATCH(N$7,'External Factors - Calculation'!$A$5:$AD$5,0))</f>
        <v>0</v>
      </c>
      <c r="O18" s="9">
        <f>INDEX('External Factors - Calculation'!$A$5:$AD$3803,MATCH("AD:[Voltage Level % - Primary]",'External Factors - Calculation'!$A$5:$A$3803,0),MATCH(O$7,'External Factors - Calculation'!$A$5:$AD$5,0))</f>
        <v>0</v>
      </c>
      <c r="P18" s="9">
        <f>INDEX('External Factors - Calculation'!$A$5:$AD$3803,MATCH("AD:[Voltage Level % - Primary]",'External Factors - Calculation'!$A$5:$A$3803,0),MATCH(P$7,'External Factors - Calculation'!$A$5:$AD$5,0))</f>
        <v>0</v>
      </c>
      <c r="Q18" s="9">
        <f>INDEX('External Factors - Calculation'!$A$5:$AD$3803,MATCH("AD:[Voltage Level % - Primary]",'External Factors - Calculation'!$A$5:$A$3803,0),MATCH(Q$7,'External Factors - Calculation'!$A$5:$AD$5,0))</f>
        <v>1</v>
      </c>
      <c r="R18" s="9">
        <f>INDEX('External Factors - Calculation'!$A$5:$AD$3803,MATCH("AD:[Voltage Level % - Primary]",'External Factors - Calculation'!$A$5:$A$3803,0),MATCH(R$7,'External Factors - Calculation'!$A$5:$AD$5,0))</f>
        <v>0</v>
      </c>
      <c r="S18" s="9">
        <f>INDEX('External Factors - Calculation'!$A$5:$AD$3803,MATCH("AD:[Voltage Level % - Primary]",'External Factors - Calculation'!$A$5:$A$3803,0),MATCH(S$7,'External Factors - Calculation'!$A$5:$AD$5,0))</f>
        <v>0</v>
      </c>
      <c r="T18" s="9">
        <f>INDEX('External Factors - Calculation'!$A$5:$AD$3803,MATCH("AD:[Voltage Level % - Primary]",'External Factors - Calculation'!$A$5:$A$3803,0),MATCH(T$7,'External Factors - Calculation'!$A$5:$AD$5,0))</f>
        <v>0</v>
      </c>
      <c r="U18" s="9">
        <f>INDEX('External Factors - Calculation'!$A$5:$AD$3803,MATCH("AD:[Voltage Level % - Primary]",'External Factors - Calculation'!$A$5:$A$3803,0),MATCH(U$7,'External Factors - Calculation'!$A$5:$AD$5,0))</f>
        <v>0</v>
      </c>
      <c r="V18" s="9">
        <f>INDEX('External Factors - Calculation'!$A$5:$AD$3803,MATCH("AD:[Voltage Level % - Primary]",'External Factors - Calculation'!$A$5:$A$3803,0),MATCH(V$7,'External Factors - Calculation'!$A$5:$AD$5,0))</f>
        <v>0</v>
      </c>
      <c r="W18" s="9">
        <f>INDEX('External Factors - Calculation'!$A$5:$AD$3803,MATCH("AD:[Voltage Level % - Primary]",'External Factors - Calculation'!$A$5:$A$3803,0),MATCH(W$7,'External Factors - Calculation'!$A$5:$AD$5,0))</f>
        <v>0</v>
      </c>
      <c r="X18" s="9">
        <f>INDEX('External Factors - Calculation'!$A$5:$AD$3803,MATCH("AD:[Voltage Level % - Primary]",'External Factors - Calculation'!$A$5:$A$3803,0),MATCH(X$7,'External Factors - Calculation'!$A$5:$AD$5,0))</f>
        <v>0</v>
      </c>
      <c r="Y18" s="9">
        <f>INDEX('External Factors - Calculation'!$A$5:$AD$3803,MATCH("AD:[Voltage Level % - Primary]",'External Factors - Calculation'!$A$5:$A$3803,0),MATCH(Y$7,'External Factors - Calculation'!$A$5:$AD$5,0))</f>
        <v>0</v>
      </c>
      <c r="Z18" s="9">
        <f>INDEX('External Factors - Calculation'!$A$5:$AD$3803,MATCH("AD:[Voltage Level % - Primary]",'External Factors - Calculation'!$A$5:$A$3803,0),MATCH(Z$7,'External Factors - Calculation'!$A$5:$AD$5,0))</f>
        <v>0</v>
      </c>
      <c r="AA18" s="9">
        <f>INDEX('External Factors - Calculation'!$A$5:$AD$3803,MATCH("AD:[Voltage Level % - Primary]",'External Factors - Calculation'!$A$5:$A$3803,0),MATCH(AA$7,'External Factors - Calculation'!$A$5:$AD$5,0))</f>
        <v>0</v>
      </c>
    </row>
    <row r="19" spans="1:27" s="9" customFormat="1">
      <c r="A19" s="11" t="s">
        <v>113</v>
      </c>
      <c r="B19" s="10">
        <f>INDEX('External Factors - Calculation'!$A$5:$AD$3803,MATCH("AE:[Loss Expansion Factor - Primary]",'External Factors - Calculation'!$A$5:$A$3803,0),MATCH(B$7,'External Factors - Calculation'!$A$5:$AD$5,0))</f>
        <v>1.0347900000000001</v>
      </c>
      <c r="C19" s="10">
        <f>INDEX('External Factors - Calculation'!$A$5:$AD$3803,MATCH("AE:[Loss Expansion Factor - Primary]",'External Factors - Calculation'!$A$5:$A$3803,0),MATCH(C$7,'External Factors - Calculation'!$A$5:$AD$5,0))</f>
        <v>1.0347900000000001</v>
      </c>
      <c r="D19" s="10">
        <f>INDEX('External Factors - Calculation'!$A$5:$AD$3803,MATCH("AE:[Loss Expansion Factor - Primary]",'External Factors - Calculation'!$A$5:$A$3803,0),MATCH(D$7,'External Factors - Calculation'!$A$5:$AD$5,0))</f>
        <v>1.0347900000000001</v>
      </c>
      <c r="E19" s="10">
        <f>INDEX('External Factors - Calculation'!$A$5:$AD$3803,MATCH("AE:[Loss Expansion Factor - Primary]",'External Factors - Calculation'!$A$5:$A$3803,0),MATCH(E$7,'External Factors - Calculation'!$A$5:$AD$5,0))</f>
        <v>1.0347900000000001</v>
      </c>
      <c r="F19" s="10">
        <f>INDEX('External Factors - Calculation'!$A$5:$AD$3803,MATCH("AE:[Loss Expansion Factor - Primary]",'External Factors - Calculation'!$A$5:$A$3803,0),MATCH(F$7,'External Factors - Calculation'!$A$5:$AD$5,0))</f>
        <v>1.0347900000000001</v>
      </c>
      <c r="G19" s="10">
        <f>INDEX('External Factors - Calculation'!$A$5:$AD$3803,MATCH("AE:[Loss Expansion Factor - Primary]",'External Factors - Calculation'!$A$5:$A$3803,0),MATCH(G$7,'External Factors - Calculation'!$A$5:$AD$5,0))</f>
        <v>1.0347900000000001</v>
      </c>
      <c r="H19" s="10">
        <f>INDEX('External Factors - Calculation'!$A$5:$AD$3803,MATCH("AE:[Loss Expansion Factor - Primary]",'External Factors - Calculation'!$A$5:$A$3803,0),MATCH(H$7,'External Factors - Calculation'!$A$5:$AD$5,0))</f>
        <v>1.0347900000000001</v>
      </c>
      <c r="I19" s="10">
        <f>INDEX('External Factors - Calculation'!$A$5:$AD$3803,MATCH("AE:[Loss Expansion Factor - Primary]",'External Factors - Calculation'!$A$5:$A$3803,0),MATCH(I$7,'External Factors - Calculation'!$A$5:$AD$5,0))</f>
        <v>1.0347900000000001</v>
      </c>
      <c r="J19" s="10">
        <f>INDEX('External Factors - Calculation'!$A$5:$AD$3803,MATCH("AE:[Loss Expansion Factor - Primary]",'External Factors - Calculation'!$A$5:$A$3803,0),MATCH(J$7,'External Factors - Calculation'!$A$5:$AD$5,0))</f>
        <v>1.0347900000000001</v>
      </c>
      <c r="K19" s="10">
        <f>INDEX('External Factors - Calculation'!$A$5:$AD$3803,MATCH("AE:[Loss Expansion Factor - Primary]",'External Factors - Calculation'!$A$5:$A$3803,0),MATCH(K$7,'External Factors - Calculation'!$A$5:$AD$5,0))</f>
        <v>1.0347900000000001</v>
      </c>
      <c r="L19" s="10">
        <f>INDEX('External Factors - Calculation'!$A$5:$AD$3803,MATCH("AE:[Loss Expansion Factor - Primary]",'External Factors - Calculation'!$A$5:$A$3803,0),MATCH(L$7,'External Factors - Calculation'!$A$5:$AD$5,0))</f>
        <v>1.0347900000000001</v>
      </c>
      <c r="M19" s="10">
        <f>INDEX('External Factors - Calculation'!$A$5:$AD$3803,MATCH("AE:[Loss Expansion Factor - Primary]",'External Factors - Calculation'!$A$5:$A$3803,0),MATCH(M$7,'External Factors - Calculation'!$A$5:$AD$5,0))</f>
        <v>1.0347900000000001</v>
      </c>
      <c r="N19" s="10">
        <f>INDEX('External Factors - Calculation'!$A$5:$AD$3803,MATCH("AE:[Loss Expansion Factor - Primary]",'External Factors - Calculation'!$A$5:$A$3803,0),MATCH(N$7,'External Factors - Calculation'!$A$5:$AD$5,0))</f>
        <v>1.0347900000000001</v>
      </c>
      <c r="O19" s="10">
        <f>INDEX('External Factors - Calculation'!$A$5:$AD$3803,MATCH("AE:[Loss Expansion Factor - Primary]",'External Factors - Calculation'!$A$5:$A$3803,0),MATCH(O$7,'External Factors - Calculation'!$A$5:$AD$5,0))</f>
        <v>1.0347900000000001</v>
      </c>
      <c r="P19" s="10">
        <f>INDEX('External Factors - Calculation'!$A$5:$AD$3803,MATCH("AE:[Loss Expansion Factor - Primary]",'External Factors - Calculation'!$A$5:$A$3803,0),MATCH(P$7,'External Factors - Calculation'!$A$5:$AD$5,0))</f>
        <v>1.0347900000000001</v>
      </c>
      <c r="Q19" s="10">
        <f>INDEX('External Factors - Calculation'!$A$5:$AD$3803,MATCH("AE:[Loss Expansion Factor - Primary]",'External Factors - Calculation'!$A$5:$A$3803,0),MATCH(Q$7,'External Factors - Calculation'!$A$5:$AD$5,0))</f>
        <v>1.0347900000000001</v>
      </c>
      <c r="R19" s="10">
        <f>INDEX('External Factors - Calculation'!$A$5:$AD$3803,MATCH("AE:[Loss Expansion Factor - Primary]",'External Factors - Calculation'!$A$5:$A$3803,0),MATCH(R$7,'External Factors - Calculation'!$A$5:$AD$5,0))</f>
        <v>1.0347900000000001</v>
      </c>
      <c r="S19" s="10">
        <f>INDEX('External Factors - Calculation'!$A$5:$AD$3803,MATCH("AE:[Loss Expansion Factor - Primary]",'External Factors - Calculation'!$A$5:$A$3803,0),MATCH(S$7,'External Factors - Calculation'!$A$5:$AD$5,0))</f>
        <v>1.0347900000000001</v>
      </c>
      <c r="T19" s="10">
        <f>INDEX('External Factors - Calculation'!$A$5:$AD$3803,MATCH("AE:[Loss Expansion Factor - Primary]",'External Factors - Calculation'!$A$5:$A$3803,0),MATCH(T$7,'External Factors - Calculation'!$A$5:$AD$5,0))</f>
        <v>1.0347900000000001</v>
      </c>
      <c r="U19" s="10">
        <f>INDEX('External Factors - Calculation'!$A$5:$AD$3803,MATCH("AE:[Loss Expansion Factor - Primary]",'External Factors - Calculation'!$A$5:$A$3803,0),MATCH(U$7,'External Factors - Calculation'!$A$5:$AD$5,0))</f>
        <v>1.0347900000000001</v>
      </c>
      <c r="V19" s="10">
        <f>INDEX('External Factors - Calculation'!$A$5:$AD$3803,MATCH("AE:[Loss Expansion Factor - Primary]",'External Factors - Calculation'!$A$5:$A$3803,0),MATCH(V$7,'External Factors - Calculation'!$A$5:$AD$5,0))</f>
        <v>1.0347900000000001</v>
      </c>
      <c r="W19" s="10">
        <f>INDEX('External Factors - Calculation'!$A$5:$AD$3803,MATCH("AE:[Loss Expansion Factor - Primary]",'External Factors - Calculation'!$A$5:$A$3803,0),MATCH(W$7,'External Factors - Calculation'!$A$5:$AD$5,0))</f>
        <v>1.0347900000000001</v>
      </c>
      <c r="X19" s="10">
        <f>INDEX('External Factors - Calculation'!$A$5:$AD$3803,MATCH("AE:[Loss Expansion Factor - Primary]",'External Factors - Calculation'!$A$5:$A$3803,0),MATCH(X$7,'External Factors - Calculation'!$A$5:$AD$5,0))</f>
        <v>1.0347900000000001</v>
      </c>
      <c r="Y19" s="10">
        <f>INDEX('External Factors - Calculation'!$A$5:$AD$3803,MATCH("AE:[Loss Expansion Factor - Primary]",'External Factors - Calculation'!$A$5:$A$3803,0),MATCH(Y$7,'External Factors - Calculation'!$A$5:$AD$5,0))</f>
        <v>1.0347900000000001</v>
      </c>
      <c r="Z19" s="10">
        <f>INDEX('External Factors - Calculation'!$A$5:$AD$3803,MATCH("AE:[Loss Expansion Factor - Primary]",'External Factors - Calculation'!$A$5:$A$3803,0),MATCH(Z$7,'External Factors - Calculation'!$A$5:$AD$5,0))</f>
        <v>1.0347900000000001</v>
      </c>
      <c r="AA19" s="10">
        <f>INDEX('External Factors - Calculation'!$A$5:$AD$3803,MATCH("AE:[Loss Expansion Factor - Primary]",'External Factors - Calculation'!$A$5:$A$3803,0),MATCH(AA$7,'External Factors - Calculation'!$A$5:$AD$5,0))</f>
        <v>1.0347900000000001</v>
      </c>
    </row>
    <row r="20" spans="1:27">
      <c r="A20" s="6" t="s">
        <v>112</v>
      </c>
      <c r="B20" s="2">
        <f t="shared" ref="B20:AA20" si="3">+B17*B18*B19</f>
        <v>150868.4592966405</v>
      </c>
      <c r="C20" s="2">
        <f t="shared" si="3"/>
        <v>213.35212429830318</v>
      </c>
      <c r="D20" s="2">
        <f t="shared" si="3"/>
        <v>0</v>
      </c>
      <c r="E20" s="2">
        <f t="shared" si="3"/>
        <v>0</v>
      </c>
      <c r="F20" s="2">
        <f t="shared" si="3"/>
        <v>0</v>
      </c>
      <c r="G20" s="2">
        <f t="shared" si="3"/>
        <v>12632.451219043225</v>
      </c>
      <c r="H20" s="2">
        <f t="shared" si="3"/>
        <v>75288.375556793559</v>
      </c>
      <c r="I20" s="2">
        <f t="shared" si="3"/>
        <v>122793.44820180623</v>
      </c>
      <c r="J20" s="2">
        <f t="shared" si="3"/>
        <v>0</v>
      </c>
      <c r="K20" s="2">
        <f t="shared" si="3"/>
        <v>17305.521819954403</v>
      </c>
      <c r="L20" s="2">
        <f t="shared" si="3"/>
        <v>0</v>
      </c>
      <c r="M20" s="2">
        <f t="shared" si="3"/>
        <v>12177.215354979815</v>
      </c>
      <c r="N20" s="2">
        <f t="shared" si="3"/>
        <v>0</v>
      </c>
      <c r="O20" s="2">
        <f t="shared" si="3"/>
        <v>0</v>
      </c>
      <c r="P20" s="2">
        <f t="shared" si="3"/>
        <v>0</v>
      </c>
      <c r="Q20" s="2">
        <f t="shared" si="3"/>
        <v>8486.5754679667371</v>
      </c>
      <c r="R20" s="2">
        <f t="shared" si="3"/>
        <v>0</v>
      </c>
      <c r="S20" s="2">
        <f t="shared" si="3"/>
        <v>0</v>
      </c>
      <c r="T20" s="2">
        <f t="shared" si="3"/>
        <v>0</v>
      </c>
      <c r="U20" s="2">
        <f t="shared" si="3"/>
        <v>0</v>
      </c>
      <c r="V20" s="2">
        <f t="shared" si="3"/>
        <v>0</v>
      </c>
      <c r="W20" s="2">
        <f t="shared" si="3"/>
        <v>0</v>
      </c>
      <c r="X20" s="2">
        <f t="shared" si="3"/>
        <v>0</v>
      </c>
      <c r="Y20" s="2">
        <f t="shared" si="3"/>
        <v>0</v>
      </c>
      <c r="Z20" s="2">
        <f t="shared" si="3"/>
        <v>0</v>
      </c>
      <c r="AA20" s="2">
        <f t="shared" si="3"/>
        <v>0</v>
      </c>
    </row>
    <row r="21" spans="1:27">
      <c r="A21" s="6"/>
    </row>
    <row r="22" spans="1:27">
      <c r="A22" s="6"/>
    </row>
    <row r="23" spans="1:27">
      <c r="A23" s="6" t="s">
        <v>120</v>
      </c>
      <c r="B23" s="2">
        <f>B$11</f>
        <v>371815.284043897</v>
      </c>
      <c r="C23" s="2">
        <f t="shared" ref="C23:AA23" si="4">C$11</f>
        <v>14438.3159393322</v>
      </c>
      <c r="D23" s="2">
        <f t="shared" si="4"/>
        <v>212999.08518869401</v>
      </c>
      <c r="E23" s="2">
        <f t="shared" si="4"/>
        <v>1101525.7809872699</v>
      </c>
      <c r="F23" s="2">
        <f t="shared" si="4"/>
        <v>8881.3555781917603</v>
      </c>
      <c r="G23" s="2">
        <f t="shared" si="4"/>
        <v>4238799.9346630797</v>
      </c>
      <c r="H23" s="2">
        <f t="shared" si="4"/>
        <v>1848974.6928449101</v>
      </c>
      <c r="I23" s="2">
        <f t="shared" si="4"/>
        <v>364887.57950277103</v>
      </c>
      <c r="J23" s="2">
        <f t="shared" si="4"/>
        <v>36183.576392223702</v>
      </c>
      <c r="K23" s="2">
        <f t="shared" si="4"/>
        <v>16723.704152489299</v>
      </c>
      <c r="L23" s="2">
        <f t="shared" si="4"/>
        <v>22960.046461997001</v>
      </c>
      <c r="M23" s="2">
        <f t="shared" si="4"/>
        <v>11767.8131359791</v>
      </c>
      <c r="N23" s="2">
        <f t="shared" si="4"/>
        <v>12266437.3194701</v>
      </c>
      <c r="O23" s="2">
        <f t="shared" si="4"/>
        <v>127621.490502862</v>
      </c>
      <c r="P23" s="2">
        <f t="shared" si="4"/>
        <v>4081.49039132388</v>
      </c>
      <c r="Q23" s="2">
        <f t="shared" si="4"/>
        <v>8201.2538466420592</v>
      </c>
      <c r="R23" s="2">
        <f t="shared" si="4"/>
        <v>57625.579904252903</v>
      </c>
      <c r="S23" s="2">
        <f t="shared" si="4"/>
        <v>2835</v>
      </c>
      <c r="T23" s="2">
        <f t="shared" si="4"/>
        <v>133007.530455687</v>
      </c>
      <c r="U23" s="2">
        <f t="shared" si="4"/>
        <v>21000</v>
      </c>
      <c r="V23" s="2">
        <f t="shared" si="4"/>
        <v>752102</v>
      </c>
      <c r="W23" s="2">
        <f t="shared" si="4"/>
        <v>45000</v>
      </c>
      <c r="X23" s="2">
        <f t="shared" si="4"/>
        <v>19000</v>
      </c>
      <c r="Y23" s="2">
        <f t="shared" si="4"/>
        <v>200000</v>
      </c>
      <c r="Z23" s="2">
        <f t="shared" si="4"/>
        <v>4148</v>
      </c>
      <c r="AA23" s="2">
        <f t="shared" si="4"/>
        <v>60000</v>
      </c>
    </row>
    <row r="24" spans="1:27" s="9" customFormat="1">
      <c r="A24" s="11" t="s">
        <v>104</v>
      </c>
      <c r="B24" s="9">
        <f>INDEX('External Factors - Calculation'!$A$5:$AD$3803,MATCH("AJ:[Voltage Level % - Secondary]",'External Factors - Calculation'!$A$5:$A$3803,0),MATCH(B$7,'External Factors - Calculation'!$A$5:$AD$5,0))</f>
        <v>0.60787999999999998</v>
      </c>
      <c r="C24" s="9">
        <f>INDEX('External Factors - Calculation'!$A$5:$AD$3803,MATCH("AJ:[Voltage Level % - Secondary]",'External Factors - Calculation'!$A$5:$A$3803,0),MATCH(C$7,'External Factors - Calculation'!$A$5:$AD$5,0))</f>
        <v>0.98572000000000004</v>
      </c>
      <c r="D24" s="9">
        <f>INDEX('External Factors - Calculation'!$A$5:$AD$3803,MATCH("AJ:[Voltage Level % - Secondary]",'External Factors - Calculation'!$A$5:$A$3803,0),MATCH(D$7,'External Factors - Calculation'!$A$5:$AD$5,0))</f>
        <v>0</v>
      </c>
      <c r="E24" s="9">
        <f>INDEX('External Factors - Calculation'!$A$5:$AD$3803,MATCH("AJ:[Voltage Level % - Secondary]",'External Factors - Calculation'!$A$5:$A$3803,0),MATCH(E$7,'External Factors - Calculation'!$A$5:$AD$5,0))</f>
        <v>1</v>
      </c>
      <c r="F24" s="9">
        <f>INDEX('External Factors - Calculation'!$A$5:$AD$3803,MATCH("AJ:[Voltage Level % - Secondary]",'External Factors - Calculation'!$A$5:$A$3803,0),MATCH(F$7,'External Factors - Calculation'!$A$5:$AD$5,0))</f>
        <v>1</v>
      </c>
      <c r="G24" s="9">
        <f>INDEX('External Factors - Calculation'!$A$5:$AD$3803,MATCH("AJ:[Voltage Level % - Secondary]",'External Factors - Calculation'!$A$5:$A$3803,0),MATCH(G$7,'External Factors - Calculation'!$A$5:$AD$5,0))</f>
        <v>0.99712000000000001</v>
      </c>
      <c r="H24" s="9">
        <f>INDEX('External Factors - Calculation'!$A$5:$AD$3803,MATCH("AJ:[Voltage Level % - Secondary]",'External Factors - Calculation'!$A$5:$A$3803,0),MATCH(H$7,'External Factors - Calculation'!$A$5:$AD$5,0))</f>
        <v>0.96065</v>
      </c>
      <c r="I24" s="9">
        <f>INDEX('External Factors - Calculation'!$A$5:$AD$3803,MATCH("AJ:[Voltage Level % - Secondary]",'External Factors - Calculation'!$A$5:$A$3803,0),MATCH(I$7,'External Factors - Calculation'!$A$5:$AD$5,0))</f>
        <v>0.67479</v>
      </c>
      <c r="J24" s="9">
        <f>INDEX('External Factors - Calculation'!$A$5:$AD$3803,MATCH("AJ:[Voltage Level % - Secondary]",'External Factors - Calculation'!$A$5:$A$3803,0),MATCH(J$7,'External Factors - Calculation'!$A$5:$AD$5,0))</f>
        <v>0</v>
      </c>
      <c r="K24" s="9">
        <f>INDEX('External Factors - Calculation'!$A$5:$AD$3803,MATCH("AJ:[Voltage Level % - Secondary]",'External Factors - Calculation'!$A$5:$A$3803,0),MATCH(K$7,'External Factors - Calculation'!$A$5:$AD$5,0))</f>
        <v>0</v>
      </c>
      <c r="L24" s="9">
        <f>INDEX('External Factors - Calculation'!$A$5:$AD$3803,MATCH("AJ:[Voltage Level % - Secondary]",'External Factors - Calculation'!$A$5:$A$3803,0),MATCH(L$7,'External Factors - Calculation'!$A$5:$AD$5,0))</f>
        <v>1</v>
      </c>
      <c r="M24" s="9">
        <f>INDEX('External Factors - Calculation'!$A$5:$AD$3803,MATCH("AJ:[Voltage Level % - Secondary]",'External Factors - Calculation'!$A$5:$A$3803,0),MATCH(M$7,'External Factors - Calculation'!$A$5:$AD$5,0))</f>
        <v>0</v>
      </c>
      <c r="N24" s="9">
        <f>INDEX('External Factors - Calculation'!$A$5:$AD$3803,MATCH("AJ:[Voltage Level % - Secondary]",'External Factors - Calculation'!$A$5:$A$3803,0),MATCH(N$7,'External Factors - Calculation'!$A$5:$AD$5,0))</f>
        <v>1</v>
      </c>
      <c r="O24" s="9">
        <f>INDEX('External Factors - Calculation'!$A$5:$AD$3803,MATCH("AJ:[Voltage Level % - Secondary]",'External Factors - Calculation'!$A$5:$A$3803,0),MATCH(O$7,'External Factors - Calculation'!$A$5:$AD$5,0))</f>
        <v>1</v>
      </c>
      <c r="P24" s="9">
        <f>INDEX('External Factors - Calculation'!$A$5:$AD$3803,MATCH("AJ:[Voltage Level % - Secondary]",'External Factors - Calculation'!$A$5:$A$3803,0),MATCH(P$7,'External Factors - Calculation'!$A$5:$AD$5,0))</f>
        <v>1</v>
      </c>
      <c r="Q24" s="9">
        <f>INDEX('External Factors - Calculation'!$A$5:$AD$3803,MATCH("AJ:[Voltage Level % - Secondary]",'External Factors - Calculation'!$A$5:$A$3803,0),MATCH(Q$7,'External Factors - Calculation'!$A$5:$AD$5,0))</f>
        <v>0</v>
      </c>
      <c r="R24" s="9">
        <f>INDEX('External Factors - Calculation'!$A$5:$AD$3803,MATCH("AJ:[Voltage Level % - Secondary]",'External Factors - Calculation'!$A$5:$A$3803,0),MATCH(R$7,'External Factors - Calculation'!$A$5:$AD$5,0))</f>
        <v>0</v>
      </c>
      <c r="S24" s="9">
        <f>INDEX('External Factors - Calculation'!$A$5:$AD$3803,MATCH("AJ:[Voltage Level % - Secondary]",'External Factors - Calculation'!$A$5:$A$3803,0),MATCH(S$7,'External Factors - Calculation'!$A$5:$AD$5,0))</f>
        <v>0</v>
      </c>
      <c r="T24" s="9">
        <f>INDEX('External Factors - Calculation'!$A$5:$AD$3803,MATCH("AJ:[Voltage Level % - Secondary]",'External Factors - Calculation'!$A$5:$A$3803,0),MATCH(T$7,'External Factors - Calculation'!$A$5:$AD$5,0))</f>
        <v>0</v>
      </c>
      <c r="U24" s="9">
        <f>INDEX('External Factors - Calculation'!$A$5:$AD$3803,MATCH("AJ:[Voltage Level % - Secondary]",'External Factors - Calculation'!$A$5:$A$3803,0),MATCH(U$7,'External Factors - Calculation'!$A$5:$AD$5,0))</f>
        <v>0</v>
      </c>
      <c r="V24" s="9">
        <f>INDEX('External Factors - Calculation'!$A$5:$AD$3803,MATCH("AJ:[Voltage Level % - Secondary]",'External Factors - Calculation'!$A$5:$A$3803,0),MATCH(V$7,'External Factors - Calculation'!$A$5:$AD$5,0))</f>
        <v>0</v>
      </c>
      <c r="W24" s="9">
        <f>INDEX('External Factors - Calculation'!$A$5:$AD$3803,MATCH("AJ:[Voltage Level % - Secondary]",'External Factors - Calculation'!$A$5:$A$3803,0),MATCH(W$7,'External Factors - Calculation'!$A$5:$AD$5,0))</f>
        <v>0</v>
      </c>
      <c r="X24" s="9">
        <f>INDEX('External Factors - Calculation'!$A$5:$AD$3803,MATCH("AJ:[Voltage Level % - Secondary]",'External Factors - Calculation'!$A$5:$A$3803,0),MATCH(X$7,'External Factors - Calculation'!$A$5:$AD$5,0))</f>
        <v>0</v>
      </c>
      <c r="Y24" s="9">
        <f>INDEX('External Factors - Calculation'!$A$5:$AD$3803,MATCH("AJ:[Voltage Level % - Secondary]",'External Factors - Calculation'!$A$5:$A$3803,0),MATCH(Y$7,'External Factors - Calculation'!$A$5:$AD$5,0))</f>
        <v>0</v>
      </c>
      <c r="Z24" s="9">
        <f>INDEX('External Factors - Calculation'!$A$5:$AD$3803,MATCH("AJ:[Voltage Level % - Secondary]",'External Factors - Calculation'!$A$5:$A$3803,0),MATCH(Z$7,'External Factors - Calculation'!$A$5:$AD$5,0))</f>
        <v>0</v>
      </c>
      <c r="AA24" s="9">
        <f>INDEX('External Factors - Calculation'!$A$5:$AD$3803,MATCH("AJ:[Voltage Level % - Secondary]",'External Factors - Calculation'!$A$5:$A$3803,0),MATCH(AA$7,'External Factors - Calculation'!$A$5:$AD$5,0))</f>
        <v>0</v>
      </c>
    </row>
    <row r="25" spans="1:27" s="9" customFormat="1">
      <c r="A25" s="11" t="s">
        <v>110</v>
      </c>
      <c r="B25" s="10">
        <f>INDEX('External Factors - Calculation'!$A$5:$AD$3803,MATCH("AK:[Loss Expansion Factor - Secondary]",'External Factors - Calculation'!$A$5:$A$3803,0),MATCH(B$7,'External Factors - Calculation'!$A$5:$AD$5,0))</f>
        <v>1.0643100000000001</v>
      </c>
      <c r="C25" s="10">
        <f>INDEX('External Factors - Calculation'!$A$5:$AD$3803,MATCH("AK:[Loss Expansion Factor - Secondary]",'External Factors - Calculation'!$A$5:$A$3803,0),MATCH(C$7,'External Factors - Calculation'!$A$5:$AD$5,0))</f>
        <v>1.0643100000000001</v>
      </c>
      <c r="D25" s="10">
        <f>INDEX('External Factors - Calculation'!$A$5:$AD$3803,MATCH("AK:[Loss Expansion Factor - Secondary]",'External Factors - Calculation'!$A$5:$A$3803,0),MATCH(D$7,'External Factors - Calculation'!$A$5:$AD$5,0))</f>
        <v>1.0643100000000001</v>
      </c>
      <c r="E25" s="10">
        <f>INDEX('External Factors - Calculation'!$A$5:$AD$3803,MATCH("AK:[Loss Expansion Factor - Secondary]",'External Factors - Calculation'!$A$5:$A$3803,0),MATCH(E$7,'External Factors - Calculation'!$A$5:$AD$5,0))</f>
        <v>1.0643100000000001</v>
      </c>
      <c r="F25" s="10">
        <f>INDEX('External Factors - Calculation'!$A$5:$AD$3803,MATCH("AK:[Loss Expansion Factor - Secondary]",'External Factors - Calculation'!$A$5:$A$3803,0),MATCH(F$7,'External Factors - Calculation'!$A$5:$AD$5,0))</f>
        <v>1.0643100000000001</v>
      </c>
      <c r="G25" s="10">
        <f>INDEX('External Factors - Calculation'!$A$5:$AD$3803,MATCH("AK:[Loss Expansion Factor - Secondary]",'External Factors - Calculation'!$A$5:$A$3803,0),MATCH(G$7,'External Factors - Calculation'!$A$5:$AD$5,0))</f>
        <v>1.0643100000000001</v>
      </c>
      <c r="H25" s="10">
        <f>INDEX('External Factors - Calculation'!$A$5:$AD$3803,MATCH("AK:[Loss Expansion Factor - Secondary]",'External Factors - Calculation'!$A$5:$A$3803,0),MATCH(H$7,'External Factors - Calculation'!$A$5:$AD$5,0))</f>
        <v>1.0643100000000001</v>
      </c>
      <c r="I25" s="10">
        <f>INDEX('External Factors - Calculation'!$A$5:$AD$3803,MATCH("AK:[Loss Expansion Factor - Secondary]",'External Factors - Calculation'!$A$5:$A$3803,0),MATCH(I$7,'External Factors - Calculation'!$A$5:$AD$5,0))</f>
        <v>1.0643100000000001</v>
      </c>
      <c r="J25" s="10">
        <f>INDEX('External Factors - Calculation'!$A$5:$AD$3803,MATCH("AK:[Loss Expansion Factor - Secondary]",'External Factors - Calculation'!$A$5:$A$3803,0),MATCH(J$7,'External Factors - Calculation'!$A$5:$AD$5,0))</f>
        <v>1.0643100000000001</v>
      </c>
      <c r="K25" s="10">
        <f>INDEX('External Factors - Calculation'!$A$5:$AD$3803,MATCH("AK:[Loss Expansion Factor - Secondary]",'External Factors - Calculation'!$A$5:$A$3803,0),MATCH(K$7,'External Factors - Calculation'!$A$5:$AD$5,0))</f>
        <v>1.0643100000000001</v>
      </c>
      <c r="L25" s="10">
        <f>INDEX('External Factors - Calculation'!$A$5:$AD$3803,MATCH("AK:[Loss Expansion Factor - Secondary]",'External Factors - Calculation'!$A$5:$A$3803,0),MATCH(L$7,'External Factors - Calculation'!$A$5:$AD$5,0))</f>
        <v>1.0643100000000001</v>
      </c>
      <c r="M25" s="10">
        <f>INDEX('External Factors - Calculation'!$A$5:$AD$3803,MATCH("AK:[Loss Expansion Factor - Secondary]",'External Factors - Calculation'!$A$5:$A$3803,0),MATCH(M$7,'External Factors - Calculation'!$A$5:$AD$5,0))</f>
        <v>1.0643100000000001</v>
      </c>
      <c r="N25" s="10">
        <f>INDEX('External Factors - Calculation'!$A$5:$AD$3803,MATCH("AK:[Loss Expansion Factor - Secondary]",'External Factors - Calculation'!$A$5:$A$3803,0),MATCH(N$7,'External Factors - Calculation'!$A$5:$AD$5,0))</f>
        <v>1.0643100000000001</v>
      </c>
      <c r="O25" s="10">
        <f>INDEX('External Factors - Calculation'!$A$5:$AD$3803,MATCH("AK:[Loss Expansion Factor - Secondary]",'External Factors - Calculation'!$A$5:$A$3803,0),MATCH(O$7,'External Factors - Calculation'!$A$5:$AD$5,0))</f>
        <v>1.0643100000000001</v>
      </c>
      <c r="P25" s="10">
        <f>INDEX('External Factors - Calculation'!$A$5:$AD$3803,MATCH("AK:[Loss Expansion Factor - Secondary]",'External Factors - Calculation'!$A$5:$A$3803,0),MATCH(P$7,'External Factors - Calculation'!$A$5:$AD$5,0))</f>
        <v>1.0643100000000001</v>
      </c>
      <c r="Q25" s="10">
        <f>INDEX('External Factors - Calculation'!$A$5:$AD$3803,MATCH("AK:[Loss Expansion Factor - Secondary]",'External Factors - Calculation'!$A$5:$A$3803,0),MATCH(Q$7,'External Factors - Calculation'!$A$5:$AD$5,0))</f>
        <v>1.0643100000000001</v>
      </c>
      <c r="R25" s="10">
        <f>INDEX('External Factors - Calculation'!$A$5:$AD$3803,MATCH("AK:[Loss Expansion Factor - Secondary]",'External Factors - Calculation'!$A$5:$A$3803,0),MATCH(R$7,'External Factors - Calculation'!$A$5:$AD$5,0))</f>
        <v>1.0643100000000001</v>
      </c>
      <c r="S25" s="10">
        <f>INDEX('External Factors - Calculation'!$A$5:$AD$3803,MATCH("AK:[Loss Expansion Factor - Secondary]",'External Factors - Calculation'!$A$5:$A$3803,0),MATCH(S$7,'External Factors - Calculation'!$A$5:$AD$5,0))</f>
        <v>1.0643100000000001</v>
      </c>
      <c r="T25" s="10">
        <f>INDEX('External Factors - Calculation'!$A$5:$AD$3803,MATCH("AK:[Loss Expansion Factor - Secondary]",'External Factors - Calculation'!$A$5:$A$3803,0),MATCH(T$7,'External Factors - Calculation'!$A$5:$AD$5,0))</f>
        <v>1.0643100000000001</v>
      </c>
      <c r="U25" s="10">
        <f>INDEX('External Factors - Calculation'!$A$5:$AD$3803,MATCH("AK:[Loss Expansion Factor - Secondary]",'External Factors - Calculation'!$A$5:$A$3803,0),MATCH(U$7,'External Factors - Calculation'!$A$5:$AD$5,0))</f>
        <v>1.0643100000000001</v>
      </c>
      <c r="V25" s="10">
        <f>INDEX('External Factors - Calculation'!$A$5:$AD$3803,MATCH("AK:[Loss Expansion Factor - Secondary]",'External Factors - Calculation'!$A$5:$A$3803,0),MATCH(V$7,'External Factors - Calculation'!$A$5:$AD$5,0))</f>
        <v>1.0643100000000001</v>
      </c>
      <c r="W25" s="10">
        <f>INDEX('External Factors - Calculation'!$A$5:$AD$3803,MATCH("AK:[Loss Expansion Factor - Secondary]",'External Factors - Calculation'!$A$5:$A$3803,0),MATCH(W$7,'External Factors - Calculation'!$A$5:$AD$5,0))</f>
        <v>1.0643100000000001</v>
      </c>
      <c r="X25" s="10">
        <f>INDEX('External Factors - Calculation'!$A$5:$AD$3803,MATCH("AK:[Loss Expansion Factor - Secondary]",'External Factors - Calculation'!$A$5:$A$3803,0),MATCH(X$7,'External Factors - Calculation'!$A$5:$AD$5,0))</f>
        <v>1.0643100000000001</v>
      </c>
      <c r="Y25" s="10">
        <f>INDEX('External Factors - Calculation'!$A$5:$AD$3803,MATCH("AK:[Loss Expansion Factor - Secondary]",'External Factors - Calculation'!$A$5:$A$3803,0),MATCH(Y$7,'External Factors - Calculation'!$A$5:$AD$5,0))</f>
        <v>1.0643100000000001</v>
      </c>
      <c r="Z25" s="10">
        <f>INDEX('External Factors - Calculation'!$A$5:$AD$3803,MATCH("AK:[Loss Expansion Factor - Secondary]",'External Factors - Calculation'!$A$5:$A$3803,0),MATCH(Z$7,'External Factors - Calculation'!$A$5:$AD$5,0))</f>
        <v>1.0643100000000001</v>
      </c>
      <c r="AA25" s="10">
        <f>INDEX('External Factors - Calculation'!$A$5:$AD$3803,MATCH("AK:[Loss Expansion Factor - Secondary]",'External Factors - Calculation'!$A$5:$A$3803,0),MATCH(AA$7,'External Factors - Calculation'!$A$5:$AD$5,0))</f>
        <v>1.0643100000000001</v>
      </c>
    </row>
    <row r="26" spans="1:27">
      <c r="A26" s="6" t="s">
        <v>109</v>
      </c>
      <c r="B26" s="2">
        <f t="shared" ref="B26:AA26" si="5">+B23*B24*B25</f>
        <v>240554.3615691468</v>
      </c>
      <c r="C26" s="2">
        <f t="shared" si="5"/>
        <v>15147.405504536717</v>
      </c>
      <c r="D26" s="2">
        <f t="shared" si="5"/>
        <v>0</v>
      </c>
      <c r="E26" s="2">
        <f t="shared" si="5"/>
        <v>1172364.9039625614</v>
      </c>
      <c r="F26" s="2">
        <f t="shared" si="5"/>
        <v>9452.5155554252724</v>
      </c>
      <c r="G26" s="2">
        <f t="shared" si="5"/>
        <v>4498404.3346448941</v>
      </c>
      <c r="H26" s="2">
        <f t="shared" si="5"/>
        <v>1890446.0885940678</v>
      </c>
      <c r="I26" s="2">
        <f t="shared" si="5"/>
        <v>262057.05808995559</v>
      </c>
      <c r="J26" s="2">
        <f t="shared" si="5"/>
        <v>0</v>
      </c>
      <c r="K26" s="2">
        <f t="shared" si="5"/>
        <v>0</v>
      </c>
      <c r="L26" s="2">
        <f t="shared" si="5"/>
        <v>24436.607049968028</v>
      </c>
      <c r="M26" s="2">
        <f t="shared" si="5"/>
        <v>0</v>
      </c>
      <c r="N26" s="2">
        <f t="shared" si="5"/>
        <v>13055291.903485224</v>
      </c>
      <c r="O26" s="2">
        <f t="shared" si="5"/>
        <v>135828.82855710108</v>
      </c>
      <c r="P26" s="2">
        <f t="shared" si="5"/>
        <v>4343.9710383899192</v>
      </c>
      <c r="Q26" s="2">
        <f t="shared" si="5"/>
        <v>0</v>
      </c>
      <c r="R26" s="2">
        <f t="shared" si="5"/>
        <v>0</v>
      </c>
      <c r="S26" s="2">
        <f t="shared" si="5"/>
        <v>0</v>
      </c>
      <c r="T26" s="2">
        <f t="shared" si="5"/>
        <v>0</v>
      </c>
      <c r="U26" s="2">
        <f t="shared" si="5"/>
        <v>0</v>
      </c>
      <c r="V26" s="2">
        <f t="shared" si="5"/>
        <v>0</v>
      </c>
      <c r="W26" s="2">
        <f t="shared" si="5"/>
        <v>0</v>
      </c>
      <c r="X26" s="2">
        <f t="shared" si="5"/>
        <v>0</v>
      </c>
      <c r="Y26" s="2">
        <f t="shared" si="5"/>
        <v>0</v>
      </c>
      <c r="Z26" s="2">
        <f t="shared" si="5"/>
        <v>0</v>
      </c>
      <c r="AA26" s="2">
        <f t="shared" si="5"/>
        <v>0</v>
      </c>
    </row>
    <row r="27" spans="1:27">
      <c r="A27" s="6"/>
    </row>
    <row r="28" spans="1:27">
      <c r="A28" s="6"/>
    </row>
    <row r="29" spans="1:27">
      <c r="A29" s="6" t="s">
        <v>108</v>
      </c>
      <c r="B29" s="2">
        <f t="shared" ref="B29:W29" si="6">+B14</f>
        <v>0</v>
      </c>
      <c r="C29" s="2">
        <f t="shared" si="6"/>
        <v>0</v>
      </c>
      <c r="D29" s="2">
        <f t="shared" si="6"/>
        <v>217644.59523665946</v>
      </c>
      <c r="E29" s="2">
        <f t="shared" si="6"/>
        <v>0</v>
      </c>
      <c r="F29" s="2">
        <f t="shared" si="6"/>
        <v>0</v>
      </c>
      <c r="G29" s="2">
        <f t="shared" si="6"/>
        <v>0</v>
      </c>
      <c r="H29" s="2">
        <f t="shared" si="6"/>
        <v>0</v>
      </c>
      <c r="I29" s="2">
        <f t="shared" si="6"/>
        <v>0</v>
      </c>
      <c r="J29" s="2">
        <f t="shared" si="6"/>
        <v>36972.740193338104</v>
      </c>
      <c r="K29" s="2">
        <f t="shared" si="6"/>
        <v>0</v>
      </c>
      <c r="L29" s="2">
        <f t="shared" si="6"/>
        <v>0</v>
      </c>
      <c r="M29" s="2">
        <f t="shared" si="6"/>
        <v>0</v>
      </c>
      <c r="N29" s="2">
        <f t="shared" si="6"/>
        <v>0</v>
      </c>
      <c r="O29" s="2">
        <f t="shared" si="6"/>
        <v>0</v>
      </c>
      <c r="P29" s="2">
        <f t="shared" si="6"/>
        <v>0</v>
      </c>
      <c r="Q29" s="2">
        <f t="shared" si="6"/>
        <v>0</v>
      </c>
      <c r="R29" s="2">
        <f t="shared" si="6"/>
        <v>58882.393801964667</v>
      </c>
      <c r="S29" s="2">
        <f t="shared" si="6"/>
        <v>2896.8313500000004</v>
      </c>
      <c r="T29" s="2">
        <f t="shared" si="6"/>
        <v>135908.42469492555</v>
      </c>
      <c r="U29" s="2">
        <f t="shared" si="6"/>
        <v>21458.010000000002</v>
      </c>
      <c r="V29" s="2">
        <f t="shared" si="6"/>
        <v>768505.34462000011</v>
      </c>
      <c r="W29" s="2">
        <f t="shared" si="6"/>
        <v>45981.450000000004</v>
      </c>
      <c r="X29" s="2">
        <f t="shared" ref="X29:AA29" si="7">+X14</f>
        <v>19414.390000000003</v>
      </c>
      <c r="Y29" s="2">
        <f t="shared" si="7"/>
        <v>204362.00000000003</v>
      </c>
      <c r="Z29" s="2">
        <f t="shared" si="7"/>
        <v>4238.4678800000002</v>
      </c>
      <c r="AA29" s="2">
        <f t="shared" si="7"/>
        <v>61308.600000000006</v>
      </c>
    </row>
    <row r="30" spans="1:27">
      <c r="A30" s="6" t="s">
        <v>107</v>
      </c>
      <c r="B30" s="2">
        <f t="shared" ref="B30:W30" si="8">+B20</f>
        <v>150868.4592966405</v>
      </c>
      <c r="C30" s="2">
        <f t="shared" si="8"/>
        <v>213.35212429830318</v>
      </c>
      <c r="D30" s="2">
        <f t="shared" si="8"/>
        <v>0</v>
      </c>
      <c r="E30" s="2">
        <f t="shared" si="8"/>
        <v>0</v>
      </c>
      <c r="F30" s="2">
        <f t="shared" si="8"/>
        <v>0</v>
      </c>
      <c r="G30" s="2">
        <f t="shared" si="8"/>
        <v>12632.451219043225</v>
      </c>
      <c r="H30" s="2">
        <f t="shared" si="8"/>
        <v>75288.375556793559</v>
      </c>
      <c r="I30" s="2">
        <f t="shared" si="8"/>
        <v>122793.44820180623</v>
      </c>
      <c r="J30" s="2">
        <f t="shared" si="8"/>
        <v>0</v>
      </c>
      <c r="K30" s="2">
        <f t="shared" si="8"/>
        <v>17305.521819954403</v>
      </c>
      <c r="L30" s="2">
        <f t="shared" si="8"/>
        <v>0</v>
      </c>
      <c r="M30" s="2">
        <f t="shared" si="8"/>
        <v>12177.215354979815</v>
      </c>
      <c r="N30" s="2">
        <f t="shared" si="8"/>
        <v>0</v>
      </c>
      <c r="O30" s="2">
        <f t="shared" si="8"/>
        <v>0</v>
      </c>
      <c r="P30" s="2">
        <f t="shared" si="8"/>
        <v>0</v>
      </c>
      <c r="Q30" s="2">
        <f t="shared" si="8"/>
        <v>8486.5754679667371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0</v>
      </c>
      <c r="V30" s="2">
        <f t="shared" si="8"/>
        <v>0</v>
      </c>
      <c r="W30" s="2">
        <f t="shared" si="8"/>
        <v>0</v>
      </c>
      <c r="X30" s="2">
        <f t="shared" ref="X30:AA30" si="9">+X20</f>
        <v>0</v>
      </c>
      <c r="Y30" s="2">
        <f t="shared" si="9"/>
        <v>0</v>
      </c>
      <c r="Z30" s="2">
        <f t="shared" si="9"/>
        <v>0</v>
      </c>
      <c r="AA30" s="2">
        <f t="shared" si="9"/>
        <v>0</v>
      </c>
    </row>
    <row r="31" spans="1:27">
      <c r="A31" s="6" t="s">
        <v>106</v>
      </c>
      <c r="B31" s="2">
        <f t="shared" ref="B31:W31" si="10">+B26</f>
        <v>240554.3615691468</v>
      </c>
      <c r="C31" s="2">
        <f t="shared" si="10"/>
        <v>15147.405504536717</v>
      </c>
      <c r="D31" s="2">
        <f t="shared" si="10"/>
        <v>0</v>
      </c>
      <c r="E31" s="2">
        <f t="shared" si="10"/>
        <v>1172364.9039625614</v>
      </c>
      <c r="F31" s="2">
        <f t="shared" si="10"/>
        <v>9452.5155554252724</v>
      </c>
      <c r="G31" s="2">
        <f t="shared" si="10"/>
        <v>4498404.3346448941</v>
      </c>
      <c r="H31" s="2">
        <f t="shared" si="10"/>
        <v>1890446.0885940678</v>
      </c>
      <c r="I31" s="2">
        <f t="shared" si="10"/>
        <v>262057.05808995559</v>
      </c>
      <c r="J31" s="2">
        <f t="shared" si="10"/>
        <v>0</v>
      </c>
      <c r="K31" s="2">
        <f t="shared" si="10"/>
        <v>0</v>
      </c>
      <c r="L31" s="2">
        <f t="shared" si="10"/>
        <v>24436.607049968028</v>
      </c>
      <c r="M31" s="2">
        <f t="shared" si="10"/>
        <v>0</v>
      </c>
      <c r="N31" s="2">
        <f t="shared" si="10"/>
        <v>13055291.903485224</v>
      </c>
      <c r="O31" s="2">
        <f t="shared" si="10"/>
        <v>135828.82855710108</v>
      </c>
      <c r="P31" s="2">
        <f t="shared" si="10"/>
        <v>4343.9710383899192</v>
      </c>
      <c r="Q31" s="2">
        <f t="shared" si="10"/>
        <v>0</v>
      </c>
      <c r="R31" s="2">
        <f t="shared" si="10"/>
        <v>0</v>
      </c>
      <c r="S31" s="2">
        <f t="shared" si="10"/>
        <v>0</v>
      </c>
      <c r="T31" s="2">
        <f t="shared" si="10"/>
        <v>0</v>
      </c>
      <c r="U31" s="2">
        <f t="shared" si="10"/>
        <v>0</v>
      </c>
      <c r="V31" s="2">
        <f t="shared" si="10"/>
        <v>0</v>
      </c>
      <c r="W31" s="2">
        <f t="shared" si="10"/>
        <v>0</v>
      </c>
      <c r="X31" s="2">
        <f t="shared" ref="X31:AA31" si="11">+X26</f>
        <v>0</v>
      </c>
      <c r="Y31" s="2">
        <f t="shared" si="11"/>
        <v>0</v>
      </c>
      <c r="Z31" s="2">
        <f t="shared" si="11"/>
        <v>0</v>
      </c>
      <c r="AA31" s="2">
        <f t="shared" si="11"/>
        <v>0</v>
      </c>
    </row>
    <row r="32" spans="1:27" ht="13.8" thickBot="1">
      <c r="A32" s="5" t="s">
        <v>105</v>
      </c>
      <c r="B32" s="8">
        <f t="shared" ref="B32:W32" si="12">SUM(B29:B31)</f>
        <v>391422.82086578733</v>
      </c>
      <c r="C32" s="8">
        <f t="shared" si="12"/>
        <v>15360.757628835019</v>
      </c>
      <c r="D32" s="8">
        <f t="shared" si="12"/>
        <v>217644.59523665946</v>
      </c>
      <c r="E32" s="8">
        <f t="shared" si="12"/>
        <v>1172364.9039625614</v>
      </c>
      <c r="F32" s="8">
        <f t="shared" si="12"/>
        <v>9452.5155554252724</v>
      </c>
      <c r="G32" s="8">
        <f t="shared" si="12"/>
        <v>4511036.7858639369</v>
      </c>
      <c r="H32" s="8">
        <f t="shared" si="12"/>
        <v>1965734.4641508614</v>
      </c>
      <c r="I32" s="8">
        <f t="shared" si="12"/>
        <v>384850.50629176182</v>
      </c>
      <c r="J32" s="8">
        <f t="shared" si="12"/>
        <v>36972.740193338104</v>
      </c>
      <c r="K32" s="8">
        <f t="shared" si="12"/>
        <v>17305.521819954403</v>
      </c>
      <c r="L32" s="8">
        <f t="shared" si="12"/>
        <v>24436.607049968028</v>
      </c>
      <c r="M32" s="8">
        <f t="shared" si="12"/>
        <v>12177.215354979815</v>
      </c>
      <c r="N32" s="8">
        <f t="shared" si="12"/>
        <v>13055291.903485224</v>
      </c>
      <c r="O32" s="8">
        <f t="shared" si="12"/>
        <v>135828.82855710108</v>
      </c>
      <c r="P32" s="8">
        <f t="shared" si="12"/>
        <v>4343.9710383899192</v>
      </c>
      <c r="Q32" s="8">
        <f t="shared" si="12"/>
        <v>8486.5754679667371</v>
      </c>
      <c r="R32" s="8">
        <f t="shared" si="12"/>
        <v>58882.393801964667</v>
      </c>
      <c r="S32" s="8">
        <f t="shared" si="12"/>
        <v>2896.8313500000004</v>
      </c>
      <c r="T32" s="8">
        <f t="shared" si="12"/>
        <v>135908.42469492555</v>
      </c>
      <c r="U32" s="8">
        <f t="shared" si="12"/>
        <v>21458.010000000002</v>
      </c>
      <c r="V32" s="8">
        <f t="shared" si="12"/>
        <v>768505.34462000011</v>
      </c>
      <c r="W32" s="8">
        <f t="shared" si="12"/>
        <v>45981.450000000004</v>
      </c>
      <c r="X32" s="8">
        <f t="shared" ref="X32:AA32" si="13">SUM(X29:X31)</f>
        <v>19414.390000000003</v>
      </c>
      <c r="Y32" s="8">
        <f t="shared" si="13"/>
        <v>204362.00000000003</v>
      </c>
      <c r="Z32" s="8">
        <f t="shared" si="13"/>
        <v>4238.4678800000002</v>
      </c>
      <c r="AA32" s="8">
        <f t="shared" si="13"/>
        <v>61308.600000000006</v>
      </c>
    </row>
    <row r="33" spans="1:27" ht="13.8" thickTop="1">
      <c r="A33" s="110" t="s">
        <v>952</v>
      </c>
      <c r="B33" s="109">
        <f>ROUND(B32/1000,0)-ROUND(INDEX('MFR E-9 Test'!$B$12:$M$37,MATCH(B$7,'MFR E-9 Test'!$B$12:$B$37,0),MATCH("(7)",'MFR E-9 Test'!$B$12:$M$12,0)),0)</f>
        <v>0</v>
      </c>
      <c r="C33" s="109">
        <f>ROUND(C32/1000,0)-ROUND(INDEX('MFR E-9 Test'!$B$12:$M$37,MATCH(C$7,'MFR E-9 Test'!$B$12:$B$37,0),MATCH("(7)",'MFR E-9 Test'!$B$12:$M$12,0)),0)</f>
        <v>0</v>
      </c>
      <c r="D33" s="109">
        <f>ROUND(D32/1000,0)-ROUND(INDEX('MFR E-9 Test'!$B$12:$M$37,MATCH(D$7,'MFR E-9 Test'!$B$12:$B$37,0),MATCH("(7)",'MFR E-9 Test'!$B$12:$M$12,0)),0)</f>
        <v>0</v>
      </c>
      <c r="E33" s="109">
        <f>ROUND(E32/1000,0)-ROUND(INDEX('MFR E-9 Test'!$B$12:$M$37,MATCH(E$7,'MFR E-9 Test'!$B$12:$B$37,0),MATCH("(7)",'MFR E-9 Test'!$B$12:$M$12,0)),0)</f>
        <v>0</v>
      </c>
      <c r="F33" s="109">
        <f>ROUND(F32/1000,0)-ROUND(INDEX('MFR E-9 Test'!$B$12:$M$37,MATCH(F$7,'MFR E-9 Test'!$B$12:$B$37,0),MATCH("(7)",'MFR E-9 Test'!$B$12:$M$12,0)),0)</f>
        <v>0</v>
      </c>
      <c r="G33" s="109">
        <f>ROUND(G32/1000,0)-ROUND(INDEX('MFR E-9 Test'!$B$12:$M$37,MATCH(G$7,'MFR E-9 Test'!$B$12:$B$37,0),MATCH("(7)",'MFR E-9 Test'!$B$12:$M$12,0)),0)</f>
        <v>0</v>
      </c>
      <c r="H33" s="109">
        <f>ROUND(H32/1000,0)-ROUND(INDEX('MFR E-9 Test'!$B$12:$M$37,MATCH(H$7,'MFR E-9 Test'!$B$12:$B$37,0),MATCH("(7)",'MFR E-9 Test'!$B$12:$M$12,0)),0)</f>
        <v>0</v>
      </c>
      <c r="I33" s="109">
        <f>ROUND(I32/1000,0)-ROUND(INDEX('MFR E-9 Test'!$B$12:$M$37,MATCH(I$7,'MFR E-9 Test'!$B$12:$B$37,0),MATCH("(7)",'MFR E-9 Test'!$B$12:$M$12,0)),0)</f>
        <v>0</v>
      </c>
      <c r="J33" s="109">
        <f>ROUND(J32/1000,0)-ROUND(INDEX('MFR E-9 Test'!$B$12:$M$37,MATCH(J$7,'MFR E-9 Test'!$B$12:$B$37,0),MATCH("(7)",'MFR E-9 Test'!$B$12:$M$12,0)),0)</f>
        <v>0</v>
      </c>
      <c r="K33" s="109">
        <f>ROUND(K32/1000,0)-ROUND(INDEX('MFR E-9 Test'!$B$12:$M$37,MATCH(K$7,'MFR E-9 Test'!$B$12:$B$37,0),MATCH("(7)",'MFR E-9 Test'!$B$12:$M$12,0)),0)</f>
        <v>0</v>
      </c>
      <c r="L33" s="109">
        <f>ROUND(L32/1000,0)-ROUND(INDEX('MFR E-9 Test'!$B$12:$M$37,MATCH(L$7,'MFR E-9 Test'!$B$12:$B$37,0),MATCH("(7)",'MFR E-9 Test'!$B$12:$M$12,0)),0)</f>
        <v>0</v>
      </c>
      <c r="M33" s="109">
        <f>ROUND(M32/1000,0)-ROUND(INDEX('MFR E-9 Test'!$B$12:$M$37,MATCH(M$7,'MFR E-9 Test'!$B$12:$B$37,0),MATCH("(7)",'MFR E-9 Test'!$B$12:$M$12,0)),0)</f>
        <v>0</v>
      </c>
      <c r="N33" s="109">
        <f>ROUND(N32/1000,0)-ROUND(INDEX('MFR E-9 Test'!$B$12:$M$37,MATCH(N$7,'MFR E-9 Test'!$B$12:$B$37,0),MATCH("(7)",'MFR E-9 Test'!$B$12:$M$12,0)),0)</f>
        <v>-2</v>
      </c>
      <c r="O33" s="109">
        <f>ROUND(O32/1000,0)-ROUND(INDEX('MFR E-9 Test'!$B$12:$M$37,MATCH(O$7,'MFR E-9 Test'!$B$12:$B$37,0),MATCH("(7)",'MFR E-9 Test'!$B$12:$M$12,0)),0)</f>
        <v>0</v>
      </c>
      <c r="P33" s="109">
        <f>ROUND(P32/1000,0)-ROUND(INDEX('MFR E-9 Test'!$B$12:$M$37,MATCH(P$7,'MFR E-9 Test'!$B$12:$B$37,0),MATCH("(7)",'MFR E-9 Test'!$B$12:$M$12,0)),0)</f>
        <v>0</v>
      </c>
      <c r="Q33" s="109">
        <f>ROUND(Q32/1000,0)-ROUND(INDEX('MFR E-9 Test'!$B$12:$M$37,MATCH(Q$7,'MFR E-9 Test'!$B$12:$B$37,0),MATCH("(7)",'MFR E-9 Test'!$B$12:$M$12,0)),0)</f>
        <v>0</v>
      </c>
      <c r="R33" s="109">
        <f>ROUND(R32/1000,0)-ROUND(INDEX('MFR E-9 Test'!$B$12:$M$37,MATCH(R$7,'MFR E-9 Test'!$B$12:$B$37,0),MATCH("(7)",'MFR E-9 Test'!$B$12:$M$12,0)),0)</f>
        <v>0</v>
      </c>
      <c r="S33" s="109"/>
      <c r="T33" s="109"/>
      <c r="U33" s="109"/>
      <c r="V33" s="109"/>
      <c r="W33" s="109"/>
      <c r="X33" s="109"/>
      <c r="Y33" s="109"/>
      <c r="Z33" s="109"/>
      <c r="AA33" s="109"/>
    </row>
    <row r="36" spans="1:27" ht="13.8" thickBot="1"/>
    <row r="37" spans="1:27">
      <c r="B37" s="17" t="s">
        <v>81</v>
      </c>
      <c r="C37" s="18" t="s">
        <v>81</v>
      </c>
      <c r="D37" s="19" t="s">
        <v>81</v>
      </c>
    </row>
    <row r="38" spans="1:27" ht="16.2" thickBot="1">
      <c r="A38" s="7" t="s">
        <v>102</v>
      </c>
      <c r="B38" s="20" t="s">
        <v>26</v>
      </c>
      <c r="C38" s="21" t="s">
        <v>64</v>
      </c>
      <c r="D38" s="22" t="s">
        <v>86</v>
      </c>
    </row>
    <row r="39" spans="1:27">
      <c r="A39" s="6" t="s">
        <v>953</v>
      </c>
      <c r="B39" s="2">
        <f>SUM(B29:R29)</f>
        <v>313499.72923196224</v>
      </c>
      <c r="C39" s="2">
        <f>SUM(S29:W29)</f>
        <v>974750.06066492561</v>
      </c>
      <c r="D39" s="2">
        <f>+B39+C39</f>
        <v>1288249.7898968877</v>
      </c>
    </row>
    <row r="40" spans="1:27">
      <c r="A40" s="6" t="s">
        <v>954</v>
      </c>
      <c r="B40" s="2">
        <f>SUM(B30:R30)</f>
        <v>399765.39904148277</v>
      </c>
      <c r="C40" s="2">
        <f>SUM(S30:W30)</f>
        <v>0</v>
      </c>
      <c r="D40" s="2">
        <f>+B40+C40</f>
        <v>399765.39904148277</v>
      </c>
    </row>
    <row r="41" spans="1:27" ht="409.6">
      <c r="A41" s="6" t="s">
        <v>955</v>
      </c>
      <c r="B41" s="2">
        <f>SUM(B31:R31)</f>
        <v>21308327.978051268</v>
      </c>
      <c r="C41" s="2">
        <f>SUM(S31:W31)</f>
        <v>0</v>
      </c>
      <c r="D41" s="2">
        <f>+B41+C41</f>
        <v>21308327.978051268</v>
      </c>
    </row>
    <row r="42" spans="1:27" ht="13.5" thickBot="1">
      <c r="A42" s="5" t="s">
        <v>959</v>
      </c>
      <c r="B42" s="4">
        <f>SUM(B39:B41)</f>
        <v>22021593.106324714</v>
      </c>
      <c r="C42" s="4">
        <f>SUM(C39:C41)</f>
        <v>974750.06066492561</v>
      </c>
      <c r="D42" s="4">
        <f>SUM(D39:D41)</f>
        <v>22996343.166989639</v>
      </c>
    </row>
    <row r="43" spans="1:27" ht="13.8" thickTop="1"/>
  </sheetData>
  <printOptions horizontalCentered="1"/>
  <pageMargins left="0.75" right="0.75" top="1" bottom="0.75" header="0.5" footer="0.5"/>
  <pageSetup scale="65" orientation="landscape" r:id="rId1"/>
  <headerFoot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A43"/>
  <sheetViews>
    <sheetView showGridLines="0" workbookViewId="0">
      <pane xSplit="1" ySplit="8" topLeftCell="B9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3.2"/>
  <cols>
    <col min="1" max="1" width="47.6640625" style="3" bestFit="1" customWidth="1"/>
    <col min="2" max="2" width="13.6640625" style="2" bestFit="1" customWidth="1"/>
    <col min="3" max="3" width="16.33203125" style="2" bestFit="1" customWidth="1"/>
    <col min="4" max="27" width="11.6640625" style="2" customWidth="1"/>
    <col min="28" max="16384" width="9.109375" style="2"/>
  </cols>
  <sheetData>
    <row r="1" spans="1:27" ht="14.4">
      <c r="A1" s="231" t="s">
        <v>1129</v>
      </c>
    </row>
    <row r="2" spans="1:27" ht="14.4">
      <c r="A2" s="231" t="s">
        <v>1124</v>
      </c>
    </row>
    <row r="4" spans="1:27" s="12" customFormat="1" ht="15.6">
      <c r="A4" s="16" t="s">
        <v>117</v>
      </c>
    </row>
    <row r="5" spans="1:27" s="12" customFormat="1" ht="13.8">
      <c r="A5" s="15" t="s">
        <v>951</v>
      </c>
    </row>
    <row r="6" spans="1:27" s="12" customFormat="1">
      <c r="A6" s="13"/>
    </row>
    <row r="7" spans="1:27" s="14" customFormat="1" ht="39.6">
      <c r="A7" s="107" t="str">
        <f>'External Factors - Calculation'!$A$5</f>
        <v>RC2016 - Base Scenario_12CP and 1/13th</v>
      </c>
      <c r="B7" s="14" t="s">
        <v>28</v>
      </c>
      <c r="C7" s="14" t="s">
        <v>30</v>
      </c>
      <c r="D7" s="14" t="s">
        <v>32</v>
      </c>
      <c r="E7" s="14" t="s">
        <v>34</v>
      </c>
      <c r="F7" s="14" t="s">
        <v>36</v>
      </c>
      <c r="G7" s="14" t="s">
        <v>38</v>
      </c>
      <c r="H7" s="14" t="s">
        <v>40</v>
      </c>
      <c r="I7" s="14" t="s">
        <v>42</v>
      </c>
      <c r="J7" s="14" t="s">
        <v>44</v>
      </c>
      <c r="K7" s="14" t="s">
        <v>46</v>
      </c>
      <c r="L7" s="14" t="s">
        <v>48</v>
      </c>
      <c r="M7" s="14" t="s">
        <v>50</v>
      </c>
      <c r="N7" s="14" t="s">
        <v>52</v>
      </c>
      <c r="O7" s="14" t="s">
        <v>54</v>
      </c>
      <c r="P7" s="14" t="s">
        <v>56</v>
      </c>
      <c r="Q7" s="14" t="s">
        <v>58</v>
      </c>
      <c r="R7" s="14" t="s">
        <v>60</v>
      </c>
      <c r="S7" s="115" t="s">
        <v>163</v>
      </c>
      <c r="T7" s="115" t="s">
        <v>99</v>
      </c>
      <c r="U7" s="115" t="s">
        <v>167</v>
      </c>
      <c r="V7" s="115" t="s">
        <v>96</v>
      </c>
      <c r="W7" s="115" t="s">
        <v>166</v>
      </c>
      <c r="X7" s="115" t="s">
        <v>168</v>
      </c>
      <c r="Y7" s="115" t="s">
        <v>164</v>
      </c>
      <c r="Z7" s="115" t="s">
        <v>95</v>
      </c>
      <c r="AA7" s="115" t="s">
        <v>165</v>
      </c>
    </row>
    <row r="8" spans="1:27" s="12" customFormat="1">
      <c r="A8" s="13"/>
    </row>
    <row r="9" spans="1:27" s="12" customFormat="1">
      <c r="A9" s="13"/>
    </row>
    <row r="10" spans="1:27" ht="15.6">
      <c r="A10" s="7" t="s">
        <v>117</v>
      </c>
    </row>
    <row r="11" spans="1:27">
      <c r="A11" s="6" t="s">
        <v>119</v>
      </c>
      <c r="B11" s="2">
        <f>INDEX('Load Research - Forecast stats'!$A$6:$G$148,MATCH(CONCATENATE(B$7," -","FG:[GNCP - Forecasted]"),'Load Research - Forecast stats'!$A$6:$A$148,0),MATCH(CONCATENATE("Summer ",LEFT($A$5,4)),'Load Research - Forecast stats'!$A$6:$G$6,0))</f>
        <v>375554.68982521398</v>
      </c>
      <c r="C11" s="2">
        <f>INDEX('Load Research - Forecast stats'!$A$6:$G$148,MATCH(CONCATENATE(C$7," -","FG:[GNCP - Forecasted]"),'Load Research - Forecast stats'!$A$6:$A$148,0),MATCH(CONCATENATE("Summer ",LEFT($A$5,4)),'Load Research - Forecast stats'!$A$6:$G$6,0))</f>
        <v>14517.443850367899</v>
      </c>
      <c r="D11" s="2">
        <f>INDEX('Load Research - Forecast stats'!$A$6:$G$148,MATCH(CONCATENATE(D$7," -","FG:[GNCP - Forecasted]"),'Load Research - Forecast stats'!$A$6:$A$148,0),MATCH(CONCATENATE("Summer ",LEFT($A$5,4)),'Load Research - Forecast stats'!$A$6:$G$6,0))</f>
        <v>215869.608656397</v>
      </c>
      <c r="E11" s="2">
        <f>INDEX('Load Research - Forecast stats'!$A$6:$G$148,MATCH(CONCATENATE(E$7," -","FG:[GNCP - Forecasted]"),'Load Research - Forecast stats'!$A$6:$A$148,0),MATCH(CONCATENATE("Summer ",LEFT($A$5,4)),'Load Research - Forecast stats'!$A$6:$G$6,0))</f>
        <v>1302479.8836367</v>
      </c>
      <c r="F11" s="2">
        <f>INDEX('Load Research - Forecast stats'!$A$6:$G$148,MATCH(CONCATENATE(F$7," -","FG:[GNCP - Forecasted]"),'Load Research - Forecast stats'!$A$6:$A$148,0),MATCH(CONCATENATE("Summer ",LEFT($A$5,4)),'Load Research - Forecast stats'!$A$6:$G$6,0))</f>
        <v>8683.3987839255406</v>
      </c>
      <c r="G11" s="2">
        <f>INDEX('Load Research - Forecast stats'!$A$6:$G$148,MATCH(CONCATENATE(G$7," -","FG:[GNCP - Forecasted]"),'Load Research - Forecast stats'!$A$6:$A$148,0),MATCH(CONCATENATE("Summer ",LEFT($A$5,4)),'Load Research - Forecast stats'!$A$6:$G$6,0))</f>
        <v>4684415.5198050505</v>
      </c>
      <c r="H11" s="2">
        <f>INDEX('Load Research - Forecast stats'!$A$6:$G$148,MATCH(CONCATENATE(H$7," -","FG:[GNCP - Forecasted]"),'Load Research - Forecast stats'!$A$6:$A$148,0),MATCH(CONCATENATE("Summer ",LEFT($A$5,4)),'Load Research - Forecast stats'!$A$6:$G$6,0))</f>
        <v>1927209.0425614701</v>
      </c>
      <c r="I11" s="2">
        <f>INDEX('Load Research - Forecast stats'!$A$6:$G$148,MATCH(CONCATENATE(I$7," -","FG:[GNCP - Forecasted]"),'Load Research - Forecast stats'!$A$6:$A$148,0),MATCH(CONCATENATE("Summer ",LEFT($A$5,4)),'Load Research - Forecast stats'!$A$6:$G$6,0))</f>
        <v>369017.27366884798</v>
      </c>
      <c r="J11" s="2">
        <f>INDEX('Load Research - Forecast stats'!$A$6:$G$148,MATCH(CONCATENATE(J$7," -","FG:[GNCP - Forecasted]"),'Load Research - Forecast stats'!$A$6:$A$148,0),MATCH(CONCATENATE("Summer ",LEFT($A$5,4)),'Load Research - Forecast stats'!$A$6:$G$6,0))</f>
        <v>33975.765575338097</v>
      </c>
      <c r="K11" s="2">
        <f>INDEX('Load Research - Forecast stats'!$A$6:$G$148,MATCH(CONCATENATE(K$7," -","FG:[GNCP - Forecasted]"),'Load Research - Forecast stats'!$A$6:$A$148,0),MATCH(CONCATENATE("Summer ",LEFT($A$5,4)),'Load Research - Forecast stats'!$A$6:$G$6,0))</f>
        <v>17139.2000351676</v>
      </c>
      <c r="L11" s="2">
        <f>INDEX('Load Research - Forecast stats'!$A$6:$G$148,MATCH(CONCATENATE(L$7," -","FG:[GNCP - Forecasted]"),'Load Research - Forecast stats'!$A$6:$A$148,0),MATCH(CONCATENATE("Summer ",LEFT($A$5,4)),'Load Research - Forecast stats'!$A$6:$G$6,0))</f>
        <v>26393.5073307887</v>
      </c>
      <c r="M11" s="2">
        <f>INDEX('Load Research - Forecast stats'!$A$6:$G$148,MATCH(CONCATENATE(M$7," -","FG:[GNCP - Forecasted]"),'Load Research - Forecast stats'!$A$6:$A$148,0),MATCH(CONCATENATE("Summer ",LEFT($A$5,4)),'Load Research - Forecast stats'!$A$6:$G$6,0))</f>
        <v>9169.4264582359301</v>
      </c>
      <c r="N11" s="2">
        <f>INDEX('Load Research - Forecast stats'!$A$6:$G$148,MATCH(CONCATENATE(N$7," -","FG:[GNCP - Forecasted]"),'Load Research - Forecast stats'!$A$6:$A$148,0),MATCH(CONCATENATE("Summer ",LEFT($A$5,4)),'Load Research - Forecast stats'!$A$6:$G$6,0))</f>
        <v>13187357.9850819</v>
      </c>
      <c r="O11" s="2">
        <f>INDEX('Load Research - Forecast stats'!$A$6:$G$148,MATCH(CONCATENATE(O$7," -","FG:[GNCP - Forecasted]"),'Load Research - Forecast stats'!$A$6:$A$148,0),MATCH(CONCATENATE("Summer ",LEFT($A$5,4)),'Load Research - Forecast stats'!$A$6:$G$6,0))</f>
        <v>154156.97344601699</v>
      </c>
      <c r="P11" s="2">
        <f>INDEX('Load Research - Forecast stats'!$A$6:$G$148,MATCH(CONCATENATE(P$7," -","FG:[GNCP - Forecasted]"),'Load Research - Forecast stats'!$A$6:$A$148,0),MATCH(CONCATENATE("Summer ",LEFT($A$5,4)),'Load Research - Forecast stats'!$A$6:$G$6,0))</f>
        <v>4074.4914353091799</v>
      </c>
      <c r="Q11" s="2">
        <f>INDEX('Load Research - Forecast stats'!$A$6:$G$148,MATCH(CONCATENATE(Q$7," -","FG:[GNCP - Forecasted]"),'Load Research - Forecast stats'!$A$6:$A$148,0),MATCH(CONCATENATE("Summer ",LEFT($A$5,4)),'Load Research - Forecast stats'!$A$6:$G$6,0))</f>
        <v>5011.8482839973403</v>
      </c>
      <c r="R11" s="2">
        <f>INDEX('Load Research - Forecast stats'!$A$6:$G$148,MATCH(CONCATENATE(R$7," -","FG:[GNCP - Forecasted]"),'Load Research - Forecast stats'!$A$6:$A$148,0),MATCH(CONCATENATE("Summer ",LEFT($A$5,4)),'Load Research - Forecast stats'!$A$6:$G$6,0))</f>
        <v>51961.080237677197</v>
      </c>
      <c r="S11" s="2">
        <f>INDEX('Load Research - Forecast stats'!$A$6:$G$148,MATCH(CONCATENATE(S$7," -","FG:[GNCP - Forecasted]"),'Load Research - Forecast stats'!$A$6:$A$148,0),MATCH(CONCATENATE("Summer ",LEFT($A$5,4)),'Load Research - Forecast stats'!$A$6:$G$6,0))</f>
        <v>2886</v>
      </c>
      <c r="T11" s="2">
        <f>INDEX('Load Research - Forecast stats'!$A$6:$G$148,MATCH(CONCATENATE(T$7," -","FG:[GNCP - Forecasted]"),'Load Research - Forecast stats'!$A$6:$A$148,0),MATCH(CONCATENATE("Summer ",LEFT($A$5,4)),'Load Research - Forecast stats'!$A$6:$G$6,0))</f>
        <v>162584.705069049</v>
      </c>
      <c r="U11" s="2">
        <f>INDEX('Load Research - Forecast stats'!$A$6:$G$148,MATCH(CONCATENATE(U$7," -","FG:[GNCP - Forecasted]"),'Load Research - Forecast stats'!$A$6:$A$148,0),MATCH(CONCATENATE("Summer ",LEFT($A$5,4)),'Load Research - Forecast stats'!$A$6:$G$6,0))</f>
        <v>21000</v>
      </c>
      <c r="V11" s="2">
        <f>INDEX('Load Research - Forecast stats'!$A$6:$G$148,MATCH(CONCATENATE(V$7," -","FG:[GNCP - Forecasted]"),'Load Research - Forecast stats'!$A$6:$A$148,0),MATCH(CONCATENATE("Summer ",LEFT($A$5,4)),'Load Research - Forecast stats'!$A$6:$G$6,0))</f>
        <v>795259</v>
      </c>
      <c r="W11" s="2">
        <f>INDEX('Load Research - Forecast stats'!$A$6:$G$148,MATCH(CONCATENATE(W$7," -","FG:[GNCP - Forecasted]"),'Load Research - Forecast stats'!$A$6:$A$148,0),MATCH(CONCATENATE("Summer ",LEFT($A$5,4)),'Load Research - Forecast stats'!$A$6:$G$6,0))</f>
        <v>45000</v>
      </c>
      <c r="X11" s="2">
        <f>INDEX('Load Research - Forecast stats'!$A$6:$G$148,MATCH(CONCATENATE(X$7," -","FG:[GNCP - Forecasted]"),'Load Research - Forecast stats'!$A$6:$A$148,0),MATCH(CONCATENATE("Summer ",LEFT($A$5,4)),'Load Research - Forecast stats'!$A$6:$G$6,0))</f>
        <v>19000</v>
      </c>
      <c r="Y11" s="2">
        <f>INDEX('Load Research - Forecast stats'!$A$6:$G$148,MATCH(CONCATENATE(Y$7," -","FG:[GNCP - Forecasted]"),'Load Research - Forecast stats'!$A$6:$A$148,0),MATCH(CONCATENATE("Summer ",LEFT($A$5,4)),'Load Research - Forecast stats'!$A$6:$G$6,0))</f>
        <v>200000</v>
      </c>
      <c r="Z11" s="2">
        <f>INDEX('Load Research - Forecast stats'!$A$6:$G$148,MATCH(CONCATENATE(Z$7," -","FG:[GNCP - Forecasted]"),'Load Research - Forecast stats'!$A$6:$A$148,0),MATCH(CONCATENATE("Summer ",LEFT($A$5,4)),'Load Research - Forecast stats'!$A$6:$G$6,0))</f>
        <v>4518.6666666666597</v>
      </c>
      <c r="AA11" s="2">
        <f>INDEX('Load Research - Forecast stats'!$A$6:$G$148,MATCH(CONCATENATE(AA$7," -","FG:[GNCP - Forecasted]"),'Load Research - Forecast stats'!$A$6:$A$148,0),MATCH(CONCATENATE("Summer ",LEFT($A$5,4)),'Load Research - Forecast stats'!$A$6:$G$6,0))</f>
        <v>60000</v>
      </c>
    </row>
    <row r="12" spans="1:27" s="9" customFormat="1">
      <c r="A12" s="11" t="s">
        <v>94</v>
      </c>
      <c r="B12" s="9">
        <f>INDEX('External Factors - Calculation'!$A$5:$AD$3803,MATCH("X:[Voltage Level % - Transm]",'External Factors - Calculation'!$A$5:$A$3803,0),MATCH(B$7,'External Factors - Calculation'!$A$5:$AD$5,0))</f>
        <v>0</v>
      </c>
      <c r="C12" s="9">
        <f>INDEX('External Factors - Calculation'!$A$5:$AD$3803,MATCH("X:[Voltage Level % - Transm]",'External Factors - Calculation'!$A$5:$A$3803,0),MATCH(C$7,'External Factors - Calculation'!$A$5:$AD$5,0))</f>
        <v>0</v>
      </c>
      <c r="D12" s="9">
        <f>INDEX('External Factors - Calculation'!$A$5:$AD$3803,MATCH("X:[Voltage Level % - Transm]",'External Factors - Calculation'!$A$5:$A$3803,0),MATCH(D$7,'External Factors - Calculation'!$A$5:$AD$5,0))</f>
        <v>1</v>
      </c>
      <c r="E12" s="9">
        <f>INDEX('External Factors - Calculation'!$A$5:$AD$3803,MATCH("X:[Voltage Level % - Transm]",'External Factors - Calculation'!$A$5:$A$3803,0),MATCH(E$7,'External Factors - Calculation'!$A$5:$AD$5,0))</f>
        <v>0</v>
      </c>
      <c r="F12" s="9">
        <f>INDEX('External Factors - Calculation'!$A$5:$AD$3803,MATCH("X:[Voltage Level % - Transm]",'External Factors - Calculation'!$A$5:$A$3803,0),MATCH(F$7,'External Factors - Calculation'!$A$5:$AD$5,0))</f>
        <v>0</v>
      </c>
      <c r="G12" s="9">
        <f>INDEX('External Factors - Calculation'!$A$5:$AD$3803,MATCH("X:[Voltage Level % - Transm]",'External Factors - Calculation'!$A$5:$A$3803,0),MATCH(G$7,'External Factors - Calculation'!$A$5:$AD$5,0))</f>
        <v>0</v>
      </c>
      <c r="H12" s="9">
        <f>INDEX('External Factors - Calculation'!$A$5:$AD$3803,MATCH("X:[Voltage Level % - Transm]",'External Factors - Calculation'!$A$5:$A$3803,0),MATCH(H$7,'External Factors - Calculation'!$A$5:$AD$5,0))</f>
        <v>0</v>
      </c>
      <c r="I12" s="9">
        <f>INDEX('External Factors - Calculation'!$A$5:$AD$3803,MATCH("X:[Voltage Level % - Transm]",'External Factors - Calculation'!$A$5:$A$3803,0),MATCH(I$7,'External Factors - Calculation'!$A$5:$AD$5,0))</f>
        <v>0</v>
      </c>
      <c r="J12" s="9">
        <f>INDEX('External Factors - Calculation'!$A$5:$AD$3803,MATCH("X:[Voltage Level % - Transm]",'External Factors - Calculation'!$A$5:$A$3803,0),MATCH(J$7,'External Factors - Calculation'!$A$5:$AD$5,0))</f>
        <v>1</v>
      </c>
      <c r="K12" s="9">
        <f>INDEX('External Factors - Calculation'!$A$5:$AD$3803,MATCH("X:[Voltage Level % - Transm]",'External Factors - Calculation'!$A$5:$A$3803,0),MATCH(K$7,'External Factors - Calculation'!$A$5:$AD$5,0))</f>
        <v>0</v>
      </c>
      <c r="L12" s="9">
        <f>INDEX('External Factors - Calculation'!$A$5:$AD$3803,MATCH("X:[Voltage Level % - Transm]",'External Factors - Calculation'!$A$5:$A$3803,0),MATCH(L$7,'External Factors - Calculation'!$A$5:$AD$5,0))</f>
        <v>0</v>
      </c>
      <c r="M12" s="9">
        <f>INDEX('External Factors - Calculation'!$A$5:$AD$3803,MATCH("X:[Voltage Level % - Transm]",'External Factors - Calculation'!$A$5:$A$3803,0),MATCH(M$7,'External Factors - Calculation'!$A$5:$AD$5,0))</f>
        <v>0</v>
      </c>
      <c r="N12" s="9">
        <f>INDEX('External Factors - Calculation'!$A$5:$AD$3803,MATCH("X:[Voltage Level % - Transm]",'External Factors - Calculation'!$A$5:$A$3803,0),MATCH(N$7,'External Factors - Calculation'!$A$5:$AD$5,0))</f>
        <v>0</v>
      </c>
      <c r="O12" s="9">
        <f>INDEX('External Factors - Calculation'!$A$5:$AD$3803,MATCH("X:[Voltage Level % - Transm]",'External Factors - Calculation'!$A$5:$A$3803,0),MATCH(O$7,'External Factors - Calculation'!$A$5:$AD$5,0))</f>
        <v>0</v>
      </c>
      <c r="P12" s="9">
        <f>INDEX('External Factors - Calculation'!$A$5:$AD$3803,MATCH("X:[Voltage Level % - Transm]",'External Factors - Calculation'!$A$5:$A$3803,0),MATCH(P$7,'External Factors - Calculation'!$A$5:$AD$5,0))</f>
        <v>0</v>
      </c>
      <c r="Q12" s="9">
        <f>INDEX('External Factors - Calculation'!$A$5:$AD$3803,MATCH("X:[Voltage Level % - Transm]",'External Factors - Calculation'!$A$5:$A$3803,0),MATCH(Q$7,'External Factors - Calculation'!$A$5:$AD$5,0))</f>
        <v>0</v>
      </c>
      <c r="R12" s="9">
        <f>INDEX('External Factors - Calculation'!$A$5:$AD$3803,MATCH("X:[Voltage Level % - Transm]",'External Factors - Calculation'!$A$5:$A$3803,0),MATCH(R$7,'External Factors - Calculation'!$A$5:$AD$5,0))</f>
        <v>1</v>
      </c>
      <c r="S12" s="9">
        <f>INDEX('External Factors - Calculation'!$A$5:$AD$3803,MATCH("X:[Voltage Level % - Transm]",'External Factors - Calculation'!$A$5:$A$3803,0),MATCH(S$7,'External Factors - Calculation'!$A$5:$AD$5,0))</f>
        <v>1</v>
      </c>
      <c r="T12" s="9">
        <f>INDEX('External Factors - Calculation'!$A$5:$AD$3803,MATCH("X:[Voltage Level % - Transm]",'External Factors - Calculation'!$A$5:$A$3803,0),MATCH(T$7,'External Factors - Calculation'!$A$5:$AD$5,0))</f>
        <v>1</v>
      </c>
      <c r="U12" s="9">
        <f>INDEX('External Factors - Calculation'!$A$5:$AD$3803,MATCH("X:[Voltage Level % - Transm]",'External Factors - Calculation'!$A$5:$A$3803,0),MATCH(U$7,'External Factors - Calculation'!$A$5:$AD$5,0))</f>
        <v>1</v>
      </c>
      <c r="V12" s="9">
        <f>INDEX('External Factors - Calculation'!$A$5:$AD$3803,MATCH("X:[Voltage Level % - Transm]",'External Factors - Calculation'!$A$5:$A$3803,0),MATCH(V$7,'External Factors - Calculation'!$A$5:$AD$5,0))</f>
        <v>1</v>
      </c>
      <c r="W12" s="9">
        <f>INDEX('External Factors - Calculation'!$A$5:$AD$3803,MATCH("X:[Voltage Level % - Transm]",'External Factors - Calculation'!$A$5:$A$3803,0),MATCH(W$7,'External Factors - Calculation'!$A$5:$AD$5,0))</f>
        <v>1</v>
      </c>
      <c r="X12" s="9">
        <f>INDEX('External Factors - Calculation'!$A$5:$AD$3803,MATCH("X:[Voltage Level % - Transm]",'External Factors - Calculation'!$A$5:$A$3803,0),MATCH(X$7,'External Factors - Calculation'!$A$5:$AD$5,0))</f>
        <v>1</v>
      </c>
      <c r="Y12" s="9">
        <f>INDEX('External Factors - Calculation'!$A$5:$AD$3803,MATCH("X:[Voltage Level % - Transm]",'External Factors - Calculation'!$A$5:$A$3803,0),MATCH(Y$7,'External Factors - Calculation'!$A$5:$AD$5,0))</f>
        <v>1</v>
      </c>
      <c r="Z12" s="9">
        <f>INDEX('External Factors - Calculation'!$A$5:$AD$3803,MATCH("X:[Voltage Level % - Transm]",'External Factors - Calculation'!$A$5:$A$3803,0),MATCH(Z$7,'External Factors - Calculation'!$A$5:$AD$5,0))</f>
        <v>1</v>
      </c>
      <c r="AA12" s="9">
        <f>INDEX('External Factors - Calculation'!$A$5:$AD$3803,MATCH("X:[Voltage Level % - Transm]",'External Factors - Calculation'!$A$5:$A$3803,0),MATCH(AA$7,'External Factors - Calculation'!$A$5:$AD$5,0))</f>
        <v>1</v>
      </c>
    </row>
    <row r="13" spans="1:27" s="9" customFormat="1">
      <c r="A13" s="11" t="s">
        <v>93</v>
      </c>
      <c r="B13" s="10">
        <f>INDEX('External Factors - Calculation'!$A$5:$AD$3803,MATCH("Y:[Loss Expansion Factor - Transm]",'External Factors - Calculation'!$A$5:$A$3803,0),MATCH(B$7,'External Factors - Calculation'!$A$5:$AD$5,0))</f>
        <v>1.0218100000000001</v>
      </c>
      <c r="C13" s="10">
        <f>INDEX('External Factors - Calculation'!$A$5:$AD$3803,MATCH("Y:[Loss Expansion Factor - Transm]",'External Factors - Calculation'!$A$5:$A$3803,0),MATCH(C$7,'External Factors - Calculation'!$A$5:$AD$5,0))</f>
        <v>1.0218100000000001</v>
      </c>
      <c r="D13" s="10">
        <f>INDEX('External Factors - Calculation'!$A$5:$AD$3803,MATCH("Y:[Loss Expansion Factor - Transm]",'External Factors - Calculation'!$A$5:$A$3803,0),MATCH(D$7,'External Factors - Calculation'!$A$5:$AD$5,0))</f>
        <v>1.0218100000000001</v>
      </c>
      <c r="E13" s="10">
        <f>INDEX('External Factors - Calculation'!$A$5:$AD$3803,MATCH("Y:[Loss Expansion Factor - Transm]",'External Factors - Calculation'!$A$5:$A$3803,0),MATCH(E$7,'External Factors - Calculation'!$A$5:$AD$5,0))</f>
        <v>1.0218100000000001</v>
      </c>
      <c r="F13" s="10">
        <f>INDEX('External Factors - Calculation'!$A$5:$AD$3803,MATCH("Y:[Loss Expansion Factor - Transm]",'External Factors - Calculation'!$A$5:$A$3803,0),MATCH(F$7,'External Factors - Calculation'!$A$5:$AD$5,0))</f>
        <v>1.0218100000000001</v>
      </c>
      <c r="G13" s="10">
        <f>INDEX('External Factors - Calculation'!$A$5:$AD$3803,MATCH("Y:[Loss Expansion Factor - Transm]",'External Factors - Calculation'!$A$5:$A$3803,0),MATCH(G$7,'External Factors - Calculation'!$A$5:$AD$5,0))</f>
        <v>1.0218100000000001</v>
      </c>
      <c r="H13" s="10">
        <f>INDEX('External Factors - Calculation'!$A$5:$AD$3803,MATCH("Y:[Loss Expansion Factor - Transm]",'External Factors - Calculation'!$A$5:$A$3803,0),MATCH(H$7,'External Factors - Calculation'!$A$5:$AD$5,0))</f>
        <v>1.0218100000000001</v>
      </c>
      <c r="I13" s="10">
        <f>INDEX('External Factors - Calculation'!$A$5:$AD$3803,MATCH("Y:[Loss Expansion Factor - Transm]",'External Factors - Calculation'!$A$5:$A$3803,0),MATCH(I$7,'External Factors - Calculation'!$A$5:$AD$5,0))</f>
        <v>1.0218100000000001</v>
      </c>
      <c r="J13" s="10">
        <f>INDEX('External Factors - Calculation'!$A$5:$AD$3803,MATCH("Y:[Loss Expansion Factor - Transm]",'External Factors - Calculation'!$A$5:$A$3803,0),MATCH(J$7,'External Factors - Calculation'!$A$5:$AD$5,0))</f>
        <v>1.0218100000000001</v>
      </c>
      <c r="K13" s="10">
        <f>INDEX('External Factors - Calculation'!$A$5:$AD$3803,MATCH("Y:[Loss Expansion Factor - Transm]",'External Factors - Calculation'!$A$5:$A$3803,0),MATCH(K$7,'External Factors - Calculation'!$A$5:$AD$5,0))</f>
        <v>1.0218100000000001</v>
      </c>
      <c r="L13" s="10">
        <f>INDEX('External Factors - Calculation'!$A$5:$AD$3803,MATCH("Y:[Loss Expansion Factor - Transm]",'External Factors - Calculation'!$A$5:$A$3803,0),MATCH(L$7,'External Factors - Calculation'!$A$5:$AD$5,0))</f>
        <v>1.0218100000000001</v>
      </c>
      <c r="M13" s="10">
        <f>INDEX('External Factors - Calculation'!$A$5:$AD$3803,MATCH("Y:[Loss Expansion Factor - Transm]",'External Factors - Calculation'!$A$5:$A$3803,0),MATCH(M$7,'External Factors - Calculation'!$A$5:$AD$5,0))</f>
        <v>1.0218100000000001</v>
      </c>
      <c r="N13" s="10">
        <f>INDEX('External Factors - Calculation'!$A$5:$AD$3803,MATCH("Y:[Loss Expansion Factor - Transm]",'External Factors - Calculation'!$A$5:$A$3803,0),MATCH(N$7,'External Factors - Calculation'!$A$5:$AD$5,0))</f>
        <v>1.0218100000000001</v>
      </c>
      <c r="O13" s="10">
        <f>INDEX('External Factors - Calculation'!$A$5:$AD$3803,MATCH("Y:[Loss Expansion Factor - Transm]",'External Factors - Calculation'!$A$5:$A$3803,0),MATCH(O$7,'External Factors - Calculation'!$A$5:$AD$5,0))</f>
        <v>1.0218100000000001</v>
      </c>
      <c r="P13" s="10">
        <f>INDEX('External Factors - Calculation'!$A$5:$AD$3803,MATCH("Y:[Loss Expansion Factor - Transm]",'External Factors - Calculation'!$A$5:$A$3803,0),MATCH(P$7,'External Factors - Calculation'!$A$5:$AD$5,0))</f>
        <v>1.0218100000000001</v>
      </c>
      <c r="Q13" s="10">
        <f>INDEX('External Factors - Calculation'!$A$5:$AD$3803,MATCH("Y:[Loss Expansion Factor - Transm]",'External Factors - Calculation'!$A$5:$A$3803,0),MATCH(Q$7,'External Factors - Calculation'!$A$5:$AD$5,0))</f>
        <v>1.0218100000000001</v>
      </c>
      <c r="R13" s="10">
        <f>INDEX('External Factors - Calculation'!$A$5:$AD$3803,MATCH("Y:[Loss Expansion Factor - Transm]",'External Factors - Calculation'!$A$5:$A$3803,0),MATCH(R$7,'External Factors - Calculation'!$A$5:$AD$5,0))</f>
        <v>1.0218100000000001</v>
      </c>
      <c r="S13" s="10">
        <f>INDEX('External Factors - Calculation'!$A$5:$AD$3803,MATCH("Y:[Loss Expansion Factor - Transm]",'External Factors - Calculation'!$A$5:$A$3803,0),MATCH(S$7,'External Factors - Calculation'!$A$5:$AD$5,0))</f>
        <v>1.0218100000000001</v>
      </c>
      <c r="T13" s="10">
        <f>INDEX('External Factors - Calculation'!$A$5:$AD$3803,MATCH("Y:[Loss Expansion Factor - Transm]",'External Factors - Calculation'!$A$5:$A$3803,0),MATCH(T$7,'External Factors - Calculation'!$A$5:$AD$5,0))</f>
        <v>1.0218100000000001</v>
      </c>
      <c r="U13" s="10">
        <f>INDEX('External Factors - Calculation'!$A$5:$AD$3803,MATCH("Y:[Loss Expansion Factor - Transm]",'External Factors - Calculation'!$A$5:$A$3803,0),MATCH(U$7,'External Factors - Calculation'!$A$5:$AD$5,0))</f>
        <v>1.0218100000000001</v>
      </c>
      <c r="V13" s="10">
        <f>INDEX('External Factors - Calculation'!$A$5:$AD$3803,MATCH("Y:[Loss Expansion Factor - Transm]",'External Factors - Calculation'!$A$5:$A$3803,0),MATCH(V$7,'External Factors - Calculation'!$A$5:$AD$5,0))</f>
        <v>1.0218100000000001</v>
      </c>
      <c r="W13" s="10">
        <f>INDEX('External Factors - Calculation'!$A$5:$AD$3803,MATCH("Y:[Loss Expansion Factor - Transm]",'External Factors - Calculation'!$A$5:$A$3803,0),MATCH(W$7,'External Factors - Calculation'!$A$5:$AD$5,0))</f>
        <v>1.0218100000000001</v>
      </c>
      <c r="X13" s="10">
        <f>INDEX('External Factors - Calculation'!$A$5:$AD$3803,MATCH("Y:[Loss Expansion Factor - Transm]",'External Factors - Calculation'!$A$5:$A$3803,0),MATCH(X$7,'External Factors - Calculation'!$A$5:$AD$5,0))</f>
        <v>1.0218100000000001</v>
      </c>
      <c r="Y13" s="10">
        <f>INDEX('External Factors - Calculation'!$A$5:$AD$3803,MATCH("Y:[Loss Expansion Factor - Transm]",'External Factors - Calculation'!$A$5:$A$3803,0),MATCH(Y$7,'External Factors - Calculation'!$A$5:$AD$5,0))</f>
        <v>1.0218100000000001</v>
      </c>
      <c r="Z13" s="10">
        <f>INDEX('External Factors - Calculation'!$A$5:$AD$3803,MATCH("Y:[Loss Expansion Factor - Transm]",'External Factors - Calculation'!$A$5:$A$3803,0),MATCH(Z$7,'External Factors - Calculation'!$A$5:$AD$5,0))</f>
        <v>1.0218100000000001</v>
      </c>
      <c r="AA13" s="10">
        <f>INDEX('External Factors - Calculation'!$A$5:$AD$3803,MATCH("Y:[Loss Expansion Factor - Transm]",'External Factors - Calculation'!$A$5:$A$3803,0),MATCH(AA$7,'External Factors - Calculation'!$A$5:$AD$5,0))</f>
        <v>1.0218100000000001</v>
      </c>
    </row>
    <row r="14" spans="1:27">
      <c r="A14" s="6" t="s">
        <v>115</v>
      </c>
      <c r="B14" s="2">
        <f t="shared" ref="B14:W14" si="0">+B11*B12*B13</f>
        <v>0</v>
      </c>
      <c r="C14" s="2">
        <f t="shared" si="0"/>
        <v>0</v>
      </c>
      <c r="D14" s="2">
        <f t="shared" si="0"/>
        <v>220577.72482119306</v>
      </c>
      <c r="E14" s="2">
        <f t="shared" si="0"/>
        <v>0</v>
      </c>
      <c r="F14" s="2">
        <f t="shared" si="0"/>
        <v>0</v>
      </c>
      <c r="G14" s="2">
        <f t="shared" si="0"/>
        <v>0</v>
      </c>
      <c r="H14" s="2">
        <f t="shared" si="0"/>
        <v>0</v>
      </c>
      <c r="I14" s="2">
        <f t="shared" si="0"/>
        <v>0</v>
      </c>
      <c r="J14" s="2">
        <f t="shared" si="0"/>
        <v>34716.777022536226</v>
      </c>
      <c r="K14" s="2">
        <f t="shared" si="0"/>
        <v>0</v>
      </c>
      <c r="L14" s="2">
        <f t="shared" si="0"/>
        <v>0</v>
      </c>
      <c r="M14" s="2">
        <f t="shared" si="0"/>
        <v>0</v>
      </c>
      <c r="N14" s="2">
        <f t="shared" si="0"/>
        <v>0</v>
      </c>
      <c r="O14" s="2">
        <f t="shared" si="0"/>
        <v>0</v>
      </c>
      <c r="P14" s="2">
        <f t="shared" si="0"/>
        <v>0</v>
      </c>
      <c r="Q14" s="2">
        <f t="shared" si="0"/>
        <v>0</v>
      </c>
      <c r="R14" s="2">
        <f t="shared" si="0"/>
        <v>53094.351397660939</v>
      </c>
      <c r="S14" s="2">
        <f t="shared" si="0"/>
        <v>2948.9436600000004</v>
      </c>
      <c r="T14" s="2">
        <f t="shared" si="0"/>
        <v>166130.67748660498</v>
      </c>
      <c r="U14" s="2">
        <f t="shared" si="0"/>
        <v>21458.010000000002</v>
      </c>
      <c r="V14" s="2">
        <f t="shared" si="0"/>
        <v>812603.59879000008</v>
      </c>
      <c r="W14" s="2">
        <f t="shared" si="0"/>
        <v>45981.450000000004</v>
      </c>
      <c r="X14" s="2">
        <f t="shared" ref="X14:AA14" si="1">+X11*X12*X13</f>
        <v>19414.390000000003</v>
      </c>
      <c r="Y14" s="2">
        <f t="shared" si="1"/>
        <v>204362.00000000003</v>
      </c>
      <c r="Z14" s="2">
        <f t="shared" si="1"/>
        <v>4617.21878666666</v>
      </c>
      <c r="AA14" s="2">
        <f t="shared" si="1"/>
        <v>61308.600000000006</v>
      </c>
    </row>
    <row r="15" spans="1:27">
      <c r="A15" s="6"/>
    </row>
    <row r="16" spans="1:27">
      <c r="A16" s="6"/>
    </row>
    <row r="17" spans="1:27">
      <c r="A17" s="6" t="s">
        <v>119</v>
      </c>
      <c r="B17" s="2">
        <f>B$11</f>
        <v>375554.68982521398</v>
      </c>
      <c r="C17" s="2">
        <f t="shared" ref="C17:AA17" si="2">C$11</f>
        <v>14517.443850367899</v>
      </c>
      <c r="D17" s="2">
        <f t="shared" si="2"/>
        <v>215869.608656397</v>
      </c>
      <c r="E17" s="2">
        <f t="shared" si="2"/>
        <v>1302479.8836367</v>
      </c>
      <c r="F17" s="2">
        <f t="shared" si="2"/>
        <v>8683.3987839255406</v>
      </c>
      <c r="G17" s="2">
        <f t="shared" si="2"/>
        <v>4684415.5198050505</v>
      </c>
      <c r="H17" s="2">
        <f t="shared" si="2"/>
        <v>1927209.0425614701</v>
      </c>
      <c r="I17" s="2">
        <f t="shared" si="2"/>
        <v>369017.27366884798</v>
      </c>
      <c r="J17" s="2">
        <f t="shared" si="2"/>
        <v>33975.765575338097</v>
      </c>
      <c r="K17" s="2">
        <f t="shared" si="2"/>
        <v>17139.2000351676</v>
      </c>
      <c r="L17" s="2">
        <f t="shared" si="2"/>
        <v>26393.5073307887</v>
      </c>
      <c r="M17" s="2">
        <f t="shared" si="2"/>
        <v>9169.4264582359301</v>
      </c>
      <c r="N17" s="2">
        <f t="shared" si="2"/>
        <v>13187357.9850819</v>
      </c>
      <c r="O17" s="2">
        <f t="shared" si="2"/>
        <v>154156.97344601699</v>
      </c>
      <c r="P17" s="2">
        <f t="shared" si="2"/>
        <v>4074.4914353091799</v>
      </c>
      <c r="Q17" s="2">
        <f t="shared" si="2"/>
        <v>5011.8482839973403</v>
      </c>
      <c r="R17" s="2">
        <f t="shared" si="2"/>
        <v>51961.080237677197</v>
      </c>
      <c r="S17" s="2">
        <f t="shared" si="2"/>
        <v>2886</v>
      </c>
      <c r="T17" s="2">
        <f t="shared" si="2"/>
        <v>162584.705069049</v>
      </c>
      <c r="U17" s="2">
        <f t="shared" si="2"/>
        <v>21000</v>
      </c>
      <c r="V17" s="2">
        <f t="shared" si="2"/>
        <v>795259</v>
      </c>
      <c r="W17" s="2">
        <f t="shared" si="2"/>
        <v>45000</v>
      </c>
      <c r="X17" s="2">
        <f t="shared" si="2"/>
        <v>19000</v>
      </c>
      <c r="Y17" s="2">
        <f t="shared" si="2"/>
        <v>200000</v>
      </c>
      <c r="Z17" s="2">
        <f t="shared" si="2"/>
        <v>4518.6666666666597</v>
      </c>
      <c r="AA17" s="2">
        <f t="shared" si="2"/>
        <v>60000</v>
      </c>
    </row>
    <row r="18" spans="1:27" s="9" customFormat="1">
      <c r="A18" s="11" t="s">
        <v>114</v>
      </c>
      <c r="B18" s="9">
        <f>INDEX('External Factors - Calculation'!$A$5:$AD$3803,MATCH("AD:[Voltage Level % - Primary]",'External Factors - Calculation'!$A$5:$A$3803,0),MATCH(B$7,'External Factors - Calculation'!$A$5:$AD$5,0))</f>
        <v>0.39212000000000002</v>
      </c>
      <c r="C18" s="9">
        <f>INDEX('External Factors - Calculation'!$A$5:$AD$3803,MATCH("AD:[Voltage Level % - Primary]",'External Factors - Calculation'!$A$5:$A$3803,0),MATCH(C$7,'External Factors - Calculation'!$A$5:$AD$5,0))</f>
        <v>1.4279999999999999E-2</v>
      </c>
      <c r="D18" s="9">
        <f>INDEX('External Factors - Calculation'!$A$5:$AD$3803,MATCH("AD:[Voltage Level % - Primary]",'External Factors - Calculation'!$A$5:$A$3803,0),MATCH(D$7,'External Factors - Calculation'!$A$5:$AD$5,0))</f>
        <v>0</v>
      </c>
      <c r="E18" s="9">
        <f>INDEX('External Factors - Calculation'!$A$5:$AD$3803,MATCH("AD:[Voltage Level % - Primary]",'External Factors - Calculation'!$A$5:$A$3803,0),MATCH(E$7,'External Factors - Calculation'!$A$5:$AD$5,0))</f>
        <v>0</v>
      </c>
      <c r="F18" s="9">
        <f>INDEX('External Factors - Calculation'!$A$5:$AD$3803,MATCH("AD:[Voltage Level % - Primary]",'External Factors - Calculation'!$A$5:$A$3803,0),MATCH(F$7,'External Factors - Calculation'!$A$5:$AD$5,0))</f>
        <v>0</v>
      </c>
      <c r="G18" s="9">
        <f>INDEX('External Factors - Calculation'!$A$5:$AD$3803,MATCH("AD:[Voltage Level % - Primary]",'External Factors - Calculation'!$A$5:$A$3803,0),MATCH(G$7,'External Factors - Calculation'!$A$5:$AD$5,0))</f>
        <v>2.8800000000000002E-3</v>
      </c>
      <c r="H18" s="9">
        <f>INDEX('External Factors - Calculation'!$A$5:$AD$3803,MATCH("AD:[Voltage Level % - Primary]",'External Factors - Calculation'!$A$5:$A$3803,0),MATCH(H$7,'External Factors - Calculation'!$A$5:$AD$5,0))</f>
        <v>3.9350000000000003E-2</v>
      </c>
      <c r="I18" s="9">
        <f>INDEX('External Factors - Calculation'!$A$5:$AD$3803,MATCH("AD:[Voltage Level % - Primary]",'External Factors - Calculation'!$A$5:$A$3803,0),MATCH(I$7,'External Factors - Calculation'!$A$5:$AD$5,0))</f>
        <v>0.32521</v>
      </c>
      <c r="J18" s="9">
        <f>INDEX('External Factors - Calculation'!$A$5:$AD$3803,MATCH("AD:[Voltage Level % - Primary]",'External Factors - Calculation'!$A$5:$A$3803,0),MATCH(J$7,'External Factors - Calculation'!$A$5:$AD$5,0))</f>
        <v>0</v>
      </c>
      <c r="K18" s="9">
        <f>INDEX('External Factors - Calculation'!$A$5:$AD$3803,MATCH("AD:[Voltage Level % - Primary]",'External Factors - Calculation'!$A$5:$A$3803,0),MATCH(K$7,'External Factors - Calculation'!$A$5:$AD$5,0))</f>
        <v>1</v>
      </c>
      <c r="L18" s="9">
        <f>INDEX('External Factors - Calculation'!$A$5:$AD$3803,MATCH("AD:[Voltage Level % - Primary]",'External Factors - Calculation'!$A$5:$A$3803,0),MATCH(L$7,'External Factors - Calculation'!$A$5:$AD$5,0))</f>
        <v>0</v>
      </c>
      <c r="M18" s="9">
        <f>INDEX('External Factors - Calculation'!$A$5:$AD$3803,MATCH("AD:[Voltage Level % - Primary]",'External Factors - Calculation'!$A$5:$A$3803,0),MATCH(M$7,'External Factors - Calculation'!$A$5:$AD$5,0))</f>
        <v>1</v>
      </c>
      <c r="N18" s="9">
        <f>INDEX('External Factors - Calculation'!$A$5:$AD$3803,MATCH("AD:[Voltage Level % - Primary]",'External Factors - Calculation'!$A$5:$A$3803,0),MATCH(N$7,'External Factors - Calculation'!$A$5:$AD$5,0))</f>
        <v>0</v>
      </c>
      <c r="O18" s="9">
        <f>INDEX('External Factors - Calculation'!$A$5:$AD$3803,MATCH("AD:[Voltage Level % - Primary]",'External Factors - Calculation'!$A$5:$A$3803,0),MATCH(O$7,'External Factors - Calculation'!$A$5:$AD$5,0))</f>
        <v>0</v>
      </c>
      <c r="P18" s="9">
        <f>INDEX('External Factors - Calculation'!$A$5:$AD$3803,MATCH("AD:[Voltage Level % - Primary]",'External Factors - Calculation'!$A$5:$A$3803,0),MATCH(P$7,'External Factors - Calculation'!$A$5:$AD$5,0))</f>
        <v>0</v>
      </c>
      <c r="Q18" s="9">
        <f>INDEX('External Factors - Calculation'!$A$5:$AD$3803,MATCH("AD:[Voltage Level % - Primary]",'External Factors - Calculation'!$A$5:$A$3803,0),MATCH(Q$7,'External Factors - Calculation'!$A$5:$AD$5,0))</f>
        <v>1</v>
      </c>
      <c r="R18" s="9">
        <f>INDEX('External Factors - Calculation'!$A$5:$AD$3803,MATCH("AD:[Voltage Level % - Primary]",'External Factors - Calculation'!$A$5:$A$3803,0),MATCH(R$7,'External Factors - Calculation'!$A$5:$AD$5,0))</f>
        <v>0</v>
      </c>
      <c r="S18" s="9">
        <f>INDEX('External Factors - Calculation'!$A$5:$AD$3803,MATCH("AD:[Voltage Level % - Primary]",'External Factors - Calculation'!$A$5:$A$3803,0),MATCH(S$7,'External Factors - Calculation'!$A$5:$AD$5,0))</f>
        <v>0</v>
      </c>
      <c r="T18" s="9">
        <f>INDEX('External Factors - Calculation'!$A$5:$AD$3803,MATCH("AD:[Voltage Level % - Primary]",'External Factors - Calculation'!$A$5:$A$3803,0),MATCH(T$7,'External Factors - Calculation'!$A$5:$AD$5,0))</f>
        <v>0</v>
      </c>
      <c r="U18" s="9">
        <f>INDEX('External Factors - Calculation'!$A$5:$AD$3803,MATCH("AD:[Voltage Level % - Primary]",'External Factors - Calculation'!$A$5:$A$3803,0),MATCH(U$7,'External Factors - Calculation'!$A$5:$AD$5,0))</f>
        <v>0</v>
      </c>
      <c r="V18" s="9">
        <f>INDEX('External Factors - Calculation'!$A$5:$AD$3803,MATCH("AD:[Voltage Level % - Primary]",'External Factors - Calculation'!$A$5:$A$3803,0),MATCH(V$7,'External Factors - Calculation'!$A$5:$AD$5,0))</f>
        <v>0</v>
      </c>
      <c r="W18" s="9">
        <f>INDEX('External Factors - Calculation'!$A$5:$AD$3803,MATCH("AD:[Voltage Level % - Primary]",'External Factors - Calculation'!$A$5:$A$3803,0),MATCH(W$7,'External Factors - Calculation'!$A$5:$AD$5,0))</f>
        <v>0</v>
      </c>
      <c r="X18" s="9">
        <f>INDEX('External Factors - Calculation'!$A$5:$AD$3803,MATCH("AD:[Voltage Level % - Primary]",'External Factors - Calculation'!$A$5:$A$3803,0),MATCH(X$7,'External Factors - Calculation'!$A$5:$AD$5,0))</f>
        <v>0</v>
      </c>
      <c r="Y18" s="9">
        <f>INDEX('External Factors - Calculation'!$A$5:$AD$3803,MATCH("AD:[Voltage Level % - Primary]",'External Factors - Calculation'!$A$5:$A$3803,0),MATCH(Y$7,'External Factors - Calculation'!$A$5:$AD$5,0))</f>
        <v>0</v>
      </c>
      <c r="Z18" s="9">
        <f>INDEX('External Factors - Calculation'!$A$5:$AD$3803,MATCH("AD:[Voltage Level % - Primary]",'External Factors - Calculation'!$A$5:$A$3803,0),MATCH(Z$7,'External Factors - Calculation'!$A$5:$AD$5,0))</f>
        <v>0</v>
      </c>
      <c r="AA18" s="9">
        <f>INDEX('External Factors - Calculation'!$A$5:$AD$3803,MATCH("AD:[Voltage Level % - Primary]",'External Factors - Calculation'!$A$5:$A$3803,0),MATCH(AA$7,'External Factors - Calculation'!$A$5:$AD$5,0))</f>
        <v>0</v>
      </c>
    </row>
    <row r="19" spans="1:27" s="9" customFormat="1">
      <c r="A19" s="11" t="s">
        <v>113</v>
      </c>
      <c r="B19" s="10">
        <f>INDEX('External Factors - Calculation'!$A$5:$AD$3803,MATCH("AE:[Loss Expansion Factor - Primary]",'External Factors - Calculation'!$A$5:$A$3803,0),MATCH(B$7,'External Factors - Calculation'!$A$5:$AD$5,0))</f>
        <v>1.0347900000000001</v>
      </c>
      <c r="C19" s="10">
        <f>INDEX('External Factors - Calculation'!$A$5:$AD$3803,MATCH("AE:[Loss Expansion Factor - Primary]",'External Factors - Calculation'!$A$5:$A$3803,0),MATCH(C$7,'External Factors - Calculation'!$A$5:$AD$5,0))</f>
        <v>1.0347900000000001</v>
      </c>
      <c r="D19" s="10">
        <f>INDEX('External Factors - Calculation'!$A$5:$AD$3803,MATCH("AE:[Loss Expansion Factor - Primary]",'External Factors - Calculation'!$A$5:$A$3803,0),MATCH(D$7,'External Factors - Calculation'!$A$5:$AD$5,0))</f>
        <v>1.0347900000000001</v>
      </c>
      <c r="E19" s="10">
        <f>INDEX('External Factors - Calculation'!$A$5:$AD$3803,MATCH("AE:[Loss Expansion Factor - Primary]",'External Factors - Calculation'!$A$5:$A$3803,0),MATCH(E$7,'External Factors - Calculation'!$A$5:$AD$5,0))</f>
        <v>1.0347900000000001</v>
      </c>
      <c r="F19" s="10">
        <f>INDEX('External Factors - Calculation'!$A$5:$AD$3803,MATCH("AE:[Loss Expansion Factor - Primary]",'External Factors - Calculation'!$A$5:$A$3803,0),MATCH(F$7,'External Factors - Calculation'!$A$5:$AD$5,0))</f>
        <v>1.0347900000000001</v>
      </c>
      <c r="G19" s="10">
        <f>INDEX('External Factors - Calculation'!$A$5:$AD$3803,MATCH("AE:[Loss Expansion Factor - Primary]",'External Factors - Calculation'!$A$5:$A$3803,0),MATCH(G$7,'External Factors - Calculation'!$A$5:$AD$5,0))</f>
        <v>1.0347900000000001</v>
      </c>
      <c r="H19" s="10">
        <f>INDEX('External Factors - Calculation'!$A$5:$AD$3803,MATCH("AE:[Loss Expansion Factor - Primary]",'External Factors - Calculation'!$A$5:$A$3803,0),MATCH(H$7,'External Factors - Calculation'!$A$5:$AD$5,0))</f>
        <v>1.0347900000000001</v>
      </c>
      <c r="I19" s="10">
        <f>INDEX('External Factors - Calculation'!$A$5:$AD$3803,MATCH("AE:[Loss Expansion Factor - Primary]",'External Factors - Calculation'!$A$5:$A$3803,0),MATCH(I$7,'External Factors - Calculation'!$A$5:$AD$5,0))</f>
        <v>1.0347900000000001</v>
      </c>
      <c r="J19" s="10">
        <f>INDEX('External Factors - Calculation'!$A$5:$AD$3803,MATCH("AE:[Loss Expansion Factor - Primary]",'External Factors - Calculation'!$A$5:$A$3803,0),MATCH(J$7,'External Factors - Calculation'!$A$5:$AD$5,0))</f>
        <v>1.0347900000000001</v>
      </c>
      <c r="K19" s="10">
        <f>INDEX('External Factors - Calculation'!$A$5:$AD$3803,MATCH("AE:[Loss Expansion Factor - Primary]",'External Factors - Calculation'!$A$5:$A$3803,0),MATCH(K$7,'External Factors - Calculation'!$A$5:$AD$5,0))</f>
        <v>1.0347900000000001</v>
      </c>
      <c r="L19" s="10">
        <f>INDEX('External Factors - Calculation'!$A$5:$AD$3803,MATCH("AE:[Loss Expansion Factor - Primary]",'External Factors - Calculation'!$A$5:$A$3803,0),MATCH(L$7,'External Factors - Calculation'!$A$5:$AD$5,0))</f>
        <v>1.0347900000000001</v>
      </c>
      <c r="M19" s="10">
        <f>INDEX('External Factors - Calculation'!$A$5:$AD$3803,MATCH("AE:[Loss Expansion Factor - Primary]",'External Factors - Calculation'!$A$5:$A$3803,0),MATCH(M$7,'External Factors - Calculation'!$A$5:$AD$5,0))</f>
        <v>1.0347900000000001</v>
      </c>
      <c r="N19" s="10">
        <f>INDEX('External Factors - Calculation'!$A$5:$AD$3803,MATCH("AE:[Loss Expansion Factor - Primary]",'External Factors - Calculation'!$A$5:$A$3803,0),MATCH(N$7,'External Factors - Calculation'!$A$5:$AD$5,0))</f>
        <v>1.0347900000000001</v>
      </c>
      <c r="O19" s="10">
        <f>INDEX('External Factors - Calculation'!$A$5:$AD$3803,MATCH("AE:[Loss Expansion Factor - Primary]",'External Factors - Calculation'!$A$5:$A$3803,0),MATCH(O$7,'External Factors - Calculation'!$A$5:$AD$5,0))</f>
        <v>1.0347900000000001</v>
      </c>
      <c r="P19" s="10">
        <f>INDEX('External Factors - Calculation'!$A$5:$AD$3803,MATCH("AE:[Loss Expansion Factor - Primary]",'External Factors - Calculation'!$A$5:$A$3803,0),MATCH(P$7,'External Factors - Calculation'!$A$5:$AD$5,0))</f>
        <v>1.0347900000000001</v>
      </c>
      <c r="Q19" s="10">
        <f>INDEX('External Factors - Calculation'!$A$5:$AD$3803,MATCH("AE:[Loss Expansion Factor - Primary]",'External Factors - Calculation'!$A$5:$A$3803,0),MATCH(Q$7,'External Factors - Calculation'!$A$5:$AD$5,0))</f>
        <v>1.0347900000000001</v>
      </c>
      <c r="R19" s="10">
        <f>INDEX('External Factors - Calculation'!$A$5:$AD$3803,MATCH("AE:[Loss Expansion Factor - Primary]",'External Factors - Calculation'!$A$5:$A$3803,0),MATCH(R$7,'External Factors - Calculation'!$A$5:$AD$5,0))</f>
        <v>1.0347900000000001</v>
      </c>
      <c r="S19" s="10">
        <f>INDEX('External Factors - Calculation'!$A$5:$AD$3803,MATCH("AE:[Loss Expansion Factor - Primary]",'External Factors - Calculation'!$A$5:$A$3803,0),MATCH(S$7,'External Factors - Calculation'!$A$5:$AD$5,0))</f>
        <v>1.0347900000000001</v>
      </c>
      <c r="T19" s="10">
        <f>INDEX('External Factors - Calculation'!$A$5:$AD$3803,MATCH("AE:[Loss Expansion Factor - Primary]",'External Factors - Calculation'!$A$5:$A$3803,0),MATCH(T$7,'External Factors - Calculation'!$A$5:$AD$5,0))</f>
        <v>1.0347900000000001</v>
      </c>
      <c r="U19" s="10">
        <f>INDEX('External Factors - Calculation'!$A$5:$AD$3803,MATCH("AE:[Loss Expansion Factor - Primary]",'External Factors - Calculation'!$A$5:$A$3803,0),MATCH(U$7,'External Factors - Calculation'!$A$5:$AD$5,0))</f>
        <v>1.0347900000000001</v>
      </c>
      <c r="V19" s="10">
        <f>INDEX('External Factors - Calculation'!$A$5:$AD$3803,MATCH("AE:[Loss Expansion Factor - Primary]",'External Factors - Calculation'!$A$5:$A$3803,0),MATCH(V$7,'External Factors - Calculation'!$A$5:$AD$5,0))</f>
        <v>1.0347900000000001</v>
      </c>
      <c r="W19" s="10">
        <f>INDEX('External Factors - Calculation'!$A$5:$AD$3803,MATCH("AE:[Loss Expansion Factor - Primary]",'External Factors - Calculation'!$A$5:$A$3803,0),MATCH(W$7,'External Factors - Calculation'!$A$5:$AD$5,0))</f>
        <v>1.0347900000000001</v>
      </c>
      <c r="X19" s="10">
        <f>INDEX('External Factors - Calculation'!$A$5:$AD$3803,MATCH("AE:[Loss Expansion Factor - Primary]",'External Factors - Calculation'!$A$5:$A$3803,0),MATCH(X$7,'External Factors - Calculation'!$A$5:$AD$5,0))</f>
        <v>1.0347900000000001</v>
      </c>
      <c r="Y19" s="10">
        <f>INDEX('External Factors - Calculation'!$A$5:$AD$3803,MATCH("AE:[Loss Expansion Factor - Primary]",'External Factors - Calculation'!$A$5:$A$3803,0),MATCH(Y$7,'External Factors - Calculation'!$A$5:$AD$5,0))</f>
        <v>1.0347900000000001</v>
      </c>
      <c r="Z19" s="10">
        <f>INDEX('External Factors - Calculation'!$A$5:$AD$3803,MATCH("AE:[Loss Expansion Factor - Primary]",'External Factors - Calculation'!$A$5:$A$3803,0),MATCH(Z$7,'External Factors - Calculation'!$A$5:$AD$5,0))</f>
        <v>1.0347900000000001</v>
      </c>
      <c r="AA19" s="10">
        <f>INDEX('External Factors - Calculation'!$A$5:$AD$3803,MATCH("AE:[Loss Expansion Factor - Primary]",'External Factors - Calculation'!$A$5:$A$3803,0),MATCH(AA$7,'External Factors - Calculation'!$A$5:$AD$5,0))</f>
        <v>1.0347900000000001</v>
      </c>
    </row>
    <row r="20" spans="1:27">
      <c r="A20" s="6" t="s">
        <v>112</v>
      </c>
      <c r="B20" s="2">
        <f t="shared" ref="B20:W20" si="3">+B17*B18*B19</f>
        <v>152385.76752231753</v>
      </c>
      <c r="C20" s="2">
        <f t="shared" si="3"/>
        <v>214.521381709049</v>
      </c>
      <c r="D20" s="2">
        <f t="shared" si="3"/>
        <v>0</v>
      </c>
      <c r="E20" s="2">
        <f t="shared" si="3"/>
        <v>0</v>
      </c>
      <c r="F20" s="2">
        <f t="shared" si="3"/>
        <v>0</v>
      </c>
      <c r="G20" s="2">
        <f t="shared" si="3"/>
        <v>13960.472646928518</v>
      </c>
      <c r="H20" s="2">
        <f t="shared" si="3"/>
        <v>78473.998986738443</v>
      </c>
      <c r="I20" s="2">
        <f t="shared" si="3"/>
        <v>124183.189632201</v>
      </c>
      <c r="J20" s="2">
        <f t="shared" si="3"/>
        <v>0</v>
      </c>
      <c r="K20" s="2">
        <f t="shared" si="3"/>
        <v>17735.472804391084</v>
      </c>
      <c r="L20" s="2">
        <f t="shared" si="3"/>
        <v>0</v>
      </c>
      <c r="M20" s="2">
        <f t="shared" si="3"/>
        <v>9488.4308047179584</v>
      </c>
      <c r="N20" s="2">
        <f t="shared" si="3"/>
        <v>0</v>
      </c>
      <c r="O20" s="2">
        <f t="shared" si="3"/>
        <v>0</v>
      </c>
      <c r="P20" s="2">
        <f t="shared" si="3"/>
        <v>0</v>
      </c>
      <c r="Q20" s="2">
        <f t="shared" si="3"/>
        <v>5186.2104857976083</v>
      </c>
      <c r="R20" s="2">
        <f t="shared" si="3"/>
        <v>0</v>
      </c>
      <c r="S20" s="2">
        <f t="shared" si="3"/>
        <v>0</v>
      </c>
      <c r="T20" s="2">
        <f t="shared" si="3"/>
        <v>0</v>
      </c>
      <c r="U20" s="2">
        <f t="shared" si="3"/>
        <v>0</v>
      </c>
      <c r="V20" s="2">
        <f t="shared" si="3"/>
        <v>0</v>
      </c>
      <c r="W20" s="2">
        <f t="shared" si="3"/>
        <v>0</v>
      </c>
      <c r="X20" s="2">
        <f t="shared" ref="X20:AA20" si="4">+X17*X18*X19</f>
        <v>0</v>
      </c>
      <c r="Y20" s="2">
        <f t="shared" si="4"/>
        <v>0</v>
      </c>
      <c r="Z20" s="2">
        <f t="shared" si="4"/>
        <v>0</v>
      </c>
      <c r="AA20" s="2">
        <f t="shared" si="4"/>
        <v>0</v>
      </c>
    </row>
    <row r="21" spans="1:27">
      <c r="A21" s="6"/>
    </row>
    <row r="22" spans="1:27">
      <c r="A22" s="6"/>
    </row>
    <row r="23" spans="1:27">
      <c r="A23" s="6" t="s">
        <v>119</v>
      </c>
      <c r="B23" s="2">
        <f>B$11</f>
        <v>375554.68982521398</v>
      </c>
      <c r="C23" s="2">
        <f t="shared" ref="C23:AA23" si="5">C$11</f>
        <v>14517.443850367899</v>
      </c>
      <c r="D23" s="2">
        <f t="shared" si="5"/>
        <v>215869.608656397</v>
      </c>
      <c r="E23" s="2">
        <f t="shared" si="5"/>
        <v>1302479.8836367</v>
      </c>
      <c r="F23" s="2">
        <f t="shared" si="5"/>
        <v>8683.3987839255406</v>
      </c>
      <c r="G23" s="2">
        <f t="shared" si="5"/>
        <v>4684415.5198050505</v>
      </c>
      <c r="H23" s="2">
        <f t="shared" si="5"/>
        <v>1927209.0425614701</v>
      </c>
      <c r="I23" s="2">
        <f t="shared" si="5"/>
        <v>369017.27366884798</v>
      </c>
      <c r="J23" s="2">
        <f t="shared" si="5"/>
        <v>33975.765575338097</v>
      </c>
      <c r="K23" s="2">
        <f t="shared" si="5"/>
        <v>17139.2000351676</v>
      </c>
      <c r="L23" s="2">
        <f t="shared" si="5"/>
        <v>26393.5073307887</v>
      </c>
      <c r="M23" s="2">
        <f t="shared" si="5"/>
        <v>9169.4264582359301</v>
      </c>
      <c r="N23" s="2">
        <f t="shared" si="5"/>
        <v>13187357.9850819</v>
      </c>
      <c r="O23" s="2">
        <f t="shared" si="5"/>
        <v>154156.97344601699</v>
      </c>
      <c r="P23" s="2">
        <f t="shared" si="5"/>
        <v>4074.4914353091799</v>
      </c>
      <c r="Q23" s="2">
        <f t="shared" si="5"/>
        <v>5011.8482839973403</v>
      </c>
      <c r="R23" s="2">
        <f t="shared" si="5"/>
        <v>51961.080237677197</v>
      </c>
      <c r="S23" s="2">
        <f t="shared" si="5"/>
        <v>2886</v>
      </c>
      <c r="T23" s="2">
        <f t="shared" si="5"/>
        <v>162584.705069049</v>
      </c>
      <c r="U23" s="2">
        <f t="shared" si="5"/>
        <v>21000</v>
      </c>
      <c r="V23" s="2">
        <f t="shared" si="5"/>
        <v>795259</v>
      </c>
      <c r="W23" s="2">
        <f t="shared" si="5"/>
        <v>45000</v>
      </c>
      <c r="X23" s="2">
        <f t="shared" si="5"/>
        <v>19000</v>
      </c>
      <c r="Y23" s="2">
        <f t="shared" si="5"/>
        <v>200000</v>
      </c>
      <c r="Z23" s="2">
        <f t="shared" si="5"/>
        <v>4518.6666666666597</v>
      </c>
      <c r="AA23" s="2">
        <f t="shared" si="5"/>
        <v>60000</v>
      </c>
    </row>
    <row r="24" spans="1:27" s="9" customFormat="1">
      <c r="A24" s="11" t="s">
        <v>104</v>
      </c>
      <c r="B24" s="9">
        <f>INDEX('External Factors - Calculation'!$A$5:$AD$3803,MATCH("AJ:[Voltage Level % - Secondary]",'External Factors - Calculation'!$A$5:$A$3803,0),MATCH(B$7,'External Factors - Calculation'!$A$5:$AD$5,0))</f>
        <v>0.60787999999999998</v>
      </c>
      <c r="C24" s="9">
        <f>INDEX('External Factors - Calculation'!$A$5:$AD$3803,MATCH("AJ:[Voltage Level % - Secondary]",'External Factors - Calculation'!$A$5:$A$3803,0),MATCH(C$7,'External Factors - Calculation'!$A$5:$AD$5,0))</f>
        <v>0.98572000000000004</v>
      </c>
      <c r="D24" s="9">
        <f>INDEX('External Factors - Calculation'!$A$5:$AD$3803,MATCH("AJ:[Voltage Level % - Secondary]",'External Factors - Calculation'!$A$5:$A$3803,0),MATCH(D$7,'External Factors - Calculation'!$A$5:$AD$5,0))</f>
        <v>0</v>
      </c>
      <c r="E24" s="9">
        <f>INDEX('External Factors - Calculation'!$A$5:$AD$3803,MATCH("AJ:[Voltage Level % - Secondary]",'External Factors - Calculation'!$A$5:$A$3803,0),MATCH(E$7,'External Factors - Calculation'!$A$5:$AD$5,0))</f>
        <v>1</v>
      </c>
      <c r="F24" s="9">
        <f>INDEX('External Factors - Calculation'!$A$5:$AD$3803,MATCH("AJ:[Voltage Level % - Secondary]",'External Factors - Calculation'!$A$5:$A$3803,0),MATCH(F$7,'External Factors - Calculation'!$A$5:$AD$5,0))</f>
        <v>1</v>
      </c>
      <c r="G24" s="9">
        <f>INDEX('External Factors - Calculation'!$A$5:$AD$3803,MATCH("AJ:[Voltage Level % - Secondary]",'External Factors - Calculation'!$A$5:$A$3803,0),MATCH(G$7,'External Factors - Calculation'!$A$5:$AD$5,0))</f>
        <v>0.99712000000000001</v>
      </c>
      <c r="H24" s="9">
        <f>INDEX('External Factors - Calculation'!$A$5:$AD$3803,MATCH("AJ:[Voltage Level % - Secondary]",'External Factors - Calculation'!$A$5:$A$3803,0),MATCH(H$7,'External Factors - Calculation'!$A$5:$AD$5,0))</f>
        <v>0.96065</v>
      </c>
      <c r="I24" s="9">
        <f>INDEX('External Factors - Calculation'!$A$5:$AD$3803,MATCH("AJ:[Voltage Level % - Secondary]",'External Factors - Calculation'!$A$5:$A$3803,0),MATCH(I$7,'External Factors - Calculation'!$A$5:$AD$5,0))</f>
        <v>0.67479</v>
      </c>
      <c r="J24" s="9">
        <f>INDEX('External Factors - Calculation'!$A$5:$AD$3803,MATCH("AJ:[Voltage Level % - Secondary]",'External Factors - Calculation'!$A$5:$A$3803,0),MATCH(J$7,'External Factors - Calculation'!$A$5:$AD$5,0))</f>
        <v>0</v>
      </c>
      <c r="K24" s="9">
        <f>INDEX('External Factors - Calculation'!$A$5:$AD$3803,MATCH("AJ:[Voltage Level % - Secondary]",'External Factors - Calculation'!$A$5:$A$3803,0),MATCH(K$7,'External Factors - Calculation'!$A$5:$AD$5,0))</f>
        <v>0</v>
      </c>
      <c r="L24" s="9">
        <f>INDEX('External Factors - Calculation'!$A$5:$AD$3803,MATCH("AJ:[Voltage Level % - Secondary]",'External Factors - Calculation'!$A$5:$A$3803,0),MATCH(L$7,'External Factors - Calculation'!$A$5:$AD$5,0))</f>
        <v>1</v>
      </c>
      <c r="M24" s="9">
        <f>INDEX('External Factors - Calculation'!$A$5:$AD$3803,MATCH("AJ:[Voltage Level % - Secondary]",'External Factors - Calculation'!$A$5:$A$3803,0),MATCH(M$7,'External Factors - Calculation'!$A$5:$AD$5,0))</f>
        <v>0</v>
      </c>
      <c r="N24" s="9">
        <f>INDEX('External Factors - Calculation'!$A$5:$AD$3803,MATCH("AJ:[Voltage Level % - Secondary]",'External Factors - Calculation'!$A$5:$A$3803,0),MATCH(N$7,'External Factors - Calculation'!$A$5:$AD$5,0))</f>
        <v>1</v>
      </c>
      <c r="O24" s="9">
        <f>INDEX('External Factors - Calculation'!$A$5:$AD$3803,MATCH("AJ:[Voltage Level % - Secondary]",'External Factors - Calculation'!$A$5:$A$3803,0),MATCH(O$7,'External Factors - Calculation'!$A$5:$AD$5,0))</f>
        <v>1</v>
      </c>
      <c r="P24" s="9">
        <f>INDEX('External Factors - Calculation'!$A$5:$AD$3803,MATCH("AJ:[Voltage Level % - Secondary]",'External Factors - Calculation'!$A$5:$A$3803,0),MATCH(P$7,'External Factors - Calculation'!$A$5:$AD$5,0))</f>
        <v>1</v>
      </c>
      <c r="Q24" s="9">
        <f>INDEX('External Factors - Calculation'!$A$5:$AD$3803,MATCH("AJ:[Voltage Level % - Secondary]",'External Factors - Calculation'!$A$5:$A$3803,0),MATCH(Q$7,'External Factors - Calculation'!$A$5:$AD$5,0))</f>
        <v>0</v>
      </c>
      <c r="R24" s="9">
        <f>INDEX('External Factors - Calculation'!$A$5:$AD$3803,MATCH("AJ:[Voltage Level % - Secondary]",'External Factors - Calculation'!$A$5:$A$3803,0),MATCH(R$7,'External Factors - Calculation'!$A$5:$AD$5,0))</f>
        <v>0</v>
      </c>
      <c r="S24" s="9">
        <f>INDEX('External Factors - Calculation'!$A$5:$AD$3803,MATCH("AJ:[Voltage Level % - Secondary]",'External Factors - Calculation'!$A$5:$A$3803,0),MATCH(S$7,'External Factors - Calculation'!$A$5:$AD$5,0))</f>
        <v>0</v>
      </c>
      <c r="T24" s="9">
        <f>INDEX('External Factors - Calculation'!$A$5:$AD$3803,MATCH("AJ:[Voltage Level % - Secondary]",'External Factors - Calculation'!$A$5:$A$3803,0),MATCH(T$7,'External Factors - Calculation'!$A$5:$AD$5,0))</f>
        <v>0</v>
      </c>
      <c r="U24" s="9">
        <f>INDEX('External Factors - Calculation'!$A$5:$AD$3803,MATCH("AJ:[Voltage Level % - Secondary]",'External Factors - Calculation'!$A$5:$A$3803,0),MATCH(U$7,'External Factors - Calculation'!$A$5:$AD$5,0))</f>
        <v>0</v>
      </c>
      <c r="V24" s="9">
        <f>INDEX('External Factors - Calculation'!$A$5:$AD$3803,MATCH("AJ:[Voltage Level % - Secondary]",'External Factors - Calculation'!$A$5:$A$3803,0),MATCH(V$7,'External Factors - Calculation'!$A$5:$AD$5,0))</f>
        <v>0</v>
      </c>
      <c r="W24" s="9">
        <f>INDEX('External Factors - Calculation'!$A$5:$AD$3803,MATCH("AJ:[Voltage Level % - Secondary]",'External Factors - Calculation'!$A$5:$A$3803,0),MATCH(W$7,'External Factors - Calculation'!$A$5:$AD$5,0))</f>
        <v>0</v>
      </c>
      <c r="X24" s="9">
        <f>INDEX('External Factors - Calculation'!$A$5:$AD$3803,MATCH("AJ:[Voltage Level % - Secondary]",'External Factors - Calculation'!$A$5:$A$3803,0),MATCH(X$7,'External Factors - Calculation'!$A$5:$AD$5,0))</f>
        <v>0</v>
      </c>
      <c r="Y24" s="9">
        <f>INDEX('External Factors - Calculation'!$A$5:$AD$3803,MATCH("AJ:[Voltage Level % - Secondary]",'External Factors - Calculation'!$A$5:$A$3803,0),MATCH(Y$7,'External Factors - Calculation'!$A$5:$AD$5,0))</f>
        <v>0</v>
      </c>
      <c r="Z24" s="9">
        <f>INDEX('External Factors - Calculation'!$A$5:$AD$3803,MATCH("AJ:[Voltage Level % - Secondary]",'External Factors - Calculation'!$A$5:$A$3803,0),MATCH(Z$7,'External Factors - Calculation'!$A$5:$AD$5,0))</f>
        <v>0</v>
      </c>
      <c r="AA24" s="9">
        <f>INDEX('External Factors - Calculation'!$A$5:$AD$3803,MATCH("AJ:[Voltage Level % - Secondary]",'External Factors - Calculation'!$A$5:$A$3803,0),MATCH(AA$7,'External Factors - Calculation'!$A$5:$AD$5,0))</f>
        <v>0</v>
      </c>
    </row>
    <row r="25" spans="1:27" s="9" customFormat="1">
      <c r="A25" s="11" t="s">
        <v>110</v>
      </c>
      <c r="B25" s="10">
        <f>INDEX('External Factors - Calculation'!$A$5:$AD$3803,MATCH("AK:[Loss Expansion Factor - Secondary]",'External Factors - Calculation'!$A$5:$A$3803,0),MATCH(B$7,'External Factors - Calculation'!$A$5:$AD$5,0))</f>
        <v>1.0643100000000001</v>
      </c>
      <c r="C25" s="10">
        <f>INDEX('External Factors - Calculation'!$A$5:$AD$3803,MATCH("AK:[Loss Expansion Factor - Secondary]",'External Factors - Calculation'!$A$5:$A$3803,0),MATCH(C$7,'External Factors - Calculation'!$A$5:$AD$5,0))</f>
        <v>1.0643100000000001</v>
      </c>
      <c r="D25" s="10">
        <f>INDEX('External Factors - Calculation'!$A$5:$AD$3803,MATCH("AK:[Loss Expansion Factor - Secondary]",'External Factors - Calculation'!$A$5:$A$3803,0),MATCH(D$7,'External Factors - Calculation'!$A$5:$AD$5,0))</f>
        <v>1.0643100000000001</v>
      </c>
      <c r="E25" s="10">
        <f>INDEX('External Factors - Calculation'!$A$5:$AD$3803,MATCH("AK:[Loss Expansion Factor - Secondary]",'External Factors - Calculation'!$A$5:$A$3803,0),MATCH(E$7,'External Factors - Calculation'!$A$5:$AD$5,0))</f>
        <v>1.0643100000000001</v>
      </c>
      <c r="F25" s="10">
        <f>INDEX('External Factors - Calculation'!$A$5:$AD$3803,MATCH("AK:[Loss Expansion Factor - Secondary]",'External Factors - Calculation'!$A$5:$A$3803,0),MATCH(F$7,'External Factors - Calculation'!$A$5:$AD$5,0))</f>
        <v>1.0643100000000001</v>
      </c>
      <c r="G25" s="10">
        <f>INDEX('External Factors - Calculation'!$A$5:$AD$3803,MATCH("AK:[Loss Expansion Factor - Secondary]",'External Factors - Calculation'!$A$5:$A$3803,0),MATCH(G$7,'External Factors - Calculation'!$A$5:$AD$5,0))</f>
        <v>1.0643100000000001</v>
      </c>
      <c r="H25" s="10">
        <f>INDEX('External Factors - Calculation'!$A$5:$AD$3803,MATCH("AK:[Loss Expansion Factor - Secondary]",'External Factors - Calculation'!$A$5:$A$3803,0),MATCH(H$7,'External Factors - Calculation'!$A$5:$AD$5,0))</f>
        <v>1.0643100000000001</v>
      </c>
      <c r="I25" s="10">
        <f>INDEX('External Factors - Calculation'!$A$5:$AD$3803,MATCH("AK:[Loss Expansion Factor - Secondary]",'External Factors - Calculation'!$A$5:$A$3803,0),MATCH(I$7,'External Factors - Calculation'!$A$5:$AD$5,0))</f>
        <v>1.0643100000000001</v>
      </c>
      <c r="J25" s="10">
        <f>INDEX('External Factors - Calculation'!$A$5:$AD$3803,MATCH("AK:[Loss Expansion Factor - Secondary]",'External Factors - Calculation'!$A$5:$A$3803,0),MATCH(J$7,'External Factors - Calculation'!$A$5:$AD$5,0))</f>
        <v>1.0643100000000001</v>
      </c>
      <c r="K25" s="10">
        <f>INDEX('External Factors - Calculation'!$A$5:$AD$3803,MATCH("AK:[Loss Expansion Factor - Secondary]",'External Factors - Calculation'!$A$5:$A$3803,0),MATCH(K$7,'External Factors - Calculation'!$A$5:$AD$5,0))</f>
        <v>1.0643100000000001</v>
      </c>
      <c r="L25" s="10">
        <f>INDEX('External Factors - Calculation'!$A$5:$AD$3803,MATCH("AK:[Loss Expansion Factor - Secondary]",'External Factors - Calculation'!$A$5:$A$3803,0),MATCH(L$7,'External Factors - Calculation'!$A$5:$AD$5,0))</f>
        <v>1.0643100000000001</v>
      </c>
      <c r="M25" s="10">
        <f>INDEX('External Factors - Calculation'!$A$5:$AD$3803,MATCH("AK:[Loss Expansion Factor - Secondary]",'External Factors - Calculation'!$A$5:$A$3803,0),MATCH(M$7,'External Factors - Calculation'!$A$5:$AD$5,0))</f>
        <v>1.0643100000000001</v>
      </c>
      <c r="N25" s="10">
        <f>INDEX('External Factors - Calculation'!$A$5:$AD$3803,MATCH("AK:[Loss Expansion Factor - Secondary]",'External Factors - Calculation'!$A$5:$A$3803,0),MATCH(N$7,'External Factors - Calculation'!$A$5:$AD$5,0))</f>
        <v>1.0643100000000001</v>
      </c>
      <c r="O25" s="10">
        <f>INDEX('External Factors - Calculation'!$A$5:$AD$3803,MATCH("AK:[Loss Expansion Factor - Secondary]",'External Factors - Calculation'!$A$5:$A$3803,0),MATCH(O$7,'External Factors - Calculation'!$A$5:$AD$5,0))</f>
        <v>1.0643100000000001</v>
      </c>
      <c r="P25" s="10">
        <f>INDEX('External Factors - Calculation'!$A$5:$AD$3803,MATCH("AK:[Loss Expansion Factor - Secondary]",'External Factors - Calculation'!$A$5:$A$3803,0),MATCH(P$7,'External Factors - Calculation'!$A$5:$AD$5,0))</f>
        <v>1.0643100000000001</v>
      </c>
      <c r="Q25" s="10">
        <f>INDEX('External Factors - Calculation'!$A$5:$AD$3803,MATCH("AK:[Loss Expansion Factor - Secondary]",'External Factors - Calculation'!$A$5:$A$3803,0),MATCH(Q$7,'External Factors - Calculation'!$A$5:$AD$5,0))</f>
        <v>1.0643100000000001</v>
      </c>
      <c r="R25" s="10">
        <f>INDEX('External Factors - Calculation'!$A$5:$AD$3803,MATCH("AK:[Loss Expansion Factor - Secondary]",'External Factors - Calculation'!$A$5:$A$3803,0),MATCH(R$7,'External Factors - Calculation'!$A$5:$AD$5,0))</f>
        <v>1.0643100000000001</v>
      </c>
      <c r="S25" s="10">
        <f>INDEX('External Factors - Calculation'!$A$5:$AD$3803,MATCH("AK:[Loss Expansion Factor - Secondary]",'External Factors - Calculation'!$A$5:$A$3803,0),MATCH(S$7,'External Factors - Calculation'!$A$5:$AD$5,0))</f>
        <v>1.0643100000000001</v>
      </c>
      <c r="T25" s="10">
        <f>INDEX('External Factors - Calculation'!$A$5:$AD$3803,MATCH("AK:[Loss Expansion Factor - Secondary]",'External Factors - Calculation'!$A$5:$A$3803,0),MATCH(T$7,'External Factors - Calculation'!$A$5:$AD$5,0))</f>
        <v>1.0643100000000001</v>
      </c>
      <c r="U25" s="10">
        <f>INDEX('External Factors - Calculation'!$A$5:$AD$3803,MATCH("AK:[Loss Expansion Factor - Secondary]",'External Factors - Calculation'!$A$5:$A$3803,0),MATCH(U$7,'External Factors - Calculation'!$A$5:$AD$5,0))</f>
        <v>1.0643100000000001</v>
      </c>
      <c r="V25" s="10">
        <f>INDEX('External Factors - Calculation'!$A$5:$AD$3803,MATCH("AK:[Loss Expansion Factor - Secondary]",'External Factors - Calculation'!$A$5:$A$3803,0),MATCH(V$7,'External Factors - Calculation'!$A$5:$AD$5,0))</f>
        <v>1.0643100000000001</v>
      </c>
      <c r="W25" s="10">
        <f>INDEX('External Factors - Calculation'!$A$5:$AD$3803,MATCH("AK:[Loss Expansion Factor - Secondary]",'External Factors - Calculation'!$A$5:$A$3803,0),MATCH(W$7,'External Factors - Calculation'!$A$5:$AD$5,0))</f>
        <v>1.0643100000000001</v>
      </c>
      <c r="X25" s="10">
        <f>INDEX('External Factors - Calculation'!$A$5:$AD$3803,MATCH("AK:[Loss Expansion Factor - Secondary]",'External Factors - Calculation'!$A$5:$A$3803,0),MATCH(X$7,'External Factors - Calculation'!$A$5:$AD$5,0))</f>
        <v>1.0643100000000001</v>
      </c>
      <c r="Y25" s="10">
        <f>INDEX('External Factors - Calculation'!$A$5:$AD$3803,MATCH("AK:[Loss Expansion Factor - Secondary]",'External Factors - Calculation'!$A$5:$A$3803,0),MATCH(Y$7,'External Factors - Calculation'!$A$5:$AD$5,0))</f>
        <v>1.0643100000000001</v>
      </c>
      <c r="Z25" s="10">
        <f>INDEX('External Factors - Calculation'!$A$5:$AD$3803,MATCH("AK:[Loss Expansion Factor - Secondary]",'External Factors - Calculation'!$A$5:$A$3803,0),MATCH(Z$7,'External Factors - Calculation'!$A$5:$AD$5,0))</f>
        <v>1.0643100000000001</v>
      </c>
      <c r="AA25" s="10">
        <f>INDEX('External Factors - Calculation'!$A$5:$AD$3803,MATCH("AK:[Loss Expansion Factor - Secondary]",'External Factors - Calculation'!$A$5:$A$3803,0),MATCH(AA$7,'External Factors - Calculation'!$A$5:$AD$5,0))</f>
        <v>1.0643100000000001</v>
      </c>
    </row>
    <row r="26" spans="1:27">
      <c r="A26" s="6" t="s">
        <v>109</v>
      </c>
      <c r="B26" s="2">
        <f t="shared" ref="B26:W26" si="6">+B23*B24*B25</f>
        <v>242973.65525871576</v>
      </c>
      <c r="C26" s="2">
        <f t="shared" si="6"/>
        <v>15230.419518097642</v>
      </c>
      <c r="D26" s="2">
        <f t="shared" si="6"/>
        <v>0</v>
      </c>
      <c r="E26" s="2">
        <f t="shared" si="6"/>
        <v>1386242.3649533764</v>
      </c>
      <c r="F26" s="2">
        <f t="shared" si="6"/>
        <v>9241.8281597197929</v>
      </c>
      <c r="G26" s="2">
        <f t="shared" si="6"/>
        <v>4971311.551471889</v>
      </c>
      <c r="H26" s="2">
        <f t="shared" si="6"/>
        <v>1970435.1879515122</v>
      </c>
      <c r="I26" s="2">
        <f t="shared" si="6"/>
        <v>265022.94557082874</v>
      </c>
      <c r="J26" s="2">
        <f t="shared" si="6"/>
        <v>0</v>
      </c>
      <c r="K26" s="2">
        <f t="shared" si="6"/>
        <v>0</v>
      </c>
      <c r="L26" s="2">
        <f t="shared" si="6"/>
        <v>28090.873787231722</v>
      </c>
      <c r="M26" s="2">
        <f t="shared" si="6"/>
        <v>0</v>
      </c>
      <c r="N26" s="2">
        <f t="shared" si="6"/>
        <v>14035436.977102518</v>
      </c>
      <c r="O26" s="2">
        <f t="shared" si="6"/>
        <v>164070.80840833034</v>
      </c>
      <c r="P26" s="2">
        <f t="shared" si="6"/>
        <v>4336.5219795139137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2">
        <f t="shared" si="6"/>
        <v>0</v>
      </c>
      <c r="W26" s="2">
        <f t="shared" si="6"/>
        <v>0</v>
      </c>
      <c r="X26" s="2">
        <f t="shared" ref="X26:AA26" si="7">+X23*X24*X25</f>
        <v>0</v>
      </c>
      <c r="Y26" s="2">
        <f t="shared" si="7"/>
        <v>0</v>
      </c>
      <c r="Z26" s="2">
        <f t="shared" si="7"/>
        <v>0</v>
      </c>
      <c r="AA26" s="2">
        <f t="shared" si="7"/>
        <v>0</v>
      </c>
    </row>
    <row r="27" spans="1:27">
      <c r="A27" s="6"/>
    </row>
    <row r="28" spans="1:27">
      <c r="A28" s="6"/>
    </row>
    <row r="29" spans="1:27">
      <c r="A29" s="6" t="s">
        <v>108</v>
      </c>
      <c r="B29" s="2">
        <f t="shared" ref="B29:W29" si="8">+B14</f>
        <v>0</v>
      </c>
      <c r="C29" s="2">
        <f t="shared" si="8"/>
        <v>0</v>
      </c>
      <c r="D29" s="2">
        <f t="shared" si="8"/>
        <v>220577.72482119306</v>
      </c>
      <c r="E29" s="2">
        <f t="shared" si="8"/>
        <v>0</v>
      </c>
      <c r="F29" s="2">
        <f t="shared" si="8"/>
        <v>0</v>
      </c>
      <c r="G29" s="2">
        <f t="shared" si="8"/>
        <v>0</v>
      </c>
      <c r="H29" s="2">
        <f t="shared" si="8"/>
        <v>0</v>
      </c>
      <c r="I29" s="2">
        <f t="shared" si="8"/>
        <v>0</v>
      </c>
      <c r="J29" s="2">
        <f t="shared" si="8"/>
        <v>34716.777022536226</v>
      </c>
      <c r="K29" s="2">
        <f t="shared" si="8"/>
        <v>0</v>
      </c>
      <c r="L29" s="2">
        <f t="shared" si="8"/>
        <v>0</v>
      </c>
      <c r="M29" s="2">
        <f t="shared" si="8"/>
        <v>0</v>
      </c>
      <c r="N29" s="2">
        <f t="shared" si="8"/>
        <v>0</v>
      </c>
      <c r="O29" s="2">
        <f t="shared" si="8"/>
        <v>0</v>
      </c>
      <c r="P29" s="2">
        <f t="shared" si="8"/>
        <v>0</v>
      </c>
      <c r="Q29" s="2">
        <f t="shared" si="8"/>
        <v>0</v>
      </c>
      <c r="R29" s="2">
        <f t="shared" si="8"/>
        <v>53094.351397660939</v>
      </c>
      <c r="S29" s="2">
        <f t="shared" si="8"/>
        <v>2948.9436600000004</v>
      </c>
      <c r="T29" s="2">
        <f t="shared" si="8"/>
        <v>166130.67748660498</v>
      </c>
      <c r="U29" s="2">
        <f t="shared" si="8"/>
        <v>21458.010000000002</v>
      </c>
      <c r="V29" s="2">
        <f t="shared" si="8"/>
        <v>812603.59879000008</v>
      </c>
      <c r="W29" s="2">
        <f t="shared" si="8"/>
        <v>45981.450000000004</v>
      </c>
      <c r="X29" s="2">
        <f t="shared" ref="X29:AA29" si="9">+X14</f>
        <v>19414.390000000003</v>
      </c>
      <c r="Y29" s="2">
        <f t="shared" si="9"/>
        <v>204362.00000000003</v>
      </c>
      <c r="Z29" s="2">
        <f t="shared" si="9"/>
        <v>4617.21878666666</v>
      </c>
      <c r="AA29" s="2">
        <f t="shared" si="9"/>
        <v>61308.600000000006</v>
      </c>
    </row>
    <row r="30" spans="1:27">
      <c r="A30" s="6" t="s">
        <v>107</v>
      </c>
      <c r="B30" s="2">
        <f t="shared" ref="B30:W30" si="10">+B20</f>
        <v>152385.76752231753</v>
      </c>
      <c r="C30" s="2">
        <f t="shared" si="10"/>
        <v>214.521381709049</v>
      </c>
      <c r="D30" s="2">
        <f t="shared" si="10"/>
        <v>0</v>
      </c>
      <c r="E30" s="2">
        <f t="shared" si="10"/>
        <v>0</v>
      </c>
      <c r="F30" s="2">
        <f t="shared" si="10"/>
        <v>0</v>
      </c>
      <c r="G30" s="2">
        <f t="shared" si="10"/>
        <v>13960.472646928518</v>
      </c>
      <c r="H30" s="2">
        <f t="shared" si="10"/>
        <v>78473.998986738443</v>
      </c>
      <c r="I30" s="2">
        <f t="shared" si="10"/>
        <v>124183.189632201</v>
      </c>
      <c r="J30" s="2">
        <f t="shared" si="10"/>
        <v>0</v>
      </c>
      <c r="K30" s="2">
        <f t="shared" si="10"/>
        <v>17735.472804391084</v>
      </c>
      <c r="L30" s="2">
        <f t="shared" si="10"/>
        <v>0</v>
      </c>
      <c r="M30" s="2">
        <f t="shared" si="10"/>
        <v>9488.4308047179584</v>
      </c>
      <c r="N30" s="2">
        <f t="shared" si="10"/>
        <v>0</v>
      </c>
      <c r="O30" s="2">
        <f t="shared" si="10"/>
        <v>0</v>
      </c>
      <c r="P30" s="2">
        <f t="shared" si="10"/>
        <v>0</v>
      </c>
      <c r="Q30" s="2">
        <f t="shared" si="10"/>
        <v>5186.2104857976083</v>
      </c>
      <c r="R30" s="2">
        <f t="shared" si="10"/>
        <v>0</v>
      </c>
      <c r="S30" s="2">
        <f t="shared" si="10"/>
        <v>0</v>
      </c>
      <c r="T30" s="2">
        <f t="shared" si="10"/>
        <v>0</v>
      </c>
      <c r="U30" s="2">
        <f t="shared" si="10"/>
        <v>0</v>
      </c>
      <c r="V30" s="2">
        <f t="shared" si="10"/>
        <v>0</v>
      </c>
      <c r="W30" s="2">
        <f t="shared" si="10"/>
        <v>0</v>
      </c>
      <c r="X30" s="2">
        <f t="shared" ref="X30:AA30" si="11">+X20</f>
        <v>0</v>
      </c>
      <c r="Y30" s="2">
        <f t="shared" si="11"/>
        <v>0</v>
      </c>
      <c r="Z30" s="2">
        <f t="shared" si="11"/>
        <v>0</v>
      </c>
      <c r="AA30" s="2">
        <f t="shared" si="11"/>
        <v>0</v>
      </c>
    </row>
    <row r="31" spans="1:27">
      <c r="A31" s="6" t="s">
        <v>106</v>
      </c>
      <c r="B31" s="2">
        <f t="shared" ref="B31:W31" si="12">+B26</f>
        <v>242973.65525871576</v>
      </c>
      <c r="C31" s="2">
        <f t="shared" si="12"/>
        <v>15230.419518097642</v>
      </c>
      <c r="D31" s="2">
        <f t="shared" si="12"/>
        <v>0</v>
      </c>
      <c r="E31" s="2">
        <f t="shared" si="12"/>
        <v>1386242.3649533764</v>
      </c>
      <c r="F31" s="2">
        <f t="shared" si="12"/>
        <v>9241.8281597197929</v>
      </c>
      <c r="G31" s="2">
        <f t="shared" si="12"/>
        <v>4971311.551471889</v>
      </c>
      <c r="H31" s="2">
        <f t="shared" si="12"/>
        <v>1970435.1879515122</v>
      </c>
      <c r="I31" s="2">
        <f t="shared" si="12"/>
        <v>265022.94557082874</v>
      </c>
      <c r="J31" s="2">
        <f t="shared" si="12"/>
        <v>0</v>
      </c>
      <c r="K31" s="2">
        <f t="shared" si="12"/>
        <v>0</v>
      </c>
      <c r="L31" s="2">
        <f t="shared" si="12"/>
        <v>28090.873787231722</v>
      </c>
      <c r="M31" s="2">
        <f t="shared" si="12"/>
        <v>0</v>
      </c>
      <c r="N31" s="2">
        <f t="shared" si="12"/>
        <v>14035436.977102518</v>
      </c>
      <c r="O31" s="2">
        <f t="shared" si="12"/>
        <v>164070.80840833034</v>
      </c>
      <c r="P31" s="2">
        <f t="shared" si="12"/>
        <v>4336.5219795139137</v>
      </c>
      <c r="Q31" s="2">
        <f t="shared" si="12"/>
        <v>0</v>
      </c>
      <c r="R31" s="2">
        <f t="shared" si="12"/>
        <v>0</v>
      </c>
      <c r="S31" s="2">
        <f t="shared" si="12"/>
        <v>0</v>
      </c>
      <c r="T31" s="2">
        <f t="shared" si="12"/>
        <v>0</v>
      </c>
      <c r="U31" s="2">
        <f t="shared" si="12"/>
        <v>0</v>
      </c>
      <c r="V31" s="2">
        <f t="shared" si="12"/>
        <v>0</v>
      </c>
      <c r="W31" s="2">
        <f t="shared" si="12"/>
        <v>0</v>
      </c>
      <c r="X31" s="2">
        <f t="shared" ref="X31:AA31" si="13">+X26</f>
        <v>0</v>
      </c>
      <c r="Y31" s="2">
        <f t="shared" si="13"/>
        <v>0</v>
      </c>
      <c r="Z31" s="2">
        <f t="shared" si="13"/>
        <v>0</v>
      </c>
      <c r="AA31" s="2">
        <f t="shared" si="13"/>
        <v>0</v>
      </c>
    </row>
    <row r="32" spans="1:27" ht="13.8" thickBot="1">
      <c r="A32" s="5" t="s">
        <v>105</v>
      </c>
      <c r="B32" s="8">
        <f t="shared" ref="B32:W32" si="14">SUM(B29:B31)</f>
        <v>395359.42278103333</v>
      </c>
      <c r="C32" s="8">
        <f t="shared" si="14"/>
        <v>15444.940899806692</v>
      </c>
      <c r="D32" s="8">
        <f t="shared" si="14"/>
        <v>220577.72482119306</v>
      </c>
      <c r="E32" s="8">
        <f t="shared" si="14"/>
        <v>1386242.3649533764</v>
      </c>
      <c r="F32" s="8">
        <f t="shared" si="14"/>
        <v>9241.8281597197929</v>
      </c>
      <c r="G32" s="8">
        <f t="shared" si="14"/>
        <v>4985272.0241188174</v>
      </c>
      <c r="H32" s="8">
        <f t="shared" si="14"/>
        <v>2048909.1869382507</v>
      </c>
      <c r="I32" s="8">
        <f t="shared" si="14"/>
        <v>389206.13520302973</v>
      </c>
      <c r="J32" s="8">
        <f t="shared" si="14"/>
        <v>34716.777022536226</v>
      </c>
      <c r="K32" s="8">
        <f t="shared" si="14"/>
        <v>17735.472804391084</v>
      </c>
      <c r="L32" s="8">
        <f t="shared" si="14"/>
        <v>28090.873787231722</v>
      </c>
      <c r="M32" s="8">
        <f t="shared" si="14"/>
        <v>9488.4308047179584</v>
      </c>
      <c r="N32" s="8">
        <f t="shared" si="14"/>
        <v>14035436.977102518</v>
      </c>
      <c r="O32" s="8">
        <f t="shared" si="14"/>
        <v>164070.80840833034</v>
      </c>
      <c r="P32" s="8">
        <f t="shared" si="14"/>
        <v>4336.5219795139137</v>
      </c>
      <c r="Q32" s="8">
        <f t="shared" si="14"/>
        <v>5186.2104857976083</v>
      </c>
      <c r="R32" s="8">
        <f t="shared" si="14"/>
        <v>53094.351397660939</v>
      </c>
      <c r="S32" s="8">
        <f t="shared" si="14"/>
        <v>2948.9436600000004</v>
      </c>
      <c r="T32" s="8">
        <f t="shared" si="14"/>
        <v>166130.67748660498</v>
      </c>
      <c r="U32" s="8">
        <f t="shared" si="14"/>
        <v>21458.010000000002</v>
      </c>
      <c r="V32" s="8">
        <f t="shared" si="14"/>
        <v>812603.59879000008</v>
      </c>
      <c r="W32" s="8">
        <f t="shared" si="14"/>
        <v>45981.450000000004</v>
      </c>
      <c r="X32" s="8">
        <f t="shared" ref="X32:AA32" si="15">SUM(X29:X31)</f>
        <v>19414.390000000003</v>
      </c>
      <c r="Y32" s="8">
        <f t="shared" si="15"/>
        <v>204362.00000000003</v>
      </c>
      <c r="Z32" s="8">
        <f t="shared" si="15"/>
        <v>4617.21878666666</v>
      </c>
      <c r="AA32" s="8">
        <f t="shared" si="15"/>
        <v>61308.600000000006</v>
      </c>
    </row>
    <row r="33" spans="1:18" ht="13.8" thickTop="1">
      <c r="B33" s="121">
        <f>ROUND(B32/1000,0)-ROUND(INDEX('MFR E-9 Test'!$B$12:$M$37,MATCH(B$7,'MFR E-9 Test'!$B$12:$B$37,0),MATCH("(8)",'MFR E-9 Test'!$B$12:$M$12,0)),0)</f>
        <v>0</v>
      </c>
      <c r="C33" s="121">
        <f>ROUND(C32/1000,0)-ROUND(INDEX('MFR E-9 Test'!$B$12:$M$37,MATCH(C$7,'MFR E-9 Test'!$B$12:$B$37,0),MATCH("(8)",'MFR E-9 Test'!$B$12:$M$12,0)),0)</f>
        <v>0</v>
      </c>
      <c r="D33" s="121">
        <f>ROUND(D32/1000,0)-ROUND(INDEX('MFR E-9 Test'!$B$12:$M$37,MATCH(D$7,'MFR E-9 Test'!$B$12:$B$37,0),MATCH("(8)",'MFR E-9 Test'!$B$12:$M$12,0)),0)</f>
        <v>0</v>
      </c>
      <c r="E33" s="121">
        <f>ROUND(E32/1000,0)-ROUND(INDEX('MFR E-9 Test'!$B$12:$M$37,MATCH(E$7,'MFR E-9 Test'!$B$12:$B$37,0),MATCH("(8)",'MFR E-9 Test'!$B$12:$M$12,0)),0)</f>
        <v>0</v>
      </c>
      <c r="F33" s="121">
        <f>ROUND(F32/1000,0)-ROUND(INDEX('MFR E-9 Test'!$B$12:$M$37,MATCH(F$7,'MFR E-9 Test'!$B$12:$B$37,0),MATCH("(8)",'MFR E-9 Test'!$B$12:$M$12,0)),0)</f>
        <v>0</v>
      </c>
      <c r="G33" s="121">
        <f>ROUND(G32/1000,0)-ROUND(INDEX('MFR E-9 Test'!$B$12:$M$37,MATCH(G$7,'MFR E-9 Test'!$B$12:$B$37,0),MATCH("(8)",'MFR E-9 Test'!$B$12:$M$12,0)),0)</f>
        <v>-1</v>
      </c>
      <c r="H33" s="121">
        <f>ROUND(H32/1000,0)-ROUND(INDEX('MFR E-9 Test'!$B$12:$M$37,MATCH(H$7,'MFR E-9 Test'!$B$12:$B$37,0),MATCH("(8)",'MFR E-9 Test'!$B$12:$M$12,0)),0)</f>
        <v>0</v>
      </c>
      <c r="I33" s="121">
        <f>ROUND(I32/1000,0)-ROUND(INDEX('MFR E-9 Test'!$B$12:$M$37,MATCH(I$7,'MFR E-9 Test'!$B$12:$B$37,0),MATCH("(8)",'MFR E-9 Test'!$B$12:$M$12,0)),0)</f>
        <v>0</v>
      </c>
      <c r="J33" s="121">
        <f>ROUND(J32/1000,0)-ROUND(INDEX('MFR E-9 Test'!$B$12:$M$37,MATCH(J$7,'MFR E-9 Test'!$B$12:$B$37,0),MATCH("(8)",'MFR E-9 Test'!$B$12:$M$12,0)),0)</f>
        <v>0</v>
      </c>
      <c r="K33" s="121">
        <f>ROUND(K32/1000,0)-ROUND(INDEX('MFR E-9 Test'!$B$12:$M$37,MATCH(K$7,'MFR E-9 Test'!$B$12:$B$37,0),MATCH("(8)",'MFR E-9 Test'!$B$12:$M$12,0)),0)</f>
        <v>0</v>
      </c>
      <c r="L33" s="121">
        <f>ROUND(L32/1000,0)-ROUND(INDEX('MFR E-9 Test'!$B$12:$M$37,MATCH(L$7,'MFR E-9 Test'!$B$12:$B$37,0),MATCH("(8)",'MFR E-9 Test'!$B$12:$M$12,0)),0)</f>
        <v>0</v>
      </c>
      <c r="M33" s="121">
        <f>ROUND(M32/1000,0)-ROUND(INDEX('MFR E-9 Test'!$B$12:$M$37,MATCH(M$7,'MFR E-9 Test'!$B$12:$B$37,0),MATCH("(8)",'MFR E-9 Test'!$B$12:$M$12,0)),0)</f>
        <v>-1</v>
      </c>
      <c r="N33" s="121">
        <f>ROUND(N32/1000,0)-ROUND(INDEX('MFR E-9 Test'!$B$12:$M$37,MATCH(N$7,'MFR E-9 Test'!$B$12:$B$37,0),MATCH("(8)",'MFR E-9 Test'!$B$12:$M$12,0)),0)</f>
        <v>-2</v>
      </c>
      <c r="O33" s="121">
        <f>ROUND(O32/1000,0)-ROUND(INDEX('MFR E-9 Test'!$B$12:$M$37,MATCH(O$7,'MFR E-9 Test'!$B$12:$B$37,0),MATCH("(8)",'MFR E-9 Test'!$B$12:$M$12,0)),0)</f>
        <v>0</v>
      </c>
      <c r="P33" s="121">
        <f>ROUND(P32/1000,0)-ROUND(INDEX('MFR E-9 Test'!$B$12:$M$37,MATCH(P$7,'MFR E-9 Test'!$B$12:$B$37,0),MATCH("(8)",'MFR E-9 Test'!$B$12:$M$12,0)),0)</f>
        <v>0</v>
      </c>
      <c r="Q33" s="121">
        <f>ROUND(Q32/1000,0)-ROUND(INDEX('MFR E-9 Test'!$B$12:$M$37,MATCH(Q$7,'MFR E-9 Test'!$B$12:$B$37,0),MATCH("(8)",'MFR E-9 Test'!$B$12:$M$12,0)),0)</f>
        <v>0</v>
      </c>
      <c r="R33" s="121">
        <f>ROUND(R32/1000,0)-ROUND(INDEX('MFR E-9 Test'!$B$12:$M$37,MATCH(R$7,'MFR E-9 Test'!$B$12:$B$37,0),MATCH("(8)",'MFR E-9 Test'!$B$12:$M$12,0)),0)</f>
        <v>0</v>
      </c>
    </row>
    <row r="36" spans="1:18" ht="13.8" thickBot="1"/>
    <row r="37" spans="1:18">
      <c r="B37" s="23" t="s">
        <v>81</v>
      </c>
      <c r="C37" s="24" t="s">
        <v>81</v>
      </c>
      <c r="D37" s="25" t="s">
        <v>81</v>
      </c>
    </row>
    <row r="38" spans="1:18" ht="16.2" thickBot="1">
      <c r="A38" s="7" t="s">
        <v>102</v>
      </c>
      <c r="B38" s="26" t="s">
        <v>26</v>
      </c>
      <c r="C38" s="27" t="s">
        <v>64</v>
      </c>
      <c r="D38" s="28" t="s">
        <v>86</v>
      </c>
    </row>
    <row r="39" spans="1:18">
      <c r="A39" s="6" t="s">
        <v>953</v>
      </c>
      <c r="B39" s="2">
        <f>SUM(B29:R29)</f>
        <v>308388.8532413902</v>
      </c>
      <c r="C39" s="2">
        <f>SUM(S29:W29)</f>
        <v>1049122.679936605</v>
      </c>
      <c r="D39" s="2">
        <f>+B39+C39</f>
        <v>1357511.5331779951</v>
      </c>
    </row>
    <row r="40" spans="1:18">
      <c r="A40" s="6" t="s">
        <v>954</v>
      </c>
      <c r="B40" s="2">
        <f>SUM(B30:R30)</f>
        <v>401628.06426480116</v>
      </c>
      <c r="C40" s="2">
        <f>SUM(S30:W30)</f>
        <v>0</v>
      </c>
      <c r="D40" s="2">
        <f>+B40+C40</f>
        <v>401628.06426480116</v>
      </c>
    </row>
    <row r="41" spans="1:18" ht="409.6">
      <c r="A41" s="6" t="s">
        <v>955</v>
      </c>
      <c r="B41" s="2">
        <f>SUM(B31:R31)</f>
        <v>23092393.134161733</v>
      </c>
      <c r="C41" s="2">
        <f>SUM(S31:W31)</f>
        <v>0</v>
      </c>
      <c r="D41" s="2">
        <f>+B41+C41</f>
        <v>23092393.134161733</v>
      </c>
    </row>
    <row r="42" spans="1:18" ht="13.5" thickBot="1">
      <c r="A42" s="5" t="s">
        <v>959</v>
      </c>
      <c r="B42" s="4">
        <f>SUM(B39:B41)</f>
        <v>23802410.051667925</v>
      </c>
      <c r="C42" s="4">
        <f>SUM(C39:C41)</f>
        <v>1049122.679936605</v>
      </c>
      <c r="D42" s="4">
        <f>SUM(D39:D41)</f>
        <v>24851532.731604528</v>
      </c>
    </row>
    <row r="43" spans="1:18" ht="13.8" thickTop="1"/>
  </sheetData>
  <printOptions horizontalCentered="1"/>
  <pageMargins left="0.75" right="0.75" top="1" bottom="1.25" header="0.5" footer="0.5"/>
  <pageSetup scale="65" orientation="landscape" r:id="rId1"/>
  <headerFooter>
    <oddFooter>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A43"/>
  <sheetViews>
    <sheetView showGridLines="0" workbookViewId="0">
      <pane xSplit="1" ySplit="8" topLeftCell="B9" activePane="bottomRight" state="frozen"/>
      <selection pane="topRight" activeCell="B1" sqref="B1"/>
      <selection pane="bottomLeft" activeCell="A4" sqref="A4"/>
      <selection pane="bottomRight" activeCell="A2" sqref="A1:A2"/>
    </sheetView>
  </sheetViews>
  <sheetFormatPr defaultColWidth="9.109375" defaultRowHeight="13.2"/>
  <cols>
    <col min="1" max="1" width="49" style="3" bestFit="1" customWidth="1"/>
    <col min="2" max="2" width="13.88671875" style="2" bestFit="1" customWidth="1"/>
    <col min="3" max="3" width="16.109375" style="2" bestFit="1" customWidth="1"/>
    <col min="4" max="4" width="13.5546875" style="2" bestFit="1" customWidth="1"/>
    <col min="5" max="5" width="12.109375" style="2" bestFit="1" customWidth="1"/>
    <col min="6" max="6" width="10.33203125" style="2" bestFit="1" customWidth="1"/>
    <col min="7" max="7" width="12.109375" style="2" bestFit="1" customWidth="1"/>
    <col min="8" max="10" width="12.5546875" style="2" bestFit="1" customWidth="1"/>
    <col min="11" max="13" width="10.33203125" style="2" bestFit="1" customWidth="1"/>
    <col min="14" max="14" width="13.5546875" style="2" bestFit="1" customWidth="1"/>
    <col min="15" max="16" width="10.33203125" style="2" bestFit="1" customWidth="1"/>
    <col min="17" max="17" width="11.33203125" style="2" bestFit="1" customWidth="1"/>
    <col min="18" max="18" width="11" style="2" bestFit="1" customWidth="1"/>
    <col min="19" max="27" width="13.5546875" style="2" customWidth="1"/>
    <col min="28" max="16384" width="9.109375" style="2"/>
  </cols>
  <sheetData>
    <row r="1" spans="1:27" ht="14.4">
      <c r="A1" s="231" t="s">
        <v>1130</v>
      </c>
    </row>
    <row r="2" spans="1:27" ht="14.4">
      <c r="A2" s="231" t="s">
        <v>1124</v>
      </c>
    </row>
    <row r="4" spans="1:27" s="12" customFormat="1" ht="15.6">
      <c r="A4" s="16" t="s">
        <v>100</v>
      </c>
    </row>
    <row r="5" spans="1:27" s="12" customFormat="1" ht="13.8">
      <c r="A5" s="15" t="s">
        <v>951</v>
      </c>
    </row>
    <row r="6" spans="1:27" s="12" customFormat="1">
      <c r="A6" s="13"/>
    </row>
    <row r="7" spans="1:27" s="14" customFormat="1">
      <c r="A7" s="107" t="str">
        <f>'External Factors - Calculation'!$A$5</f>
        <v>RC2016 - Base Scenario_12CP and 1/13th</v>
      </c>
      <c r="B7" s="14" t="s">
        <v>28</v>
      </c>
      <c r="C7" s="14" t="s">
        <v>30</v>
      </c>
      <c r="D7" s="14" t="s">
        <v>32</v>
      </c>
      <c r="E7" s="14" t="s">
        <v>34</v>
      </c>
      <c r="F7" s="14" t="s">
        <v>36</v>
      </c>
      <c r="G7" s="14" t="s">
        <v>38</v>
      </c>
      <c r="H7" s="14" t="s">
        <v>40</v>
      </c>
      <c r="I7" s="14" t="s">
        <v>42</v>
      </c>
      <c r="J7" s="14" t="s">
        <v>44</v>
      </c>
      <c r="K7" s="14" t="s">
        <v>46</v>
      </c>
      <c r="L7" s="14" t="s">
        <v>48</v>
      </c>
      <c r="M7" s="14" t="s">
        <v>50</v>
      </c>
      <c r="N7" s="14" t="s">
        <v>52</v>
      </c>
      <c r="O7" s="14" t="s">
        <v>54</v>
      </c>
      <c r="P7" s="14" t="s">
        <v>56</v>
      </c>
      <c r="Q7" s="14" t="s">
        <v>58</v>
      </c>
      <c r="R7" s="14" t="s">
        <v>60</v>
      </c>
      <c r="S7" s="106" t="s">
        <v>163</v>
      </c>
      <c r="T7" s="106" t="s">
        <v>99</v>
      </c>
      <c r="U7" s="106" t="s">
        <v>167</v>
      </c>
      <c r="V7" s="106" t="s">
        <v>96</v>
      </c>
      <c r="W7" s="106" t="s">
        <v>166</v>
      </c>
      <c r="X7" s="106" t="s">
        <v>168</v>
      </c>
      <c r="Y7" s="106" t="s">
        <v>164</v>
      </c>
      <c r="Z7" s="106" t="s">
        <v>95</v>
      </c>
      <c r="AA7" s="106" t="s">
        <v>165</v>
      </c>
    </row>
    <row r="8" spans="1:27" s="12" customFormat="1">
      <c r="A8" s="13"/>
    </row>
    <row r="10" spans="1:27" ht="15.6">
      <c r="A10" s="7" t="s">
        <v>101</v>
      </c>
      <c r="Y10" s="35"/>
    </row>
    <row r="11" spans="1:27" s="35" customFormat="1">
      <c r="A11" s="5" t="s">
        <v>950</v>
      </c>
      <c r="B11" s="108">
        <f>INDEX('2017 CP'!$B$8:$R$43,MATCH(B$7,'2017 CP'!$B$8:$B$43,0),MATCH("12CP",'2017 CP'!$B$8:$R$8,0))</f>
        <v>352331.17225619574</v>
      </c>
      <c r="C11" s="108">
        <f>INDEX('2017 CP'!$B$8:$R$43,MATCH(C$7,'2017 CP'!$B$8:$B$43,0),MATCH("12CP",'2017 CP'!$B$8:$R$8,0))</f>
        <v>13628.656323548601</v>
      </c>
      <c r="D11" s="108">
        <f>INDEX('2017 CP'!$B$8:$R$43,MATCH(D$7,'2017 CP'!$B$8:$B$43,0),MATCH("12CP",'2017 CP'!$B$8:$R$8,0))</f>
        <v>189373.02187935941</v>
      </c>
      <c r="E11" s="108">
        <f>INDEX('2017 CP'!$B$8:$R$43,MATCH(E$7,'2017 CP'!$B$8:$B$43,0),MATCH("12CP",'2017 CP'!$B$8:$R$8,0))</f>
        <v>1051580.9375526079</v>
      </c>
      <c r="F11" s="108">
        <f>INDEX('2017 CP'!$B$8:$R$43,MATCH(F$7,'2017 CP'!$B$8:$B$43,0),MATCH("12CP",'2017 CP'!$B$8:$R$8,0))</f>
        <v>8458.0132980339677</v>
      </c>
      <c r="G11" s="108">
        <f>INDEX('2017 CP'!$B$8:$R$43,MATCH(G$7,'2017 CP'!$B$8:$B$43,0),MATCH("12CP",'2017 CP'!$B$8:$R$8,0))</f>
        <v>4065937.2267282377</v>
      </c>
      <c r="H11" s="108">
        <f>INDEX('2017 CP'!$B$8:$R$43,MATCH(H$7,'2017 CP'!$B$8:$B$43,0),MATCH("12CP",'2017 CP'!$B$8:$R$8,0))</f>
        <v>1643142.8435207542</v>
      </c>
      <c r="I11" s="108">
        <f>INDEX('2017 CP'!$B$8:$R$43,MATCH(I$7,'2017 CP'!$B$8:$B$43,0),MATCH("12CP",'2017 CP'!$B$8:$R$8,0))</f>
        <v>328754.95775243943</v>
      </c>
      <c r="J11" s="108">
        <f>INDEX('2017 CP'!$B$8:$R$43,MATCH(J$7,'2017 CP'!$B$8:$B$43,0),MATCH("12CP",'2017 CP'!$B$8:$R$8,0))</f>
        <v>23019.314461433733</v>
      </c>
      <c r="K11" s="108">
        <f>INDEX('2017 CP'!$B$8:$R$43,MATCH(K$7,'2017 CP'!$B$8:$B$43,0),MATCH("12CP",'2017 CP'!$B$8:$R$8,0))</f>
        <v>14578.714228695533</v>
      </c>
      <c r="L11" s="108">
        <f>INDEX('2017 CP'!$B$8:$R$43,MATCH(L$7,'2017 CP'!$B$8:$B$43,0),MATCH("12CP",'2017 CP'!$B$8:$R$8,0))</f>
        <v>1868.0433554467934</v>
      </c>
      <c r="M11" s="108">
        <f>INDEX('2017 CP'!$B$8:$R$43,MATCH(M$7,'2017 CP'!$B$8:$B$43,0),MATCH("12CP",'2017 CP'!$B$8:$R$8,0))</f>
        <v>1340.5597837364282</v>
      </c>
      <c r="N11" s="108">
        <f>INDEX('2017 CP'!$B$8:$R$43,MATCH(N$7,'2017 CP'!$B$8:$B$43,0),MATCH("12CP",'2017 CP'!$B$8:$R$8,0))</f>
        <v>11039191.550957652</v>
      </c>
      <c r="O11" s="108">
        <f>INDEX('2017 CP'!$B$8:$R$43,MATCH(O$7,'2017 CP'!$B$8:$B$43,0),MATCH("12CP",'2017 CP'!$B$8:$R$8,0))</f>
        <v>10984.749644382233</v>
      </c>
      <c r="P11" s="108">
        <f>INDEX('2017 CP'!$B$8:$R$43,MATCH(P$7,'2017 CP'!$B$8:$B$43,0),MATCH("12CP",'2017 CP'!$B$8:$R$8,0))</f>
        <v>3942.1332457835256</v>
      </c>
      <c r="Q11" s="108">
        <f>INDEX('2017 CP'!$B$8:$R$43,MATCH(Q$7,'2017 CP'!$B$8:$B$43,0),MATCH("12CP",'2017 CP'!$B$8:$R$8,0))</f>
        <v>1735.3397568066023</v>
      </c>
      <c r="R11" s="108">
        <f>INDEX('2017 CP'!$B$8:$R$43,MATCH(R$7,'2017 CP'!$B$8:$B$43,0),MATCH("12CP",'2017 CP'!$B$8:$R$8,0))</f>
        <v>9563.7477992827407</v>
      </c>
      <c r="S11" s="108">
        <f>INDEX('2017 CP'!$B$8:$R$43,MATCH(S$7,'2017 CP'!$B$8:$B$43,0),MATCH("12CP",'2017 CP'!$B$8:$R$8,0))</f>
        <v>0</v>
      </c>
      <c r="T11" s="108">
        <f>INDEX('2017 CP'!$B$8:$R$43,MATCH(T$7,'2017 CP'!$B$8:$B$43,0),MATCH("12CP",'2017 CP'!$B$8:$R$8,0))</f>
        <v>130882.07804435377</v>
      </c>
      <c r="U11" s="108">
        <f>INDEX('2017 CP'!$B$8:$R$43,MATCH(U$7,'2017 CP'!$B$8:$B$43,0),MATCH("12CP",'2017 CP'!$B$8:$R$8,0))</f>
        <v>3425.2052085789414</v>
      </c>
      <c r="V11" s="108">
        <f>INDEX('2017 CP'!$B$8:$R$43,MATCH(V$7,'2017 CP'!$B$8:$B$43,0),MATCH("12CP",'2017 CP'!$B$8:$R$8,0))</f>
        <v>664342.80313392915</v>
      </c>
      <c r="W11" s="108">
        <f>INDEX('2017 CP'!$B$8:$R$43,MATCH(W$7,'2017 CP'!$B$8:$B$43,0),MATCH("12CP",'2017 CP'!$B$8:$R$8,0))</f>
        <v>7339.7254470496582</v>
      </c>
      <c r="X11" s="108">
        <f>INDEX('2017 CP'!$B$8:$R$43,MATCH(X$7,'2017 CP'!$B$8:$B$43,0),MATCH("12CP",'2017 CP'!$B$8:$R$8,0))</f>
        <v>3098.9951886956005</v>
      </c>
      <c r="Y11" s="108">
        <f>INDEX('2017 CP'!$B$8:$R$43,MATCH(Y$7,'2017 CP'!$B$8:$B$43,0),MATCH("12CP",'2017 CP'!$B$8:$R$8,0))</f>
        <v>195726.01197223549</v>
      </c>
      <c r="Z11" s="108">
        <f>INDEX('2017 CP'!$B$8:$R$43,MATCH(Z$7,'2017 CP'!$B$8:$B$43,0),MATCH("12CP",'2017 CP'!$B$8:$R$8,0))</f>
        <v>0</v>
      </c>
      <c r="AA11" s="108">
        <f>INDEX('2017 CP'!$B$8:$R$43,MATCH(AA$7,'2017 CP'!$B$8:$B$43,0),MATCH("12CP",'2017 CP'!$B$8:$R$8,0))</f>
        <v>9786.3005962347252</v>
      </c>
    </row>
    <row r="12" spans="1:27" s="9" customFormat="1">
      <c r="A12" s="11" t="s">
        <v>94</v>
      </c>
      <c r="B12" s="9">
        <f>INDEX('External Factors - Calculation'!$A$5:$AD$210,MATCH("X:[Voltage Level % - Transm]",'External Factors - Calculation'!$A$5:$A$210,0),MATCH(B$7,'External Factors - Calculation'!$A$5:$AD$5,0))</f>
        <v>0</v>
      </c>
      <c r="C12" s="9">
        <f>INDEX('External Factors - Calculation'!$A$5:$AD$210,MATCH("X:[Voltage Level % - Transm]",'External Factors - Calculation'!$A$5:$A$210,0),MATCH(C$7,'External Factors - Calculation'!$A$5:$AD$5,0))</f>
        <v>0</v>
      </c>
      <c r="D12" s="9">
        <f>INDEX('External Factors - Calculation'!$A$5:$AD$210,MATCH("X:[Voltage Level % - Transm]",'External Factors - Calculation'!$A$5:$A$210,0),MATCH(D$7,'External Factors - Calculation'!$A$5:$AD$5,0))</f>
        <v>1</v>
      </c>
      <c r="E12" s="9">
        <f>INDEX('External Factors - Calculation'!$A$5:$AD$210,MATCH("X:[Voltage Level % - Transm]",'External Factors - Calculation'!$A$5:$A$210,0),MATCH(E$7,'External Factors - Calculation'!$A$5:$AD$5,0))</f>
        <v>0</v>
      </c>
      <c r="F12" s="9">
        <f>INDEX('External Factors - Calculation'!$A$5:$AD$210,MATCH("X:[Voltage Level % - Transm]",'External Factors - Calculation'!$A$5:$A$210,0),MATCH(F$7,'External Factors - Calculation'!$A$5:$AD$5,0))</f>
        <v>0</v>
      </c>
      <c r="G12" s="9">
        <f>INDEX('External Factors - Calculation'!$A$5:$AD$210,MATCH("X:[Voltage Level % - Transm]",'External Factors - Calculation'!$A$5:$A$210,0),MATCH(G$7,'External Factors - Calculation'!$A$5:$AD$5,0))</f>
        <v>0</v>
      </c>
      <c r="H12" s="9">
        <f>INDEX('External Factors - Calculation'!$A$5:$AD$210,MATCH("X:[Voltage Level % - Transm]",'External Factors - Calculation'!$A$5:$A$210,0),MATCH(H$7,'External Factors - Calculation'!$A$5:$AD$5,0))</f>
        <v>0</v>
      </c>
      <c r="I12" s="9">
        <f>INDEX('External Factors - Calculation'!$A$5:$AD$210,MATCH("X:[Voltage Level % - Transm]",'External Factors - Calculation'!$A$5:$A$210,0),MATCH(I$7,'External Factors - Calculation'!$A$5:$AD$5,0))</f>
        <v>0</v>
      </c>
      <c r="J12" s="9">
        <f>INDEX('External Factors - Calculation'!$A$5:$AD$210,MATCH("X:[Voltage Level % - Transm]",'External Factors - Calculation'!$A$5:$A$210,0),MATCH(J$7,'External Factors - Calculation'!$A$5:$AD$5,0))</f>
        <v>1</v>
      </c>
      <c r="K12" s="9">
        <f>INDEX('External Factors - Calculation'!$A$5:$AD$210,MATCH("X:[Voltage Level % - Transm]",'External Factors - Calculation'!$A$5:$A$210,0),MATCH(K$7,'External Factors - Calculation'!$A$5:$AD$5,0))</f>
        <v>0</v>
      </c>
      <c r="L12" s="9">
        <f>INDEX('External Factors - Calculation'!$A$5:$AD$210,MATCH("X:[Voltage Level % - Transm]",'External Factors - Calculation'!$A$5:$A$210,0),MATCH(L$7,'External Factors - Calculation'!$A$5:$AD$5,0))</f>
        <v>0</v>
      </c>
      <c r="M12" s="9">
        <f>INDEX('External Factors - Calculation'!$A$5:$AD$210,MATCH("X:[Voltage Level % - Transm]",'External Factors - Calculation'!$A$5:$A$210,0),MATCH(M$7,'External Factors - Calculation'!$A$5:$AD$5,0))</f>
        <v>0</v>
      </c>
      <c r="N12" s="9">
        <f>INDEX('External Factors - Calculation'!$A$5:$AD$210,MATCH("X:[Voltage Level % - Transm]",'External Factors - Calculation'!$A$5:$A$210,0),MATCH(N$7,'External Factors - Calculation'!$A$5:$AD$5,0))</f>
        <v>0</v>
      </c>
      <c r="O12" s="9">
        <f>INDEX('External Factors - Calculation'!$A$5:$AD$210,MATCH("X:[Voltage Level % - Transm]",'External Factors - Calculation'!$A$5:$A$210,0),MATCH(O$7,'External Factors - Calculation'!$A$5:$AD$5,0))</f>
        <v>0</v>
      </c>
      <c r="P12" s="9">
        <f>INDEX('External Factors - Calculation'!$A$5:$AD$210,MATCH("X:[Voltage Level % - Transm]",'External Factors - Calculation'!$A$5:$A$210,0),MATCH(P$7,'External Factors - Calculation'!$A$5:$AD$5,0))</f>
        <v>0</v>
      </c>
      <c r="Q12" s="9">
        <f>INDEX('External Factors - Calculation'!$A$5:$AD$210,MATCH("X:[Voltage Level % - Transm]",'External Factors - Calculation'!$A$5:$A$210,0),MATCH(Q$7,'External Factors - Calculation'!$A$5:$AD$5,0))</f>
        <v>0</v>
      </c>
      <c r="R12" s="9">
        <f>INDEX('External Factors - Calculation'!$A$5:$AD$210,MATCH("X:[Voltage Level % - Transm]",'External Factors - Calculation'!$A$5:$A$210,0),MATCH(R$7,'External Factors - Calculation'!$A$5:$AD$5,0))</f>
        <v>1</v>
      </c>
      <c r="S12" s="9">
        <f>INDEX('External Factors - Calculation'!$A$5:$AD$210,MATCH("X:[Voltage Level % - Transm]",'External Factors - Calculation'!$A$5:$A$210,0),MATCH(S$7,'External Factors - Calculation'!$A$5:$AD$5,0))</f>
        <v>1</v>
      </c>
      <c r="T12" s="9">
        <f>INDEX('External Factors - Calculation'!$A$5:$AD$210,MATCH("X:[Voltage Level % - Transm]",'External Factors - Calculation'!$A$5:$A$210,0),MATCH(T$7,'External Factors - Calculation'!$A$5:$AD$5,0))</f>
        <v>1</v>
      </c>
      <c r="U12" s="9">
        <f>INDEX('External Factors - Calculation'!$A$5:$AD$210,MATCH("X:[Voltage Level % - Transm]",'External Factors - Calculation'!$A$5:$A$210,0),MATCH(U$7,'External Factors - Calculation'!$A$5:$AD$5,0))</f>
        <v>1</v>
      </c>
      <c r="V12" s="9">
        <f>INDEX('External Factors - Calculation'!$A$5:$AD$210,MATCH("X:[Voltage Level % - Transm]",'External Factors - Calculation'!$A$5:$A$210,0),MATCH(V$7,'External Factors - Calculation'!$A$5:$AD$5,0))</f>
        <v>1</v>
      </c>
      <c r="W12" s="9">
        <f>INDEX('External Factors - Calculation'!$A$5:$AD$210,MATCH("X:[Voltage Level % - Transm]",'External Factors - Calculation'!$A$5:$A$210,0),MATCH(W$7,'External Factors - Calculation'!$A$5:$AD$5,0))</f>
        <v>1</v>
      </c>
      <c r="X12" s="9">
        <f>INDEX('External Factors - Calculation'!$A$5:$AD$210,MATCH("X:[Voltage Level % - Transm]",'External Factors - Calculation'!$A$5:$A$210,0),MATCH(X$7,'External Factors - Calculation'!$A$5:$AD$5,0))</f>
        <v>1</v>
      </c>
      <c r="Y12" s="9">
        <f>INDEX('External Factors - Calculation'!$A$5:$AD$210,MATCH("X:[Voltage Level % - Transm]",'External Factors - Calculation'!$A$5:$A$210,0),MATCH(Y$7,'External Factors - Calculation'!$A$5:$AD$5,0))</f>
        <v>1</v>
      </c>
      <c r="Z12" s="9">
        <f>INDEX('External Factors - Calculation'!$A$5:$AD$210,MATCH("X:[Voltage Level % - Transm]",'External Factors - Calculation'!$A$5:$A$210,0),MATCH(Z$7,'External Factors - Calculation'!$A$5:$AD$5,0))</f>
        <v>1</v>
      </c>
      <c r="AA12" s="9">
        <f>INDEX('External Factors - Calculation'!$A$5:$AD$210,MATCH("X:[Voltage Level % - Transm]",'External Factors - Calculation'!$A$5:$A$210,0),MATCH(AA$7,'External Factors - Calculation'!$A$5:$AD$5,0))</f>
        <v>1</v>
      </c>
    </row>
    <row r="13" spans="1:27" s="9" customFormat="1">
      <c r="A13" s="11" t="s">
        <v>93</v>
      </c>
      <c r="B13" s="10">
        <f>INDEX('External Factors - Calculation'!$A$5:$AD$210,MATCH("Y:[Loss Expansion Factor - Transm]",'External Factors - Calculation'!$A$5:$A$210,0),MATCH(B$7,'External Factors - Calculation'!$A$5:$AD$5,0))</f>
        <v>1.0218100000000001</v>
      </c>
      <c r="C13" s="10">
        <f>INDEX('External Factors - Calculation'!$A$5:$AD$210,MATCH("Y:[Loss Expansion Factor - Transm]",'External Factors - Calculation'!$A$5:$A$210,0),MATCH(C$7,'External Factors - Calculation'!$A$5:$AD$5,0))</f>
        <v>1.0218100000000001</v>
      </c>
      <c r="D13" s="10">
        <f>INDEX('External Factors - Calculation'!$A$5:$AD$210,MATCH("Y:[Loss Expansion Factor - Transm]",'External Factors - Calculation'!$A$5:$A$210,0),MATCH(D$7,'External Factors - Calculation'!$A$5:$AD$5,0))</f>
        <v>1.0218100000000001</v>
      </c>
      <c r="E13" s="10">
        <f>INDEX('External Factors - Calculation'!$A$5:$AD$210,MATCH("Y:[Loss Expansion Factor - Transm]",'External Factors - Calculation'!$A$5:$A$210,0),MATCH(E$7,'External Factors - Calculation'!$A$5:$AD$5,0))</f>
        <v>1.0218100000000001</v>
      </c>
      <c r="F13" s="10">
        <f>INDEX('External Factors - Calculation'!$A$5:$AD$210,MATCH("Y:[Loss Expansion Factor - Transm]",'External Factors - Calculation'!$A$5:$A$210,0),MATCH(F$7,'External Factors - Calculation'!$A$5:$AD$5,0))</f>
        <v>1.0218100000000001</v>
      </c>
      <c r="G13" s="10">
        <f>INDEX('External Factors - Calculation'!$A$5:$AD$210,MATCH("Y:[Loss Expansion Factor - Transm]",'External Factors - Calculation'!$A$5:$A$210,0),MATCH(G$7,'External Factors - Calculation'!$A$5:$AD$5,0))</f>
        <v>1.0218100000000001</v>
      </c>
      <c r="H13" s="10">
        <f>INDEX('External Factors - Calculation'!$A$5:$AD$210,MATCH("Y:[Loss Expansion Factor - Transm]",'External Factors - Calculation'!$A$5:$A$210,0),MATCH(H$7,'External Factors - Calculation'!$A$5:$AD$5,0))</f>
        <v>1.0218100000000001</v>
      </c>
      <c r="I13" s="10">
        <f>INDEX('External Factors - Calculation'!$A$5:$AD$210,MATCH("Y:[Loss Expansion Factor - Transm]",'External Factors - Calculation'!$A$5:$A$210,0),MATCH(I$7,'External Factors - Calculation'!$A$5:$AD$5,0))</f>
        <v>1.0218100000000001</v>
      </c>
      <c r="J13" s="10">
        <f>INDEX('External Factors - Calculation'!$A$5:$AD$210,MATCH("Y:[Loss Expansion Factor - Transm]",'External Factors - Calculation'!$A$5:$A$210,0),MATCH(J$7,'External Factors - Calculation'!$A$5:$AD$5,0))</f>
        <v>1.0218100000000001</v>
      </c>
      <c r="K13" s="10">
        <f>INDEX('External Factors - Calculation'!$A$5:$AD$210,MATCH("Y:[Loss Expansion Factor - Transm]",'External Factors - Calculation'!$A$5:$A$210,0),MATCH(K$7,'External Factors - Calculation'!$A$5:$AD$5,0))</f>
        <v>1.0218100000000001</v>
      </c>
      <c r="L13" s="10">
        <f>INDEX('External Factors - Calculation'!$A$5:$AD$210,MATCH("Y:[Loss Expansion Factor - Transm]",'External Factors - Calculation'!$A$5:$A$210,0),MATCH(L$7,'External Factors - Calculation'!$A$5:$AD$5,0))</f>
        <v>1.0218100000000001</v>
      </c>
      <c r="M13" s="10">
        <f>INDEX('External Factors - Calculation'!$A$5:$AD$210,MATCH("Y:[Loss Expansion Factor - Transm]",'External Factors - Calculation'!$A$5:$A$210,0),MATCH(M$7,'External Factors - Calculation'!$A$5:$AD$5,0))</f>
        <v>1.0218100000000001</v>
      </c>
      <c r="N13" s="10">
        <f>INDEX('External Factors - Calculation'!$A$5:$AD$210,MATCH("Y:[Loss Expansion Factor - Transm]",'External Factors - Calculation'!$A$5:$A$210,0),MATCH(N$7,'External Factors - Calculation'!$A$5:$AD$5,0))</f>
        <v>1.0218100000000001</v>
      </c>
      <c r="O13" s="10">
        <f>INDEX('External Factors - Calculation'!$A$5:$AD$210,MATCH("Y:[Loss Expansion Factor - Transm]",'External Factors - Calculation'!$A$5:$A$210,0),MATCH(O$7,'External Factors - Calculation'!$A$5:$AD$5,0))</f>
        <v>1.0218100000000001</v>
      </c>
      <c r="P13" s="10">
        <f>INDEX('External Factors - Calculation'!$A$5:$AD$210,MATCH("Y:[Loss Expansion Factor - Transm]",'External Factors - Calculation'!$A$5:$A$210,0),MATCH(P$7,'External Factors - Calculation'!$A$5:$AD$5,0))</f>
        <v>1.0218100000000001</v>
      </c>
      <c r="Q13" s="10">
        <f>INDEX('External Factors - Calculation'!$A$5:$AD$210,MATCH("Y:[Loss Expansion Factor - Transm]",'External Factors - Calculation'!$A$5:$A$210,0),MATCH(Q$7,'External Factors - Calculation'!$A$5:$AD$5,0))</f>
        <v>1.0218100000000001</v>
      </c>
      <c r="R13" s="10">
        <f>INDEX('External Factors - Calculation'!$A$5:$AD$210,MATCH("Y:[Loss Expansion Factor - Transm]",'External Factors - Calculation'!$A$5:$A$210,0),MATCH(R$7,'External Factors - Calculation'!$A$5:$AD$5,0))</f>
        <v>1.0218100000000001</v>
      </c>
      <c r="S13" s="10">
        <f>INDEX('External Factors - Calculation'!$A$5:$AD$210,MATCH("Y:[Loss Expansion Factor - Transm]",'External Factors - Calculation'!$A$5:$A$210,0),MATCH(S$7,'External Factors - Calculation'!$A$5:$AD$5,0))</f>
        <v>1.0218100000000001</v>
      </c>
      <c r="T13" s="10">
        <f>INDEX('External Factors - Calculation'!$A$5:$AD$210,MATCH("Y:[Loss Expansion Factor - Transm]",'External Factors - Calculation'!$A$5:$A$210,0),MATCH(T$7,'External Factors - Calculation'!$A$5:$AD$5,0))</f>
        <v>1.0218100000000001</v>
      </c>
      <c r="U13" s="10">
        <f>INDEX('External Factors - Calculation'!$A$5:$AD$210,MATCH("Y:[Loss Expansion Factor - Transm]",'External Factors - Calculation'!$A$5:$A$210,0),MATCH(U$7,'External Factors - Calculation'!$A$5:$AD$5,0))</f>
        <v>1.0218100000000001</v>
      </c>
      <c r="V13" s="10">
        <f>INDEX('External Factors - Calculation'!$A$5:$AD$210,MATCH("Y:[Loss Expansion Factor - Transm]",'External Factors - Calculation'!$A$5:$A$210,0),MATCH(V$7,'External Factors - Calculation'!$A$5:$AD$5,0))</f>
        <v>1.0218100000000001</v>
      </c>
      <c r="W13" s="10">
        <f>INDEX('External Factors - Calculation'!$A$5:$AD$210,MATCH("Y:[Loss Expansion Factor - Transm]",'External Factors - Calculation'!$A$5:$A$210,0),MATCH(W$7,'External Factors - Calculation'!$A$5:$AD$5,0))</f>
        <v>1.0218100000000001</v>
      </c>
      <c r="X13" s="10">
        <f>INDEX('External Factors - Calculation'!$A$5:$AD$210,MATCH("Y:[Loss Expansion Factor - Transm]",'External Factors - Calculation'!$A$5:$A$210,0),MATCH(X$7,'External Factors - Calculation'!$A$5:$AD$5,0))</f>
        <v>1.0218100000000001</v>
      </c>
      <c r="Y13" s="10">
        <f>INDEX('External Factors - Calculation'!$A$5:$AD$210,MATCH("Y:[Loss Expansion Factor - Transm]",'External Factors - Calculation'!$A$5:$A$210,0),MATCH(Y$7,'External Factors - Calculation'!$A$5:$AD$5,0))</f>
        <v>1.0218100000000001</v>
      </c>
      <c r="Z13" s="10">
        <f>INDEX('External Factors - Calculation'!$A$5:$AD$210,MATCH("Y:[Loss Expansion Factor - Transm]",'External Factors - Calculation'!$A$5:$A$210,0),MATCH(Z$7,'External Factors - Calculation'!$A$5:$AD$5,0))</f>
        <v>1.0218100000000001</v>
      </c>
      <c r="AA13" s="10">
        <f>INDEX('External Factors - Calculation'!$A$5:$AD$210,MATCH("Y:[Loss Expansion Factor - Transm]",'External Factors - Calculation'!$A$5:$A$210,0),MATCH(AA$7,'External Factors - Calculation'!$A$5:$AD$5,0))</f>
        <v>1.0218100000000001</v>
      </c>
    </row>
    <row r="14" spans="1:27">
      <c r="A14" s="6" t="s">
        <v>92</v>
      </c>
      <c r="B14" s="2">
        <f>+B11*B12*B13</f>
        <v>0</v>
      </c>
      <c r="C14" s="2">
        <f t="shared" ref="C14:AA14" si="0">+C11*C12*C13</f>
        <v>0</v>
      </c>
      <c r="D14" s="2">
        <f t="shared" si="0"/>
        <v>193503.24748654827</v>
      </c>
      <c r="E14" s="2">
        <f t="shared" si="0"/>
        <v>0</v>
      </c>
      <c r="F14" s="2">
        <f t="shared" si="0"/>
        <v>0</v>
      </c>
      <c r="G14" s="2">
        <f t="shared" si="0"/>
        <v>0</v>
      </c>
      <c r="H14" s="2">
        <f t="shared" si="0"/>
        <v>0</v>
      </c>
      <c r="I14" s="2">
        <f t="shared" si="0"/>
        <v>0</v>
      </c>
      <c r="J14" s="2">
        <f t="shared" si="0"/>
        <v>23521.365709837606</v>
      </c>
      <c r="K14" s="2">
        <f t="shared" si="0"/>
        <v>0</v>
      </c>
      <c r="L14" s="2">
        <f t="shared" si="0"/>
        <v>0</v>
      </c>
      <c r="M14" s="2">
        <f t="shared" si="0"/>
        <v>0</v>
      </c>
      <c r="N14" s="2">
        <f t="shared" si="0"/>
        <v>0</v>
      </c>
      <c r="O14" s="2">
        <f t="shared" si="0"/>
        <v>0</v>
      </c>
      <c r="P14" s="2">
        <f t="shared" si="0"/>
        <v>0</v>
      </c>
      <c r="Q14" s="2">
        <f t="shared" si="0"/>
        <v>0</v>
      </c>
      <c r="R14" s="2">
        <f t="shared" si="0"/>
        <v>9772.3331387850976</v>
      </c>
      <c r="S14" s="2">
        <f t="shared" si="0"/>
        <v>0</v>
      </c>
      <c r="T14" s="2">
        <f t="shared" si="0"/>
        <v>133736.61616650113</v>
      </c>
      <c r="U14" s="2">
        <f t="shared" si="0"/>
        <v>3499.9089341780486</v>
      </c>
      <c r="V14" s="2">
        <f t="shared" si="0"/>
        <v>678832.11967028026</v>
      </c>
      <c r="W14" s="2">
        <f t="shared" si="0"/>
        <v>7499.804859049812</v>
      </c>
      <c r="X14" s="2">
        <f t="shared" si="0"/>
        <v>3166.5842737610519</v>
      </c>
      <c r="Y14" s="2">
        <f t="shared" si="0"/>
        <v>199994.79629334997</v>
      </c>
      <c r="Z14" s="2">
        <f t="shared" si="0"/>
        <v>0</v>
      </c>
      <c r="AA14" s="2">
        <f t="shared" si="0"/>
        <v>9999.7398122386057</v>
      </c>
    </row>
    <row r="15" spans="1:27">
      <c r="A15" s="6"/>
    </row>
    <row r="16" spans="1:27">
      <c r="A16" s="6"/>
    </row>
    <row r="17" spans="1:27">
      <c r="A17" s="6" t="s">
        <v>89</v>
      </c>
      <c r="B17" s="2">
        <f>B$11</f>
        <v>352331.17225619574</v>
      </c>
      <c r="C17" s="2">
        <f t="shared" ref="C17:AA17" si="1">C$11</f>
        <v>13628.656323548601</v>
      </c>
      <c r="D17" s="2">
        <f t="shared" si="1"/>
        <v>189373.02187935941</v>
      </c>
      <c r="E17" s="2">
        <f t="shared" si="1"/>
        <v>1051580.9375526079</v>
      </c>
      <c r="F17" s="2">
        <f t="shared" si="1"/>
        <v>8458.0132980339677</v>
      </c>
      <c r="G17" s="2">
        <f t="shared" si="1"/>
        <v>4065937.2267282377</v>
      </c>
      <c r="H17" s="2">
        <f t="shared" si="1"/>
        <v>1643142.8435207542</v>
      </c>
      <c r="I17" s="2">
        <f t="shared" si="1"/>
        <v>328754.95775243943</v>
      </c>
      <c r="J17" s="2">
        <f t="shared" si="1"/>
        <v>23019.314461433733</v>
      </c>
      <c r="K17" s="2">
        <f t="shared" si="1"/>
        <v>14578.714228695533</v>
      </c>
      <c r="L17" s="2">
        <f t="shared" si="1"/>
        <v>1868.0433554467934</v>
      </c>
      <c r="M17" s="2">
        <f t="shared" si="1"/>
        <v>1340.5597837364282</v>
      </c>
      <c r="N17" s="2">
        <f t="shared" si="1"/>
        <v>11039191.550957652</v>
      </c>
      <c r="O17" s="2">
        <f t="shared" si="1"/>
        <v>10984.749644382233</v>
      </c>
      <c r="P17" s="2">
        <f t="shared" si="1"/>
        <v>3942.1332457835256</v>
      </c>
      <c r="Q17" s="2">
        <f t="shared" si="1"/>
        <v>1735.3397568066023</v>
      </c>
      <c r="R17" s="2">
        <f t="shared" si="1"/>
        <v>9563.7477992827407</v>
      </c>
      <c r="S17" s="2">
        <f t="shared" si="1"/>
        <v>0</v>
      </c>
      <c r="T17" s="2">
        <f t="shared" si="1"/>
        <v>130882.07804435377</v>
      </c>
      <c r="U17" s="2">
        <f t="shared" si="1"/>
        <v>3425.2052085789414</v>
      </c>
      <c r="V17" s="2">
        <f t="shared" si="1"/>
        <v>664342.80313392915</v>
      </c>
      <c r="W17" s="2">
        <f t="shared" si="1"/>
        <v>7339.7254470496582</v>
      </c>
      <c r="X17" s="2">
        <f t="shared" si="1"/>
        <v>3098.9951886956005</v>
      </c>
      <c r="Y17" s="2">
        <f t="shared" si="1"/>
        <v>195726.01197223549</v>
      </c>
      <c r="Z17" s="2">
        <f t="shared" si="1"/>
        <v>0</v>
      </c>
      <c r="AA17" s="2">
        <f t="shared" si="1"/>
        <v>9786.3005962347252</v>
      </c>
    </row>
    <row r="18" spans="1:27" s="9" customFormat="1">
      <c r="A18" s="11" t="s">
        <v>103</v>
      </c>
      <c r="B18" s="9">
        <f>INDEX('External Factors - Calculation'!$A$5:$AD$210,MATCH("AD:[Voltage Level % - Primary]",'External Factors - Calculation'!$A$5:$A$210,0),MATCH(B$7,'External Factors - Calculation'!$A$5:$AD$5,0))</f>
        <v>0.39212000000000002</v>
      </c>
      <c r="C18" s="9">
        <f>INDEX('External Factors - Calculation'!$A$5:$AD$210,MATCH("AD:[Voltage Level % - Primary]",'External Factors - Calculation'!$A$5:$A$210,0),MATCH(C$7,'External Factors - Calculation'!$A$5:$AD$5,0))</f>
        <v>1.4279999999999999E-2</v>
      </c>
      <c r="D18" s="9">
        <f>INDEX('External Factors - Calculation'!$A$5:$AD$210,MATCH("AD:[Voltage Level % - Primary]",'External Factors - Calculation'!$A$5:$A$210,0),MATCH(D$7,'External Factors - Calculation'!$A$5:$AD$5,0))</f>
        <v>0</v>
      </c>
      <c r="E18" s="9">
        <f>INDEX('External Factors - Calculation'!$A$5:$AD$210,MATCH("AD:[Voltage Level % - Primary]",'External Factors - Calculation'!$A$5:$A$210,0),MATCH(E$7,'External Factors - Calculation'!$A$5:$AD$5,0))</f>
        <v>0</v>
      </c>
      <c r="F18" s="9">
        <f>INDEX('External Factors - Calculation'!$A$5:$AD$210,MATCH("AD:[Voltage Level % - Primary]",'External Factors - Calculation'!$A$5:$A$210,0),MATCH(F$7,'External Factors - Calculation'!$A$5:$AD$5,0))</f>
        <v>0</v>
      </c>
      <c r="G18" s="9">
        <f>INDEX('External Factors - Calculation'!$A$5:$AD$210,MATCH("AD:[Voltage Level % - Primary]",'External Factors - Calculation'!$A$5:$A$210,0),MATCH(G$7,'External Factors - Calculation'!$A$5:$AD$5,0))</f>
        <v>2.8800000000000002E-3</v>
      </c>
      <c r="H18" s="9">
        <f>INDEX('External Factors - Calculation'!$A$5:$AD$210,MATCH("AD:[Voltage Level % - Primary]",'External Factors - Calculation'!$A$5:$A$210,0),MATCH(H$7,'External Factors - Calculation'!$A$5:$AD$5,0))</f>
        <v>3.9350000000000003E-2</v>
      </c>
      <c r="I18" s="9">
        <f>INDEX('External Factors - Calculation'!$A$5:$AD$210,MATCH("AD:[Voltage Level % - Primary]",'External Factors - Calculation'!$A$5:$A$210,0),MATCH(I$7,'External Factors - Calculation'!$A$5:$AD$5,0))</f>
        <v>0.32521</v>
      </c>
      <c r="J18" s="9">
        <f>INDEX('External Factors - Calculation'!$A$5:$AD$210,MATCH("AD:[Voltage Level % - Primary]",'External Factors - Calculation'!$A$5:$A$210,0),MATCH(J$7,'External Factors - Calculation'!$A$5:$AD$5,0))</f>
        <v>0</v>
      </c>
      <c r="K18" s="9">
        <f>INDEX('External Factors - Calculation'!$A$5:$AD$210,MATCH("AD:[Voltage Level % - Primary]",'External Factors - Calculation'!$A$5:$A$210,0),MATCH(K$7,'External Factors - Calculation'!$A$5:$AD$5,0))</f>
        <v>1</v>
      </c>
      <c r="L18" s="9">
        <f>INDEX('External Factors - Calculation'!$A$5:$AD$210,MATCH("AD:[Voltage Level % - Primary]",'External Factors - Calculation'!$A$5:$A$210,0),MATCH(L$7,'External Factors - Calculation'!$A$5:$AD$5,0))</f>
        <v>0</v>
      </c>
      <c r="M18" s="9">
        <f>INDEX('External Factors - Calculation'!$A$5:$AD$210,MATCH("AD:[Voltage Level % - Primary]",'External Factors - Calculation'!$A$5:$A$210,0),MATCH(M$7,'External Factors - Calculation'!$A$5:$AD$5,0))</f>
        <v>1</v>
      </c>
      <c r="N18" s="9">
        <f>INDEX('External Factors - Calculation'!$A$5:$AD$210,MATCH("AD:[Voltage Level % - Primary]",'External Factors - Calculation'!$A$5:$A$210,0),MATCH(N$7,'External Factors - Calculation'!$A$5:$AD$5,0))</f>
        <v>0</v>
      </c>
      <c r="O18" s="9">
        <f>INDEX('External Factors - Calculation'!$A$5:$AD$210,MATCH("AD:[Voltage Level % - Primary]",'External Factors - Calculation'!$A$5:$A$210,0),MATCH(O$7,'External Factors - Calculation'!$A$5:$AD$5,0))</f>
        <v>0</v>
      </c>
      <c r="P18" s="9">
        <f>INDEX('External Factors - Calculation'!$A$5:$AD$210,MATCH("AD:[Voltage Level % - Primary]",'External Factors - Calculation'!$A$5:$A$210,0),MATCH(P$7,'External Factors - Calculation'!$A$5:$AD$5,0))</f>
        <v>0</v>
      </c>
      <c r="Q18" s="9">
        <f>INDEX('External Factors - Calculation'!$A$5:$AD$210,MATCH("AD:[Voltage Level % - Primary]",'External Factors - Calculation'!$A$5:$A$210,0),MATCH(Q$7,'External Factors - Calculation'!$A$5:$AD$5,0))</f>
        <v>1</v>
      </c>
      <c r="R18" s="9">
        <f>INDEX('External Factors - Calculation'!$A$5:$AD$210,MATCH("AD:[Voltage Level % - Primary]",'External Factors - Calculation'!$A$5:$A$210,0),MATCH(R$7,'External Factors - Calculation'!$A$5:$AD$5,0))</f>
        <v>0</v>
      </c>
      <c r="S18" s="9">
        <f>INDEX('External Factors - Calculation'!$A$5:$AD$210,MATCH("AD:[Voltage Level % - Primary]",'External Factors - Calculation'!$A$5:$A$210,0),MATCH(S$7,'External Factors - Calculation'!$A$5:$AD$5,0))</f>
        <v>0</v>
      </c>
      <c r="T18" s="9">
        <f>INDEX('External Factors - Calculation'!$A$5:$AD$210,MATCH("AD:[Voltage Level % - Primary]",'External Factors - Calculation'!$A$5:$A$210,0),MATCH(T$7,'External Factors - Calculation'!$A$5:$AD$5,0))</f>
        <v>0</v>
      </c>
      <c r="U18" s="9">
        <f>INDEX('External Factors - Calculation'!$A$5:$AD$210,MATCH("AD:[Voltage Level % - Primary]",'External Factors - Calculation'!$A$5:$A$210,0),MATCH(U$7,'External Factors - Calculation'!$A$5:$AD$5,0))</f>
        <v>0</v>
      </c>
      <c r="V18" s="9">
        <f>INDEX('External Factors - Calculation'!$A$5:$AD$210,MATCH("AD:[Voltage Level % - Primary]",'External Factors - Calculation'!$A$5:$A$210,0),MATCH(V$7,'External Factors - Calculation'!$A$5:$AD$5,0))</f>
        <v>0</v>
      </c>
      <c r="W18" s="9">
        <f>INDEX('External Factors - Calculation'!$A$5:$AD$210,MATCH("AD:[Voltage Level % - Primary]",'External Factors - Calculation'!$A$5:$A$210,0),MATCH(W$7,'External Factors - Calculation'!$A$5:$AD$5,0))</f>
        <v>0</v>
      </c>
      <c r="X18" s="9">
        <f>INDEX('External Factors - Calculation'!$A$5:$AD$210,MATCH("AD:[Voltage Level % - Primary]",'External Factors - Calculation'!$A$5:$A$210,0),MATCH(X$7,'External Factors - Calculation'!$A$5:$AD$5,0))</f>
        <v>0</v>
      </c>
      <c r="Y18" s="9">
        <f>INDEX('External Factors - Calculation'!$A$5:$AD$210,MATCH("AD:[Voltage Level % - Primary]",'External Factors - Calculation'!$A$5:$A$210,0),MATCH(Y$7,'External Factors - Calculation'!$A$5:$AD$5,0))</f>
        <v>0</v>
      </c>
      <c r="Z18" s="9">
        <f>INDEX('External Factors - Calculation'!$A$5:$AD$210,MATCH("AD:[Voltage Level % - Primary]",'External Factors - Calculation'!$A$5:$A$210,0),MATCH(Z$7,'External Factors - Calculation'!$A$5:$AD$5,0))</f>
        <v>0</v>
      </c>
      <c r="AA18" s="9">
        <f>INDEX('External Factors - Calculation'!$A$5:$AD$210,MATCH("AD:[Voltage Level % - Primary]",'External Factors - Calculation'!$A$5:$A$210,0),MATCH(AA$7,'External Factors - Calculation'!$A$5:$AD$5,0))</f>
        <v>0</v>
      </c>
    </row>
    <row r="19" spans="1:27" s="9" customFormat="1">
      <c r="A19" s="11" t="s">
        <v>91</v>
      </c>
      <c r="B19" s="10">
        <f>INDEX('External Factors - Calculation'!$A$5:$AD$210,MATCH("AE:[Loss Expansion Factor - Primary]",'External Factors - Calculation'!$A$5:$A$210,0),MATCH(B$7,'External Factors - Calculation'!$A$5:$AD$5,0))</f>
        <v>1.0347900000000001</v>
      </c>
      <c r="C19" s="10">
        <f>INDEX('External Factors - Calculation'!$A$5:$AD$210,MATCH("AE:[Loss Expansion Factor - Primary]",'External Factors - Calculation'!$A$5:$A$210,0),MATCH(C$7,'External Factors - Calculation'!$A$5:$AD$5,0))</f>
        <v>1.0347900000000001</v>
      </c>
      <c r="D19" s="10">
        <f>INDEX('External Factors - Calculation'!$A$5:$AD$210,MATCH("AE:[Loss Expansion Factor - Primary]",'External Factors - Calculation'!$A$5:$A$210,0),MATCH(D$7,'External Factors - Calculation'!$A$5:$AD$5,0))</f>
        <v>1.0347900000000001</v>
      </c>
      <c r="E19" s="10">
        <f>INDEX('External Factors - Calculation'!$A$5:$AD$210,MATCH("AE:[Loss Expansion Factor - Primary]",'External Factors - Calculation'!$A$5:$A$210,0),MATCH(E$7,'External Factors - Calculation'!$A$5:$AD$5,0))</f>
        <v>1.0347900000000001</v>
      </c>
      <c r="F19" s="10">
        <f>INDEX('External Factors - Calculation'!$A$5:$AD$210,MATCH("AE:[Loss Expansion Factor - Primary]",'External Factors - Calculation'!$A$5:$A$210,0),MATCH(F$7,'External Factors - Calculation'!$A$5:$AD$5,0))</f>
        <v>1.0347900000000001</v>
      </c>
      <c r="G19" s="10">
        <f>INDEX('External Factors - Calculation'!$A$5:$AD$210,MATCH("AE:[Loss Expansion Factor - Primary]",'External Factors - Calculation'!$A$5:$A$210,0),MATCH(G$7,'External Factors - Calculation'!$A$5:$AD$5,0))</f>
        <v>1.0347900000000001</v>
      </c>
      <c r="H19" s="10">
        <f>INDEX('External Factors - Calculation'!$A$5:$AD$210,MATCH("AE:[Loss Expansion Factor - Primary]",'External Factors - Calculation'!$A$5:$A$210,0),MATCH(H$7,'External Factors - Calculation'!$A$5:$AD$5,0))</f>
        <v>1.0347900000000001</v>
      </c>
      <c r="I19" s="10">
        <f>INDEX('External Factors - Calculation'!$A$5:$AD$210,MATCH("AE:[Loss Expansion Factor - Primary]",'External Factors - Calculation'!$A$5:$A$210,0),MATCH(I$7,'External Factors - Calculation'!$A$5:$AD$5,0))</f>
        <v>1.0347900000000001</v>
      </c>
      <c r="J19" s="10">
        <f>INDEX('External Factors - Calculation'!$A$5:$AD$210,MATCH("AE:[Loss Expansion Factor - Primary]",'External Factors - Calculation'!$A$5:$A$210,0),MATCH(J$7,'External Factors - Calculation'!$A$5:$AD$5,0))</f>
        <v>1.0347900000000001</v>
      </c>
      <c r="K19" s="10">
        <f>INDEX('External Factors - Calculation'!$A$5:$AD$210,MATCH("AE:[Loss Expansion Factor - Primary]",'External Factors - Calculation'!$A$5:$A$210,0),MATCH(K$7,'External Factors - Calculation'!$A$5:$AD$5,0))</f>
        <v>1.0347900000000001</v>
      </c>
      <c r="L19" s="10">
        <f>INDEX('External Factors - Calculation'!$A$5:$AD$210,MATCH("AE:[Loss Expansion Factor - Primary]",'External Factors - Calculation'!$A$5:$A$210,0),MATCH(L$7,'External Factors - Calculation'!$A$5:$AD$5,0))</f>
        <v>1.0347900000000001</v>
      </c>
      <c r="M19" s="10">
        <f>INDEX('External Factors - Calculation'!$A$5:$AD$210,MATCH("AE:[Loss Expansion Factor - Primary]",'External Factors - Calculation'!$A$5:$A$210,0),MATCH(M$7,'External Factors - Calculation'!$A$5:$AD$5,0))</f>
        <v>1.0347900000000001</v>
      </c>
      <c r="N19" s="10">
        <f>INDEX('External Factors - Calculation'!$A$5:$AD$210,MATCH("AE:[Loss Expansion Factor - Primary]",'External Factors - Calculation'!$A$5:$A$210,0),MATCH(N$7,'External Factors - Calculation'!$A$5:$AD$5,0))</f>
        <v>1.0347900000000001</v>
      </c>
      <c r="O19" s="10">
        <f>INDEX('External Factors - Calculation'!$A$5:$AD$210,MATCH("AE:[Loss Expansion Factor - Primary]",'External Factors - Calculation'!$A$5:$A$210,0),MATCH(O$7,'External Factors - Calculation'!$A$5:$AD$5,0))</f>
        <v>1.0347900000000001</v>
      </c>
      <c r="P19" s="10">
        <f>INDEX('External Factors - Calculation'!$A$5:$AD$210,MATCH("AE:[Loss Expansion Factor - Primary]",'External Factors - Calculation'!$A$5:$A$210,0),MATCH(P$7,'External Factors - Calculation'!$A$5:$AD$5,0))</f>
        <v>1.0347900000000001</v>
      </c>
      <c r="Q19" s="10">
        <f>INDEX('External Factors - Calculation'!$A$5:$AD$210,MATCH("AE:[Loss Expansion Factor - Primary]",'External Factors - Calculation'!$A$5:$A$210,0),MATCH(Q$7,'External Factors - Calculation'!$A$5:$AD$5,0))</f>
        <v>1.0347900000000001</v>
      </c>
      <c r="R19" s="10">
        <f>INDEX('External Factors - Calculation'!$A$5:$AD$210,MATCH("AE:[Loss Expansion Factor - Primary]",'External Factors - Calculation'!$A$5:$A$210,0),MATCH(R$7,'External Factors - Calculation'!$A$5:$AD$5,0))</f>
        <v>1.0347900000000001</v>
      </c>
      <c r="S19" s="10">
        <f>INDEX('External Factors - Calculation'!$A$5:$AD$210,MATCH("AE:[Loss Expansion Factor - Primary]",'External Factors - Calculation'!$A$5:$A$210,0),MATCH(S$7,'External Factors - Calculation'!$A$5:$AD$5,0))</f>
        <v>1.0347900000000001</v>
      </c>
      <c r="T19" s="10">
        <f>INDEX('External Factors - Calculation'!$A$5:$AD$210,MATCH("AE:[Loss Expansion Factor - Primary]",'External Factors - Calculation'!$A$5:$A$210,0),MATCH(T$7,'External Factors - Calculation'!$A$5:$AD$5,0))</f>
        <v>1.0347900000000001</v>
      </c>
      <c r="U19" s="10">
        <f>INDEX('External Factors - Calculation'!$A$5:$AD$210,MATCH("AE:[Loss Expansion Factor - Primary]",'External Factors - Calculation'!$A$5:$A$210,0),MATCH(U$7,'External Factors - Calculation'!$A$5:$AD$5,0))</f>
        <v>1.0347900000000001</v>
      </c>
      <c r="V19" s="10">
        <f>INDEX('External Factors - Calculation'!$A$5:$AD$210,MATCH("AE:[Loss Expansion Factor - Primary]",'External Factors - Calculation'!$A$5:$A$210,0),MATCH(V$7,'External Factors - Calculation'!$A$5:$AD$5,0))</f>
        <v>1.0347900000000001</v>
      </c>
      <c r="W19" s="10">
        <f>INDEX('External Factors - Calculation'!$A$5:$AD$210,MATCH("AE:[Loss Expansion Factor - Primary]",'External Factors - Calculation'!$A$5:$A$210,0),MATCH(W$7,'External Factors - Calculation'!$A$5:$AD$5,0))</f>
        <v>1.0347900000000001</v>
      </c>
      <c r="X19" s="10">
        <f>INDEX('External Factors - Calculation'!$A$5:$AD$210,MATCH("AE:[Loss Expansion Factor - Primary]",'External Factors - Calculation'!$A$5:$A$210,0),MATCH(X$7,'External Factors - Calculation'!$A$5:$AD$5,0))</f>
        <v>1.0347900000000001</v>
      </c>
      <c r="Y19" s="10">
        <f>INDEX('External Factors - Calculation'!$A$5:$AD$210,MATCH("AE:[Loss Expansion Factor - Primary]",'External Factors - Calculation'!$A$5:$A$210,0),MATCH(Y$7,'External Factors - Calculation'!$A$5:$AD$5,0))</f>
        <v>1.0347900000000001</v>
      </c>
      <c r="Z19" s="10">
        <f>INDEX('External Factors - Calculation'!$A$5:$AD$210,MATCH("AE:[Loss Expansion Factor - Primary]",'External Factors - Calculation'!$A$5:$A$210,0),MATCH(Z$7,'External Factors - Calculation'!$A$5:$AD$5,0))</f>
        <v>1.0347900000000001</v>
      </c>
      <c r="AA19" s="10">
        <f>INDEX('External Factors - Calculation'!$A$5:$AD$210,MATCH("AE:[Loss Expansion Factor - Primary]",'External Factors - Calculation'!$A$5:$A$210,0),MATCH(AA$7,'External Factors - Calculation'!$A$5:$AD$5,0))</f>
        <v>1.0347900000000001</v>
      </c>
    </row>
    <row r="20" spans="1:27">
      <c r="A20" s="6" t="s">
        <v>90</v>
      </c>
      <c r="B20" s="2">
        <f>+B17*B18*B19</f>
        <v>142962.5499585323</v>
      </c>
      <c r="C20" s="2">
        <f t="shared" ref="C20:AA20" si="2">+C17*C18*C19</f>
        <v>201.38794511620057</v>
      </c>
      <c r="D20" s="2">
        <f t="shared" si="2"/>
        <v>0</v>
      </c>
      <c r="E20" s="2">
        <f t="shared" si="2"/>
        <v>0</v>
      </c>
      <c r="F20" s="2">
        <f t="shared" si="2"/>
        <v>0</v>
      </c>
      <c r="G20" s="2">
        <f t="shared" si="2"/>
        <v>12117.286606596808</v>
      </c>
      <c r="H20" s="2">
        <f t="shared" si="2"/>
        <v>66907.111262893217</v>
      </c>
      <c r="I20" s="2">
        <f t="shared" si="2"/>
        <v>110633.95178008408</v>
      </c>
      <c r="J20" s="2">
        <f t="shared" si="2"/>
        <v>0</v>
      </c>
      <c r="K20" s="2">
        <f t="shared" si="2"/>
        <v>15085.907696711853</v>
      </c>
      <c r="L20" s="2">
        <f t="shared" si="2"/>
        <v>0</v>
      </c>
      <c r="M20" s="2">
        <f t="shared" si="2"/>
        <v>1387.1978586126188</v>
      </c>
      <c r="N20" s="2">
        <f t="shared" si="2"/>
        <v>0</v>
      </c>
      <c r="O20" s="2">
        <f t="shared" si="2"/>
        <v>0</v>
      </c>
      <c r="P20" s="2">
        <f t="shared" si="2"/>
        <v>0</v>
      </c>
      <c r="Q20" s="2">
        <f t="shared" si="2"/>
        <v>1795.7122269459041</v>
      </c>
      <c r="R20" s="2">
        <f t="shared" si="2"/>
        <v>0</v>
      </c>
      <c r="S20" s="2">
        <f t="shared" si="2"/>
        <v>0</v>
      </c>
      <c r="T20" s="2">
        <f t="shared" si="2"/>
        <v>0</v>
      </c>
      <c r="U20" s="2">
        <f t="shared" si="2"/>
        <v>0</v>
      </c>
      <c r="V20" s="2">
        <f t="shared" si="2"/>
        <v>0</v>
      </c>
      <c r="W20" s="2">
        <f t="shared" si="2"/>
        <v>0</v>
      </c>
      <c r="X20" s="2">
        <f t="shared" si="2"/>
        <v>0</v>
      </c>
      <c r="Y20" s="2">
        <f t="shared" si="2"/>
        <v>0</v>
      </c>
      <c r="Z20" s="2">
        <f t="shared" si="2"/>
        <v>0</v>
      </c>
      <c r="AA20" s="2">
        <f t="shared" si="2"/>
        <v>0</v>
      </c>
    </row>
    <row r="21" spans="1:27">
      <c r="A21" s="6"/>
    </row>
    <row r="22" spans="1:27">
      <c r="A22" s="6"/>
    </row>
    <row r="23" spans="1:27">
      <c r="A23" s="6" t="s">
        <v>89</v>
      </c>
      <c r="B23" s="2">
        <f>B$11</f>
        <v>352331.17225619574</v>
      </c>
      <c r="C23" s="2">
        <f t="shared" ref="C23:AA23" si="3">C$11</f>
        <v>13628.656323548601</v>
      </c>
      <c r="D23" s="2">
        <f t="shared" si="3"/>
        <v>189373.02187935941</v>
      </c>
      <c r="E23" s="2">
        <f t="shared" si="3"/>
        <v>1051580.9375526079</v>
      </c>
      <c r="F23" s="2">
        <f t="shared" si="3"/>
        <v>8458.0132980339677</v>
      </c>
      <c r="G23" s="2">
        <f t="shared" si="3"/>
        <v>4065937.2267282377</v>
      </c>
      <c r="H23" s="2">
        <f t="shared" si="3"/>
        <v>1643142.8435207542</v>
      </c>
      <c r="I23" s="2">
        <f t="shared" si="3"/>
        <v>328754.95775243943</v>
      </c>
      <c r="J23" s="2">
        <f t="shared" si="3"/>
        <v>23019.314461433733</v>
      </c>
      <c r="K23" s="2">
        <f t="shared" si="3"/>
        <v>14578.714228695533</v>
      </c>
      <c r="L23" s="2">
        <f t="shared" si="3"/>
        <v>1868.0433554467934</v>
      </c>
      <c r="M23" s="2">
        <f t="shared" si="3"/>
        <v>1340.5597837364282</v>
      </c>
      <c r="N23" s="2">
        <f t="shared" si="3"/>
        <v>11039191.550957652</v>
      </c>
      <c r="O23" s="2">
        <f t="shared" si="3"/>
        <v>10984.749644382233</v>
      </c>
      <c r="P23" s="2">
        <f t="shared" si="3"/>
        <v>3942.1332457835256</v>
      </c>
      <c r="Q23" s="2">
        <f t="shared" si="3"/>
        <v>1735.3397568066023</v>
      </c>
      <c r="R23" s="2">
        <f t="shared" si="3"/>
        <v>9563.7477992827407</v>
      </c>
      <c r="S23" s="2">
        <f t="shared" si="3"/>
        <v>0</v>
      </c>
      <c r="T23" s="2">
        <f t="shared" si="3"/>
        <v>130882.07804435377</v>
      </c>
      <c r="U23" s="2">
        <f t="shared" si="3"/>
        <v>3425.2052085789414</v>
      </c>
      <c r="V23" s="2">
        <f t="shared" si="3"/>
        <v>664342.80313392915</v>
      </c>
      <c r="W23" s="2">
        <f t="shared" si="3"/>
        <v>7339.7254470496582</v>
      </c>
      <c r="X23" s="2">
        <f t="shared" si="3"/>
        <v>3098.9951886956005</v>
      </c>
      <c r="Y23" s="2">
        <f t="shared" si="3"/>
        <v>195726.01197223549</v>
      </c>
      <c r="Z23" s="2">
        <f t="shared" si="3"/>
        <v>0</v>
      </c>
      <c r="AA23" s="2">
        <f t="shared" si="3"/>
        <v>9786.3005962347252</v>
      </c>
    </row>
    <row r="24" spans="1:27" s="9" customFormat="1">
      <c r="A24" s="11" t="s">
        <v>104</v>
      </c>
      <c r="B24" s="9">
        <f>INDEX('External Factors - Calculation'!$A$5:$AD$210,MATCH("AJ:[Voltage Level % - Secondary]",'External Factors - Calculation'!$A$5:$A$210,0),MATCH(B$7,'External Factors - Calculation'!$A$5:$AD$5,0))</f>
        <v>0.60787999999999998</v>
      </c>
      <c r="C24" s="9">
        <f>INDEX('External Factors - Calculation'!$A$5:$AD$210,MATCH("AJ:[Voltage Level % - Secondary]",'External Factors - Calculation'!$A$5:$A$210,0),MATCH(C$7,'External Factors - Calculation'!$A$5:$AD$5,0))</f>
        <v>0.98572000000000004</v>
      </c>
      <c r="D24" s="9">
        <f>INDEX('External Factors - Calculation'!$A$5:$AD$210,MATCH("AJ:[Voltage Level % - Secondary]",'External Factors - Calculation'!$A$5:$A$210,0),MATCH(D$7,'External Factors - Calculation'!$A$5:$AD$5,0))</f>
        <v>0</v>
      </c>
      <c r="E24" s="9">
        <f>INDEX('External Factors - Calculation'!$A$5:$AD$210,MATCH("AJ:[Voltage Level % - Secondary]",'External Factors - Calculation'!$A$5:$A$210,0),MATCH(E$7,'External Factors - Calculation'!$A$5:$AD$5,0))</f>
        <v>1</v>
      </c>
      <c r="F24" s="9">
        <f>INDEX('External Factors - Calculation'!$A$5:$AD$210,MATCH("AJ:[Voltage Level % - Secondary]",'External Factors - Calculation'!$A$5:$A$210,0),MATCH(F$7,'External Factors - Calculation'!$A$5:$AD$5,0))</f>
        <v>1</v>
      </c>
      <c r="G24" s="9">
        <f>INDEX('External Factors - Calculation'!$A$5:$AD$210,MATCH("AJ:[Voltage Level % - Secondary]",'External Factors - Calculation'!$A$5:$A$210,0),MATCH(G$7,'External Factors - Calculation'!$A$5:$AD$5,0))</f>
        <v>0.99712000000000001</v>
      </c>
      <c r="H24" s="9">
        <f>INDEX('External Factors - Calculation'!$A$5:$AD$210,MATCH("AJ:[Voltage Level % - Secondary]",'External Factors - Calculation'!$A$5:$A$210,0),MATCH(H$7,'External Factors - Calculation'!$A$5:$AD$5,0))</f>
        <v>0.96065</v>
      </c>
      <c r="I24" s="9">
        <f>INDEX('External Factors - Calculation'!$A$5:$AD$210,MATCH("AJ:[Voltage Level % - Secondary]",'External Factors - Calculation'!$A$5:$A$210,0),MATCH(I$7,'External Factors - Calculation'!$A$5:$AD$5,0))</f>
        <v>0.67479</v>
      </c>
      <c r="J24" s="9">
        <f>INDEX('External Factors - Calculation'!$A$5:$AD$210,MATCH("AJ:[Voltage Level % - Secondary]",'External Factors - Calculation'!$A$5:$A$210,0),MATCH(J$7,'External Factors - Calculation'!$A$5:$AD$5,0))</f>
        <v>0</v>
      </c>
      <c r="K24" s="9">
        <f>INDEX('External Factors - Calculation'!$A$5:$AD$210,MATCH("AJ:[Voltage Level % - Secondary]",'External Factors - Calculation'!$A$5:$A$210,0),MATCH(K$7,'External Factors - Calculation'!$A$5:$AD$5,0))</f>
        <v>0</v>
      </c>
      <c r="L24" s="9">
        <f>INDEX('External Factors - Calculation'!$A$5:$AD$210,MATCH("AJ:[Voltage Level % - Secondary]",'External Factors - Calculation'!$A$5:$A$210,0),MATCH(L$7,'External Factors - Calculation'!$A$5:$AD$5,0))</f>
        <v>1</v>
      </c>
      <c r="M24" s="9">
        <f>INDEX('External Factors - Calculation'!$A$5:$AD$210,MATCH("AJ:[Voltage Level % - Secondary]",'External Factors - Calculation'!$A$5:$A$210,0),MATCH(M$7,'External Factors - Calculation'!$A$5:$AD$5,0))</f>
        <v>0</v>
      </c>
      <c r="N24" s="9">
        <f>INDEX('External Factors - Calculation'!$A$5:$AD$210,MATCH("AJ:[Voltage Level % - Secondary]",'External Factors - Calculation'!$A$5:$A$210,0),MATCH(N$7,'External Factors - Calculation'!$A$5:$AD$5,0))</f>
        <v>1</v>
      </c>
      <c r="O24" s="9">
        <f>INDEX('External Factors - Calculation'!$A$5:$AD$210,MATCH("AJ:[Voltage Level % - Secondary]",'External Factors - Calculation'!$A$5:$A$210,0),MATCH(O$7,'External Factors - Calculation'!$A$5:$AD$5,0))</f>
        <v>1</v>
      </c>
      <c r="P24" s="9">
        <f>INDEX('External Factors - Calculation'!$A$5:$AD$210,MATCH("AJ:[Voltage Level % - Secondary]",'External Factors - Calculation'!$A$5:$A$210,0),MATCH(P$7,'External Factors - Calculation'!$A$5:$AD$5,0))</f>
        <v>1</v>
      </c>
      <c r="Q24" s="9">
        <f>INDEX('External Factors - Calculation'!$A$5:$AD$210,MATCH("AJ:[Voltage Level % - Secondary]",'External Factors - Calculation'!$A$5:$A$210,0),MATCH(Q$7,'External Factors - Calculation'!$A$5:$AD$5,0))</f>
        <v>0</v>
      </c>
      <c r="R24" s="9">
        <f>INDEX('External Factors - Calculation'!$A$5:$AD$210,MATCH("AJ:[Voltage Level % - Secondary]",'External Factors - Calculation'!$A$5:$A$210,0),MATCH(R$7,'External Factors - Calculation'!$A$5:$AD$5,0))</f>
        <v>0</v>
      </c>
      <c r="S24" s="9">
        <f>INDEX('External Factors - Calculation'!$A$5:$AD$210,MATCH("AJ:[Voltage Level % - Secondary]",'External Factors - Calculation'!$A$5:$A$210,0),MATCH(S$7,'External Factors - Calculation'!$A$5:$AD$5,0))</f>
        <v>0</v>
      </c>
      <c r="T24" s="9">
        <f>INDEX('External Factors - Calculation'!$A$5:$AD$210,MATCH("AJ:[Voltage Level % - Secondary]",'External Factors - Calculation'!$A$5:$A$210,0),MATCH(T$7,'External Factors - Calculation'!$A$5:$AD$5,0))</f>
        <v>0</v>
      </c>
      <c r="U24" s="9">
        <f>INDEX('External Factors - Calculation'!$A$5:$AD$210,MATCH("AJ:[Voltage Level % - Secondary]",'External Factors - Calculation'!$A$5:$A$210,0),MATCH(U$7,'External Factors - Calculation'!$A$5:$AD$5,0))</f>
        <v>0</v>
      </c>
      <c r="V24" s="9">
        <f>INDEX('External Factors - Calculation'!$A$5:$AD$210,MATCH("AJ:[Voltage Level % - Secondary]",'External Factors - Calculation'!$A$5:$A$210,0),MATCH(V$7,'External Factors - Calculation'!$A$5:$AD$5,0))</f>
        <v>0</v>
      </c>
      <c r="W24" s="9">
        <f>INDEX('External Factors - Calculation'!$A$5:$AD$210,MATCH("AJ:[Voltage Level % - Secondary]",'External Factors - Calculation'!$A$5:$A$210,0),MATCH(W$7,'External Factors - Calculation'!$A$5:$AD$5,0))</f>
        <v>0</v>
      </c>
      <c r="X24" s="9">
        <f>INDEX('External Factors - Calculation'!$A$5:$AD$210,MATCH("AJ:[Voltage Level % - Secondary]",'External Factors - Calculation'!$A$5:$A$210,0),MATCH(X$7,'External Factors - Calculation'!$A$5:$AD$5,0))</f>
        <v>0</v>
      </c>
      <c r="Y24" s="9">
        <f>INDEX('External Factors - Calculation'!$A$5:$AD$210,MATCH("AJ:[Voltage Level % - Secondary]",'External Factors - Calculation'!$A$5:$A$210,0),MATCH(Y$7,'External Factors - Calculation'!$A$5:$AD$5,0))</f>
        <v>0</v>
      </c>
      <c r="Z24" s="9">
        <f>INDEX('External Factors - Calculation'!$A$5:$AD$210,MATCH("AJ:[Voltage Level % - Secondary]",'External Factors - Calculation'!$A$5:$A$210,0),MATCH(Z$7,'External Factors - Calculation'!$A$5:$AD$5,0))</f>
        <v>0</v>
      </c>
      <c r="AA24" s="9">
        <f>INDEX('External Factors - Calculation'!$A$5:$AD$210,MATCH("AJ:[Voltage Level % - Secondary]",'External Factors - Calculation'!$A$5:$A$210,0),MATCH(AA$7,'External Factors - Calculation'!$A$5:$AD$5,0))</f>
        <v>0</v>
      </c>
    </row>
    <row r="25" spans="1:27" s="9" customFormat="1">
      <c r="A25" s="11" t="s">
        <v>88</v>
      </c>
      <c r="B25" s="10">
        <f>INDEX('External Factors - Calculation'!$A$5:$AD$210,MATCH("AK:[Loss Expansion Factor - Secondary]",'External Factors - Calculation'!$A$5:$A$210,0),MATCH(B$7,'External Factors - Calculation'!$A$5:$AD$5,0))</f>
        <v>1.0643100000000001</v>
      </c>
      <c r="C25" s="10">
        <f>INDEX('External Factors - Calculation'!$A$5:$AD$210,MATCH("AK:[Loss Expansion Factor - Secondary]",'External Factors - Calculation'!$A$5:$A$210,0),MATCH(C$7,'External Factors - Calculation'!$A$5:$AD$5,0))</f>
        <v>1.0643100000000001</v>
      </c>
      <c r="D25" s="10">
        <f>INDEX('External Factors - Calculation'!$A$5:$AD$210,MATCH("AK:[Loss Expansion Factor - Secondary]",'External Factors - Calculation'!$A$5:$A$210,0),MATCH(D$7,'External Factors - Calculation'!$A$5:$AD$5,0))</f>
        <v>1.0643100000000001</v>
      </c>
      <c r="E25" s="10">
        <f>INDEX('External Factors - Calculation'!$A$5:$AD$210,MATCH("AK:[Loss Expansion Factor - Secondary]",'External Factors - Calculation'!$A$5:$A$210,0),MATCH(E$7,'External Factors - Calculation'!$A$5:$AD$5,0))</f>
        <v>1.0643100000000001</v>
      </c>
      <c r="F25" s="10">
        <f>INDEX('External Factors - Calculation'!$A$5:$AD$210,MATCH("AK:[Loss Expansion Factor - Secondary]",'External Factors - Calculation'!$A$5:$A$210,0),MATCH(F$7,'External Factors - Calculation'!$A$5:$AD$5,0))</f>
        <v>1.0643100000000001</v>
      </c>
      <c r="G25" s="10">
        <f>INDEX('External Factors - Calculation'!$A$5:$AD$210,MATCH("AK:[Loss Expansion Factor - Secondary]",'External Factors - Calculation'!$A$5:$A$210,0),MATCH(G$7,'External Factors - Calculation'!$A$5:$AD$5,0))</f>
        <v>1.0643100000000001</v>
      </c>
      <c r="H25" s="10">
        <f>INDEX('External Factors - Calculation'!$A$5:$AD$210,MATCH("AK:[Loss Expansion Factor - Secondary]",'External Factors - Calculation'!$A$5:$A$210,0),MATCH(H$7,'External Factors - Calculation'!$A$5:$AD$5,0))</f>
        <v>1.0643100000000001</v>
      </c>
      <c r="I25" s="10">
        <f>INDEX('External Factors - Calculation'!$A$5:$AD$210,MATCH("AK:[Loss Expansion Factor - Secondary]",'External Factors - Calculation'!$A$5:$A$210,0),MATCH(I$7,'External Factors - Calculation'!$A$5:$AD$5,0))</f>
        <v>1.0643100000000001</v>
      </c>
      <c r="J25" s="10">
        <f>INDEX('External Factors - Calculation'!$A$5:$AD$210,MATCH("AK:[Loss Expansion Factor - Secondary]",'External Factors - Calculation'!$A$5:$A$210,0),MATCH(J$7,'External Factors - Calculation'!$A$5:$AD$5,0))</f>
        <v>1.0643100000000001</v>
      </c>
      <c r="K25" s="10">
        <f>INDEX('External Factors - Calculation'!$A$5:$AD$210,MATCH("AK:[Loss Expansion Factor - Secondary]",'External Factors - Calculation'!$A$5:$A$210,0),MATCH(K$7,'External Factors - Calculation'!$A$5:$AD$5,0))</f>
        <v>1.0643100000000001</v>
      </c>
      <c r="L25" s="10">
        <f>INDEX('External Factors - Calculation'!$A$5:$AD$210,MATCH("AK:[Loss Expansion Factor - Secondary]",'External Factors - Calculation'!$A$5:$A$210,0),MATCH(L$7,'External Factors - Calculation'!$A$5:$AD$5,0))</f>
        <v>1.0643100000000001</v>
      </c>
      <c r="M25" s="10">
        <f>INDEX('External Factors - Calculation'!$A$5:$AD$210,MATCH("AK:[Loss Expansion Factor - Secondary]",'External Factors - Calculation'!$A$5:$A$210,0),MATCH(M$7,'External Factors - Calculation'!$A$5:$AD$5,0))</f>
        <v>1.0643100000000001</v>
      </c>
      <c r="N25" s="10">
        <f>INDEX('External Factors - Calculation'!$A$5:$AD$210,MATCH("AK:[Loss Expansion Factor - Secondary]",'External Factors - Calculation'!$A$5:$A$210,0),MATCH(N$7,'External Factors - Calculation'!$A$5:$AD$5,0))</f>
        <v>1.0643100000000001</v>
      </c>
      <c r="O25" s="10">
        <f>INDEX('External Factors - Calculation'!$A$5:$AD$210,MATCH("AK:[Loss Expansion Factor - Secondary]",'External Factors - Calculation'!$A$5:$A$210,0),MATCH(O$7,'External Factors - Calculation'!$A$5:$AD$5,0))</f>
        <v>1.0643100000000001</v>
      </c>
      <c r="P25" s="10">
        <f>INDEX('External Factors - Calculation'!$A$5:$AD$210,MATCH("AK:[Loss Expansion Factor - Secondary]",'External Factors - Calculation'!$A$5:$A$210,0),MATCH(P$7,'External Factors - Calculation'!$A$5:$AD$5,0))</f>
        <v>1.0643100000000001</v>
      </c>
      <c r="Q25" s="10">
        <f>INDEX('External Factors - Calculation'!$A$5:$AD$210,MATCH("AK:[Loss Expansion Factor - Secondary]",'External Factors - Calculation'!$A$5:$A$210,0),MATCH(Q$7,'External Factors - Calculation'!$A$5:$AD$5,0))</f>
        <v>1.0643100000000001</v>
      </c>
      <c r="R25" s="10">
        <f>INDEX('External Factors - Calculation'!$A$5:$AD$210,MATCH("AK:[Loss Expansion Factor - Secondary]",'External Factors - Calculation'!$A$5:$A$210,0),MATCH(R$7,'External Factors - Calculation'!$A$5:$AD$5,0))</f>
        <v>1.0643100000000001</v>
      </c>
      <c r="S25" s="10">
        <f>INDEX('External Factors - Calculation'!$A$5:$AD$210,MATCH("AK:[Loss Expansion Factor - Secondary]",'External Factors - Calculation'!$A$5:$A$210,0),MATCH(S$7,'External Factors - Calculation'!$A$5:$AD$5,0))</f>
        <v>1.0643100000000001</v>
      </c>
      <c r="T25" s="10">
        <f>INDEX('External Factors - Calculation'!$A$5:$AD$210,MATCH("AK:[Loss Expansion Factor - Secondary]",'External Factors - Calculation'!$A$5:$A$210,0),MATCH(T$7,'External Factors - Calculation'!$A$5:$AD$5,0))</f>
        <v>1.0643100000000001</v>
      </c>
      <c r="U25" s="10">
        <f>INDEX('External Factors - Calculation'!$A$5:$AD$210,MATCH("AK:[Loss Expansion Factor - Secondary]",'External Factors - Calculation'!$A$5:$A$210,0),MATCH(U$7,'External Factors - Calculation'!$A$5:$AD$5,0))</f>
        <v>1.0643100000000001</v>
      </c>
      <c r="V25" s="10">
        <f>INDEX('External Factors - Calculation'!$A$5:$AD$210,MATCH("AK:[Loss Expansion Factor - Secondary]",'External Factors - Calculation'!$A$5:$A$210,0),MATCH(V$7,'External Factors - Calculation'!$A$5:$AD$5,0))</f>
        <v>1.0643100000000001</v>
      </c>
      <c r="W25" s="10">
        <f>INDEX('External Factors - Calculation'!$A$5:$AD$210,MATCH("AK:[Loss Expansion Factor - Secondary]",'External Factors - Calculation'!$A$5:$A$210,0),MATCH(W$7,'External Factors - Calculation'!$A$5:$AD$5,0))</f>
        <v>1.0643100000000001</v>
      </c>
      <c r="X25" s="10">
        <f>INDEX('External Factors - Calculation'!$A$5:$AD$210,MATCH("AK:[Loss Expansion Factor - Secondary]",'External Factors - Calculation'!$A$5:$A$210,0),MATCH(X$7,'External Factors - Calculation'!$A$5:$AD$5,0))</f>
        <v>1.0643100000000001</v>
      </c>
      <c r="Y25" s="10">
        <f>INDEX('External Factors - Calculation'!$A$5:$AD$210,MATCH("AK:[Loss Expansion Factor - Secondary]",'External Factors - Calculation'!$A$5:$A$210,0),MATCH(Y$7,'External Factors - Calculation'!$A$5:$AD$5,0))</f>
        <v>1.0643100000000001</v>
      </c>
      <c r="Z25" s="10">
        <f>INDEX('External Factors - Calculation'!$A$5:$AD$210,MATCH("AK:[Loss Expansion Factor - Secondary]",'External Factors - Calculation'!$A$5:$A$210,0),MATCH(Z$7,'External Factors - Calculation'!$A$5:$AD$5,0))</f>
        <v>1.0643100000000001</v>
      </c>
      <c r="AA25" s="10">
        <f>INDEX('External Factors - Calculation'!$A$5:$AD$210,MATCH("AK:[Loss Expansion Factor - Secondary]",'External Factors - Calculation'!$A$5:$A$210,0),MATCH(AA$7,'External Factors - Calculation'!$A$5:$AD$5,0))</f>
        <v>1.0643100000000001</v>
      </c>
    </row>
    <row r="26" spans="1:27">
      <c r="A26" s="6" t="s">
        <v>87</v>
      </c>
      <c r="B26" s="2">
        <f>+B23*B24*B25</f>
        <v>227948.67193515369</v>
      </c>
      <c r="C26" s="2">
        <f t="shared" ref="C26:AA26" si="4">+C23*C24*C25</f>
        <v>14297.982166492708</v>
      </c>
      <c r="D26" s="2">
        <f t="shared" si="4"/>
        <v>0</v>
      </c>
      <c r="E26" s="2">
        <f t="shared" si="4"/>
        <v>1119208.1076466162</v>
      </c>
      <c r="F26" s="2">
        <f t="shared" si="4"/>
        <v>9001.9481332305331</v>
      </c>
      <c r="G26" s="2">
        <f t="shared" si="4"/>
        <v>4314954.6869477667</v>
      </c>
      <c r="H26" s="2">
        <f t="shared" si="4"/>
        <v>1679997.5540799329</v>
      </c>
      <c r="I26" s="2">
        <f t="shared" si="4"/>
        <v>236107.12422300378</v>
      </c>
      <c r="J26" s="2">
        <f t="shared" si="4"/>
        <v>0</v>
      </c>
      <c r="K26" s="2">
        <f t="shared" si="4"/>
        <v>0</v>
      </c>
      <c r="L26" s="2">
        <f t="shared" si="4"/>
        <v>1988.1772236355769</v>
      </c>
      <c r="M26" s="2">
        <f t="shared" si="4"/>
        <v>0</v>
      </c>
      <c r="N26" s="2">
        <f t="shared" si="4"/>
        <v>11749121.959599739</v>
      </c>
      <c r="O26" s="2">
        <f t="shared" si="4"/>
        <v>11691.178894012455</v>
      </c>
      <c r="P26" s="2">
        <f t="shared" si="4"/>
        <v>4195.6518348198642</v>
      </c>
      <c r="Q26" s="2">
        <f t="shared" si="4"/>
        <v>0</v>
      </c>
      <c r="R26" s="2">
        <f t="shared" si="4"/>
        <v>0</v>
      </c>
      <c r="S26" s="2">
        <f t="shared" si="4"/>
        <v>0</v>
      </c>
      <c r="T26" s="2">
        <f t="shared" si="4"/>
        <v>0</v>
      </c>
      <c r="U26" s="2">
        <f t="shared" si="4"/>
        <v>0</v>
      </c>
      <c r="V26" s="2">
        <f t="shared" si="4"/>
        <v>0</v>
      </c>
      <c r="W26" s="2">
        <f t="shared" si="4"/>
        <v>0</v>
      </c>
      <c r="X26" s="2">
        <f t="shared" si="4"/>
        <v>0</v>
      </c>
      <c r="Y26" s="2">
        <f t="shared" si="4"/>
        <v>0</v>
      </c>
      <c r="Z26" s="2">
        <f t="shared" si="4"/>
        <v>0</v>
      </c>
      <c r="AA26" s="2">
        <f t="shared" si="4"/>
        <v>0</v>
      </c>
    </row>
    <row r="27" spans="1:27">
      <c r="A27" s="6"/>
    </row>
    <row r="28" spans="1:27">
      <c r="A28" s="6"/>
    </row>
    <row r="29" spans="1:27">
      <c r="A29" s="6" t="s">
        <v>85</v>
      </c>
      <c r="B29" s="2">
        <f>B$14</f>
        <v>0</v>
      </c>
      <c r="C29" s="2">
        <f t="shared" ref="C29:AA29" si="5">C$14</f>
        <v>0</v>
      </c>
      <c r="D29" s="2">
        <f t="shared" si="5"/>
        <v>193503.24748654827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5"/>
        <v>0</v>
      </c>
      <c r="J29" s="2">
        <f t="shared" si="5"/>
        <v>23521.365709837606</v>
      </c>
      <c r="K29" s="2">
        <f t="shared" si="5"/>
        <v>0</v>
      </c>
      <c r="L29" s="2">
        <f t="shared" si="5"/>
        <v>0</v>
      </c>
      <c r="M29" s="2">
        <f t="shared" si="5"/>
        <v>0</v>
      </c>
      <c r="N29" s="2">
        <f t="shared" si="5"/>
        <v>0</v>
      </c>
      <c r="O29" s="2">
        <f t="shared" si="5"/>
        <v>0</v>
      </c>
      <c r="P29" s="2">
        <f t="shared" si="5"/>
        <v>0</v>
      </c>
      <c r="Q29" s="2">
        <f t="shared" si="5"/>
        <v>0</v>
      </c>
      <c r="R29" s="2">
        <f t="shared" si="5"/>
        <v>9772.3331387850976</v>
      </c>
      <c r="S29" s="2">
        <f t="shared" si="5"/>
        <v>0</v>
      </c>
      <c r="T29" s="2">
        <f t="shared" si="5"/>
        <v>133736.61616650113</v>
      </c>
      <c r="U29" s="2">
        <f t="shared" si="5"/>
        <v>3499.9089341780486</v>
      </c>
      <c r="V29" s="2">
        <f t="shared" si="5"/>
        <v>678832.11967028026</v>
      </c>
      <c r="W29" s="2">
        <f t="shared" si="5"/>
        <v>7499.804859049812</v>
      </c>
      <c r="X29" s="2">
        <f t="shared" si="5"/>
        <v>3166.5842737610519</v>
      </c>
      <c r="Y29" s="2">
        <f t="shared" si="5"/>
        <v>199994.79629334997</v>
      </c>
      <c r="Z29" s="2">
        <f t="shared" si="5"/>
        <v>0</v>
      </c>
      <c r="AA29" s="2">
        <f t="shared" si="5"/>
        <v>9999.7398122386057</v>
      </c>
    </row>
    <row r="30" spans="1:27">
      <c r="A30" s="6" t="s">
        <v>84</v>
      </c>
      <c r="B30" s="2">
        <f>B$20</f>
        <v>142962.5499585323</v>
      </c>
      <c r="C30" s="2">
        <f t="shared" ref="C30:AA30" si="6">C$20</f>
        <v>201.38794511620057</v>
      </c>
      <c r="D30" s="2">
        <f t="shared" si="6"/>
        <v>0</v>
      </c>
      <c r="E30" s="2">
        <f t="shared" si="6"/>
        <v>0</v>
      </c>
      <c r="F30" s="2">
        <f t="shared" si="6"/>
        <v>0</v>
      </c>
      <c r="G30" s="2">
        <f t="shared" si="6"/>
        <v>12117.286606596808</v>
      </c>
      <c r="H30" s="2">
        <f t="shared" si="6"/>
        <v>66907.111262893217</v>
      </c>
      <c r="I30" s="2">
        <f t="shared" si="6"/>
        <v>110633.95178008408</v>
      </c>
      <c r="J30" s="2">
        <f t="shared" si="6"/>
        <v>0</v>
      </c>
      <c r="K30" s="2">
        <f t="shared" si="6"/>
        <v>15085.907696711853</v>
      </c>
      <c r="L30" s="2">
        <f t="shared" si="6"/>
        <v>0</v>
      </c>
      <c r="M30" s="2">
        <f t="shared" si="6"/>
        <v>1387.1978586126188</v>
      </c>
      <c r="N30" s="2">
        <f t="shared" si="6"/>
        <v>0</v>
      </c>
      <c r="O30" s="2">
        <f t="shared" si="6"/>
        <v>0</v>
      </c>
      <c r="P30" s="2">
        <f t="shared" si="6"/>
        <v>0</v>
      </c>
      <c r="Q30" s="2">
        <f t="shared" si="6"/>
        <v>1795.7122269459041</v>
      </c>
      <c r="R30" s="2">
        <f t="shared" si="6"/>
        <v>0</v>
      </c>
      <c r="S30" s="2">
        <f t="shared" si="6"/>
        <v>0</v>
      </c>
      <c r="T30" s="2">
        <f t="shared" si="6"/>
        <v>0</v>
      </c>
      <c r="U30" s="2">
        <f t="shared" si="6"/>
        <v>0</v>
      </c>
      <c r="V30" s="2">
        <f t="shared" si="6"/>
        <v>0</v>
      </c>
      <c r="W30" s="2">
        <f t="shared" si="6"/>
        <v>0</v>
      </c>
      <c r="X30" s="2">
        <f t="shared" si="6"/>
        <v>0</v>
      </c>
      <c r="Y30" s="2">
        <f t="shared" si="6"/>
        <v>0</v>
      </c>
      <c r="Z30" s="2">
        <f t="shared" si="6"/>
        <v>0</v>
      </c>
      <c r="AA30" s="2">
        <f t="shared" si="6"/>
        <v>0</v>
      </c>
    </row>
    <row r="31" spans="1:27">
      <c r="A31" s="6" t="s">
        <v>83</v>
      </c>
      <c r="B31" s="2">
        <f>B$26</f>
        <v>227948.67193515369</v>
      </c>
      <c r="C31" s="2">
        <f t="shared" ref="C31:AA31" si="7">C$26</f>
        <v>14297.982166492708</v>
      </c>
      <c r="D31" s="2">
        <f t="shared" si="7"/>
        <v>0</v>
      </c>
      <c r="E31" s="2">
        <f t="shared" si="7"/>
        <v>1119208.1076466162</v>
      </c>
      <c r="F31" s="2">
        <f t="shared" si="7"/>
        <v>9001.9481332305331</v>
      </c>
      <c r="G31" s="2">
        <f t="shared" si="7"/>
        <v>4314954.6869477667</v>
      </c>
      <c r="H31" s="2">
        <f t="shared" si="7"/>
        <v>1679997.5540799329</v>
      </c>
      <c r="I31" s="2">
        <f t="shared" si="7"/>
        <v>236107.12422300378</v>
      </c>
      <c r="J31" s="2">
        <f t="shared" si="7"/>
        <v>0</v>
      </c>
      <c r="K31" s="2">
        <f t="shared" si="7"/>
        <v>0</v>
      </c>
      <c r="L31" s="2">
        <f t="shared" si="7"/>
        <v>1988.1772236355769</v>
      </c>
      <c r="M31" s="2">
        <f t="shared" si="7"/>
        <v>0</v>
      </c>
      <c r="N31" s="2">
        <f t="shared" si="7"/>
        <v>11749121.959599739</v>
      </c>
      <c r="O31" s="2">
        <f t="shared" si="7"/>
        <v>11691.178894012455</v>
      </c>
      <c r="P31" s="2">
        <f t="shared" si="7"/>
        <v>4195.6518348198642</v>
      </c>
      <c r="Q31" s="2">
        <f t="shared" si="7"/>
        <v>0</v>
      </c>
      <c r="R31" s="2">
        <f t="shared" si="7"/>
        <v>0</v>
      </c>
      <c r="S31" s="2">
        <f t="shared" si="7"/>
        <v>0</v>
      </c>
      <c r="T31" s="2">
        <f t="shared" si="7"/>
        <v>0</v>
      </c>
      <c r="U31" s="2">
        <f t="shared" si="7"/>
        <v>0</v>
      </c>
      <c r="V31" s="2">
        <f t="shared" si="7"/>
        <v>0</v>
      </c>
      <c r="W31" s="2">
        <f t="shared" si="7"/>
        <v>0</v>
      </c>
      <c r="X31" s="2">
        <f t="shared" si="7"/>
        <v>0</v>
      </c>
      <c r="Y31" s="2">
        <f t="shared" si="7"/>
        <v>0</v>
      </c>
      <c r="Z31" s="2">
        <f t="shared" si="7"/>
        <v>0</v>
      </c>
      <c r="AA31" s="2">
        <f t="shared" si="7"/>
        <v>0</v>
      </c>
    </row>
    <row r="32" spans="1:27" s="35" customFormat="1" ht="13.8" thickBot="1">
      <c r="A32" s="5" t="s">
        <v>161</v>
      </c>
      <c r="B32" s="8">
        <f>SUM(B29:B31)</f>
        <v>370911.22189368599</v>
      </c>
      <c r="C32" s="8">
        <f t="shared" ref="C32:AA32" si="8">SUM(C29:C31)</f>
        <v>14499.370111608909</v>
      </c>
      <c r="D32" s="8">
        <f t="shared" si="8"/>
        <v>193503.24748654827</v>
      </c>
      <c r="E32" s="8">
        <f t="shared" si="8"/>
        <v>1119208.1076466162</v>
      </c>
      <c r="F32" s="8">
        <f t="shared" si="8"/>
        <v>9001.9481332305331</v>
      </c>
      <c r="G32" s="8">
        <f t="shared" si="8"/>
        <v>4327071.9735543635</v>
      </c>
      <c r="H32" s="8">
        <f t="shared" si="8"/>
        <v>1746904.6653428262</v>
      </c>
      <c r="I32" s="8">
        <f t="shared" si="8"/>
        <v>346741.07600308786</v>
      </c>
      <c r="J32" s="8">
        <f t="shared" si="8"/>
        <v>23521.365709837606</v>
      </c>
      <c r="K32" s="8">
        <f t="shared" si="8"/>
        <v>15085.907696711853</v>
      </c>
      <c r="L32" s="8">
        <f t="shared" si="8"/>
        <v>1988.1772236355769</v>
      </c>
      <c r="M32" s="8">
        <f t="shared" si="8"/>
        <v>1387.1978586126188</v>
      </c>
      <c r="N32" s="8">
        <f t="shared" si="8"/>
        <v>11749121.959599739</v>
      </c>
      <c r="O32" s="8">
        <f t="shared" si="8"/>
        <v>11691.178894012455</v>
      </c>
      <c r="P32" s="8">
        <f t="shared" si="8"/>
        <v>4195.6518348198642</v>
      </c>
      <c r="Q32" s="8">
        <f t="shared" si="8"/>
        <v>1795.7122269459041</v>
      </c>
      <c r="R32" s="8">
        <f t="shared" si="8"/>
        <v>9772.3331387850976</v>
      </c>
      <c r="S32" s="8">
        <f t="shared" si="8"/>
        <v>0</v>
      </c>
      <c r="T32" s="8">
        <f t="shared" si="8"/>
        <v>133736.61616650113</v>
      </c>
      <c r="U32" s="8">
        <f t="shared" si="8"/>
        <v>3499.9089341780486</v>
      </c>
      <c r="V32" s="8">
        <f t="shared" si="8"/>
        <v>678832.11967028026</v>
      </c>
      <c r="W32" s="8">
        <f t="shared" si="8"/>
        <v>7499.804859049812</v>
      </c>
      <c r="X32" s="8">
        <f t="shared" si="8"/>
        <v>3166.5842737610519</v>
      </c>
      <c r="Y32" s="8">
        <f t="shared" si="8"/>
        <v>199994.79629334997</v>
      </c>
      <c r="Z32" s="8">
        <f t="shared" si="8"/>
        <v>0</v>
      </c>
      <c r="AA32" s="8">
        <f t="shared" si="8"/>
        <v>9999.7398122386057</v>
      </c>
    </row>
    <row r="33" spans="1:18" ht="13.8" thickTop="1">
      <c r="A33" s="110" t="s">
        <v>952</v>
      </c>
      <c r="B33" s="109">
        <f>ROUND(B32/1000,0)-ROUND(INDEX('MFR E-9 Test'!$B$12:$M$37,MATCH(B$7,'MFR E-9 Test'!$B$12:$B$37,0),MATCH("(9)",'MFR E-9 Test'!$B$12:$M$12,0)),0)</f>
        <v>0</v>
      </c>
      <c r="C33" s="109">
        <f>ROUND(C32/1000,0)-ROUND(INDEX('MFR E-9 Test'!$B$12:$M$37,MATCH(C$7,'MFR E-9 Test'!$B$12:$B$37,0),MATCH("(9)",'MFR E-9 Test'!$B$12:$M$12,0)),0)</f>
        <v>-1</v>
      </c>
      <c r="D33" s="109">
        <f>ROUND(D32/1000,0)-ROUND(INDEX('MFR E-9 Test'!$B$12:$M$37,MATCH(D$7,'MFR E-9 Test'!$B$12:$B$37,0),MATCH("(9)",'MFR E-9 Test'!$B$12:$M$12,0)),0)</f>
        <v>0</v>
      </c>
      <c r="E33" s="109">
        <f>ROUND(E32/1000,0)-ROUND(INDEX('MFR E-9 Test'!$B$12:$M$37,MATCH(E$7,'MFR E-9 Test'!$B$12:$B$37,0),MATCH("(9)",'MFR E-9 Test'!$B$12:$M$12,0)),0)</f>
        <v>0</v>
      </c>
      <c r="F33" s="109">
        <f>ROUND(F32/1000,0)-ROUND(INDEX('MFR E-9 Test'!$B$12:$M$37,MATCH(F$7,'MFR E-9 Test'!$B$12:$B$37,0),MATCH("(9)",'MFR E-9 Test'!$B$12:$M$12,0)),0)</f>
        <v>0</v>
      </c>
      <c r="G33" s="109">
        <f>ROUND(G32/1000,0)-ROUND(INDEX('MFR E-9 Test'!$B$12:$M$37,MATCH(G$7,'MFR E-9 Test'!$B$12:$B$37,0),MATCH("(9)",'MFR E-9 Test'!$B$12:$M$12,0)),0)</f>
        <v>0</v>
      </c>
      <c r="H33" s="109">
        <f>ROUND(H32/1000,0)-ROUND(INDEX('MFR E-9 Test'!$B$12:$M$37,MATCH(H$7,'MFR E-9 Test'!$B$12:$B$37,0),MATCH("(9)",'MFR E-9 Test'!$B$12:$M$12,0)),0)</f>
        <v>0</v>
      </c>
      <c r="I33" s="109">
        <f>ROUND(I32/1000,0)-ROUND(INDEX('MFR E-9 Test'!$B$12:$M$37,MATCH(I$7,'MFR E-9 Test'!$B$12:$B$37,0),MATCH("(9)",'MFR E-9 Test'!$B$12:$M$12,0)),0)</f>
        <v>0</v>
      </c>
      <c r="J33" s="109">
        <f>ROUND(J32/1000,0)-ROUND(INDEX('MFR E-9 Test'!$B$12:$M$37,MATCH(J$7,'MFR E-9 Test'!$B$12:$B$37,0),MATCH("(9)",'MFR E-9 Test'!$B$12:$M$12,0)),0)</f>
        <v>0</v>
      </c>
      <c r="K33" s="109">
        <f>ROUND(K32/1000,0)-ROUND(INDEX('MFR E-9 Test'!$B$12:$M$37,MATCH(K$7,'MFR E-9 Test'!$B$12:$B$37,0),MATCH("(9)",'MFR E-9 Test'!$B$12:$M$12,0)),0)</f>
        <v>0</v>
      </c>
      <c r="L33" s="109">
        <f>ROUND(L32/1000,0)-ROUND(INDEX('MFR E-9 Test'!$B$12:$M$37,MATCH(L$7,'MFR E-9 Test'!$B$12:$B$37,0),MATCH("(9)",'MFR E-9 Test'!$B$12:$M$12,0)),0)</f>
        <v>0</v>
      </c>
      <c r="M33" s="109">
        <f>ROUND(M32/1000,0)-ROUND(INDEX('MFR E-9 Test'!$B$12:$M$37,MATCH(M$7,'MFR E-9 Test'!$B$12:$B$37,0),MATCH("(9)",'MFR E-9 Test'!$B$12:$M$12,0)),0)</f>
        <v>0</v>
      </c>
      <c r="N33" s="109">
        <f>ROUND(N32/1000,0)-ROUND(INDEX('MFR E-9 Test'!$B$12:$M$37,MATCH(N$7,'MFR E-9 Test'!$B$12:$B$37,0),MATCH("(9)",'MFR E-9 Test'!$B$12:$M$12,0)),0)</f>
        <v>-1</v>
      </c>
      <c r="O33" s="109">
        <f>ROUND(O32/1000,0)-ROUND(INDEX('MFR E-9 Test'!$B$12:$M$37,MATCH(O$7,'MFR E-9 Test'!$B$12:$B$37,0),MATCH("(9)",'MFR E-9 Test'!$B$12:$M$12,0)),0)</f>
        <v>0</v>
      </c>
      <c r="P33" s="109">
        <f>ROUND(P32/1000,0)-ROUND(INDEX('MFR E-9 Test'!$B$12:$M$37,MATCH(P$7,'MFR E-9 Test'!$B$12:$B$37,0),MATCH("(9)",'MFR E-9 Test'!$B$12:$M$12,0)),0)</f>
        <v>0</v>
      </c>
      <c r="Q33" s="109">
        <f>ROUND(Q32/1000,0)-ROUND(INDEX('MFR E-9 Test'!$B$12:$M$37,MATCH(Q$7,'MFR E-9 Test'!$B$12:$B$37,0),MATCH("(9)",'MFR E-9 Test'!$B$12:$M$12,0)),0)</f>
        <v>0</v>
      </c>
      <c r="R33" s="109">
        <f>ROUND(R32/1000,0)-ROUND(INDEX('MFR E-9 Test'!$B$12:$M$37,MATCH(R$7,'MFR E-9 Test'!$B$12:$B$37,0),MATCH("(9)",'MFR E-9 Test'!$B$12:$M$12,0)),0)</f>
        <v>0</v>
      </c>
    </row>
    <row r="36" spans="1:18" ht="13.8" thickBot="1">
      <c r="A36" s="2"/>
    </row>
    <row r="37" spans="1:18">
      <c r="B37" s="29" t="s">
        <v>81</v>
      </c>
      <c r="C37" s="30" t="s">
        <v>81</v>
      </c>
      <c r="D37" s="31" t="s">
        <v>81</v>
      </c>
    </row>
    <row r="38" spans="1:18" ht="16.2" thickBot="1">
      <c r="A38" s="7" t="s">
        <v>102</v>
      </c>
      <c r="B38" s="32" t="s">
        <v>26</v>
      </c>
      <c r="C38" s="33" t="s">
        <v>64</v>
      </c>
      <c r="D38" s="34" t="s">
        <v>86</v>
      </c>
    </row>
    <row r="39" spans="1:18">
      <c r="A39" s="6" t="s">
        <v>85</v>
      </c>
      <c r="B39" s="2">
        <f>SUM(B29:R29)</f>
        <v>226796.94633517097</v>
      </c>
      <c r="C39" s="2">
        <f>SUM(S29:AA29)</f>
        <v>1036729.5700093588</v>
      </c>
      <c r="D39" s="2">
        <f>SUM(B39:C39)</f>
        <v>1263526.5163445298</v>
      </c>
    </row>
    <row r="40" spans="1:18">
      <c r="A40" s="6" t="s">
        <v>84</v>
      </c>
      <c r="B40" s="2">
        <f>SUM(B30:R30)</f>
        <v>351091.10533549299</v>
      </c>
      <c r="C40" s="2">
        <f>SUM(S30:AA30)</f>
        <v>0</v>
      </c>
      <c r="D40" s="2">
        <f>SUM(B40:C40)</f>
        <v>351091.10533549299</v>
      </c>
    </row>
    <row r="41" spans="1:18" ht="409.6">
      <c r="A41" s="6" t="s">
        <v>83</v>
      </c>
      <c r="B41" s="2">
        <f>SUM(B31:R31)</f>
        <v>19368513.042684402</v>
      </c>
      <c r="C41" s="2">
        <f>SUM(S31:AA31)</f>
        <v>0</v>
      </c>
      <c r="D41" s="2">
        <f>SUM(B41:C41)</f>
        <v>19368513.042684402</v>
      </c>
    </row>
    <row r="42" spans="1:18" ht="13.5" thickBot="1">
      <c r="A42" s="5" t="s">
        <v>82</v>
      </c>
      <c r="B42" s="4">
        <f>SUM(B39:B41)</f>
        <v>19946401.094355065</v>
      </c>
      <c r="C42" s="4">
        <f>SUM(C39:C41)</f>
        <v>1036729.5700093588</v>
      </c>
      <c r="D42" s="4">
        <f>SUM(D39:D41)</f>
        <v>20983130.664364424</v>
      </c>
    </row>
    <row r="43" spans="1:18" ht="13.8" thickTop="1"/>
  </sheetData>
  <printOptions horizontalCentered="1"/>
  <pageMargins left="0.75" right="0.75" top="1" bottom="0.75" header="0.5" footer="0.5"/>
  <pageSetup scale="65" orientation="landscape" r:id="rId1"/>
  <headerFooter>
    <oddFooter>&amp;RPage &amp;P of &amp;N</oddFooter>
  </headerFooter>
  <ignoredErrors>
    <ignoredError sqref="B42:D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showGridLines="0" topLeftCell="B1" workbookViewId="0">
      <selection activeCell="B2" sqref="B1:B2"/>
    </sheetView>
  </sheetViews>
  <sheetFormatPr defaultColWidth="9.109375" defaultRowHeight="13.8"/>
  <cols>
    <col min="1" max="1" width="50.109375" style="63" hidden="1" customWidth="1"/>
    <col min="2" max="2" width="24" style="65" customWidth="1"/>
    <col min="3" max="3" width="51" style="65" customWidth="1"/>
    <col min="4" max="17" width="12.6640625" style="65" customWidth="1"/>
    <col min="18" max="18" width="10.6640625" style="65" customWidth="1"/>
    <col min="19" max="16384" width="9.109375" style="65"/>
  </cols>
  <sheetData>
    <row r="1" spans="1:19" ht="14.4">
      <c r="B1" s="231" t="s">
        <v>1131</v>
      </c>
    </row>
    <row r="2" spans="1:19" ht="14.4">
      <c r="B2" s="231" t="s">
        <v>1124</v>
      </c>
    </row>
    <row r="4" spans="1:19" ht="22.5" customHeight="1">
      <c r="B4" s="64" t="s">
        <v>1121</v>
      </c>
      <c r="O4" s="66"/>
      <c r="P4" s="66"/>
      <c r="S4" s="67" t="s">
        <v>941</v>
      </c>
    </row>
    <row r="5" spans="1:19" ht="22.5" customHeight="1">
      <c r="B5" s="68" t="s">
        <v>942</v>
      </c>
      <c r="O5" s="66"/>
      <c r="P5" s="66"/>
    </row>
    <row r="6" spans="1:19">
      <c r="H6" s="66"/>
      <c r="J6" s="66"/>
      <c r="K6" s="66"/>
      <c r="L6" s="66"/>
      <c r="M6" s="66"/>
      <c r="N6" s="66"/>
      <c r="O6" s="66"/>
      <c r="P6" s="66"/>
    </row>
    <row r="7" spans="1:19" ht="14.4" thickBot="1"/>
    <row r="8" spans="1:19" ht="22.5" customHeight="1" thickBot="1">
      <c r="A8" s="63" t="s">
        <v>943</v>
      </c>
      <c r="B8" s="227" t="s">
        <v>121</v>
      </c>
      <c r="C8" s="228"/>
      <c r="D8" s="69" t="s">
        <v>122</v>
      </c>
      <c r="E8" s="69" t="s">
        <v>123</v>
      </c>
      <c r="F8" s="69" t="s">
        <v>124</v>
      </c>
      <c r="G8" s="70" t="s">
        <v>125</v>
      </c>
      <c r="H8" s="70" t="s">
        <v>126</v>
      </c>
      <c r="I8" s="70" t="s">
        <v>127</v>
      </c>
      <c r="J8" s="70" t="s">
        <v>128</v>
      </c>
      <c r="K8" s="70" t="s">
        <v>129</v>
      </c>
      <c r="L8" s="70" t="s">
        <v>130</v>
      </c>
      <c r="M8" s="70" t="s">
        <v>131</v>
      </c>
      <c r="N8" s="69" t="s">
        <v>132</v>
      </c>
      <c r="O8" s="71" t="s">
        <v>133</v>
      </c>
      <c r="P8" s="72" t="s">
        <v>81</v>
      </c>
      <c r="Q8" s="73" t="s">
        <v>159</v>
      </c>
      <c r="R8" s="74" t="s">
        <v>160</v>
      </c>
    </row>
    <row r="9" spans="1:19" ht="20.25" customHeight="1">
      <c r="B9" s="75" t="s">
        <v>134</v>
      </c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8"/>
      <c r="P9" s="78"/>
      <c r="Q9" s="79"/>
      <c r="R9" s="80"/>
    </row>
    <row r="10" spans="1:19" ht="20.25" customHeight="1">
      <c r="A10" s="63" t="str">
        <f>CONCATENATE($B10," -",TRIM($S$4))</f>
        <v>CILC-1D -FE:[CP @ Meter - Forecasted]</v>
      </c>
      <c r="B10" s="81" t="s">
        <v>28</v>
      </c>
      <c r="C10" s="82" t="s">
        <v>135</v>
      </c>
      <c r="D10" s="83">
        <v>351156.50454279798</v>
      </c>
      <c r="E10" s="83">
        <v>358905.03148351499</v>
      </c>
      <c r="F10" s="83">
        <v>328923.11143371701</v>
      </c>
      <c r="G10" s="83">
        <v>356040.83316593099</v>
      </c>
      <c r="H10" s="83">
        <v>354913.10397480801</v>
      </c>
      <c r="I10" s="83">
        <v>370328.78214794601</v>
      </c>
      <c r="J10" s="83">
        <v>364459.43648891401</v>
      </c>
      <c r="K10" s="83">
        <v>375554.68982521398</v>
      </c>
      <c r="L10" s="83">
        <v>349749.51628065202</v>
      </c>
      <c r="M10" s="83">
        <v>340949.37676894199</v>
      </c>
      <c r="N10" s="83">
        <v>336112.63576563902</v>
      </c>
      <c r="O10" s="83">
        <v>340881.04519627301</v>
      </c>
      <c r="P10" s="84">
        <f>SUM(D10:O10)</f>
        <v>4227974.0670743492</v>
      </c>
      <c r="Q10" s="85">
        <f>+P10/12</f>
        <v>352331.17225619574</v>
      </c>
      <c r="R10" s="86">
        <f t="shared" ref="R10:R27" si="0">+Q10/$Q$41</f>
        <v>1.7817871966443615E-2</v>
      </c>
    </row>
    <row r="11" spans="1:19" ht="20.25" customHeight="1">
      <c r="A11" s="63" t="str">
        <f t="shared" ref="A11:A26" si="1">CONCATENATE($B11," -",TRIM($S$4))</f>
        <v>CILC-1G -FE:[CP @ Meter - Forecasted]</v>
      </c>
      <c r="B11" s="81" t="s">
        <v>30</v>
      </c>
      <c r="C11" s="82" t="s">
        <v>136</v>
      </c>
      <c r="D11" s="83">
        <v>13652.231455733499</v>
      </c>
      <c r="E11" s="83">
        <v>13966.291366454499</v>
      </c>
      <c r="F11" s="83">
        <v>12895.752275631399</v>
      </c>
      <c r="G11" s="83">
        <v>13653.812430046701</v>
      </c>
      <c r="H11" s="83">
        <v>13981.841586553101</v>
      </c>
      <c r="I11" s="83">
        <v>14261.680016315901</v>
      </c>
      <c r="J11" s="83">
        <v>14059.9102394601</v>
      </c>
      <c r="K11" s="83">
        <v>14517.443850367899</v>
      </c>
      <c r="L11" s="83">
        <v>13532.8860717478</v>
      </c>
      <c r="M11" s="83">
        <v>13324.0733652086</v>
      </c>
      <c r="N11" s="83">
        <v>12685.933755386999</v>
      </c>
      <c r="O11" s="83">
        <v>13012.019469676699</v>
      </c>
      <c r="P11" s="84">
        <f t="shared" ref="P11:P26" si="2">SUM(D11:O11)</f>
        <v>163543.8758825832</v>
      </c>
      <c r="Q11" s="85">
        <f t="shared" ref="Q11:Q26" si="3">+P11/12</f>
        <v>13628.656323548601</v>
      </c>
      <c r="R11" s="86">
        <f t="shared" si="0"/>
        <v>6.8921989471620166E-4</v>
      </c>
    </row>
    <row r="12" spans="1:19" ht="20.25" customHeight="1">
      <c r="A12" s="63" t="str">
        <f t="shared" si="1"/>
        <v>CILC-1T -FE:[CP @ Meter - Forecasted]</v>
      </c>
      <c r="B12" s="81" t="s">
        <v>32</v>
      </c>
      <c r="C12" s="82" t="s">
        <v>137</v>
      </c>
      <c r="D12" s="83">
        <v>178847.57828285001</v>
      </c>
      <c r="E12" s="83">
        <v>189733.05235151801</v>
      </c>
      <c r="F12" s="83">
        <v>194425.51437250499</v>
      </c>
      <c r="G12" s="83">
        <v>186006.60487920299</v>
      </c>
      <c r="H12" s="83">
        <v>197023.827478016</v>
      </c>
      <c r="I12" s="83">
        <v>192146.06165875099</v>
      </c>
      <c r="J12" s="83">
        <v>190789.256625309</v>
      </c>
      <c r="K12" s="83">
        <v>194012.08609660799</v>
      </c>
      <c r="L12" s="83">
        <v>183900.690869374</v>
      </c>
      <c r="M12" s="83">
        <v>180860.79899800499</v>
      </c>
      <c r="N12" s="83">
        <v>191816.281326267</v>
      </c>
      <c r="O12" s="83">
        <v>192914.50961390699</v>
      </c>
      <c r="P12" s="84">
        <f t="shared" si="2"/>
        <v>2272476.262552313</v>
      </c>
      <c r="Q12" s="85">
        <f t="shared" si="3"/>
        <v>189373.02187935941</v>
      </c>
      <c r="R12" s="86">
        <f t="shared" si="0"/>
        <v>9.5768541742636444E-3</v>
      </c>
    </row>
    <row r="13" spans="1:19" ht="20.25" customHeight="1">
      <c r="A13" s="63" t="str">
        <f t="shared" si="1"/>
        <v>GS(T)-1 -FE:[CP @ Meter - Forecasted]</v>
      </c>
      <c r="B13" s="81" t="s">
        <v>34</v>
      </c>
      <c r="C13" s="82" t="s">
        <v>138</v>
      </c>
      <c r="D13" s="83">
        <v>690875.31469617505</v>
      </c>
      <c r="E13" s="83">
        <v>1032439.1497986</v>
      </c>
      <c r="F13" s="83">
        <v>674748.33967059804</v>
      </c>
      <c r="G13" s="83">
        <v>1046329.49592166</v>
      </c>
      <c r="H13" s="83">
        <v>1148803.40990791</v>
      </c>
      <c r="I13" s="83">
        <v>1285832.6735605299</v>
      </c>
      <c r="J13" s="83">
        <v>1277830.85605533</v>
      </c>
      <c r="K13" s="83">
        <v>1302479.8836367</v>
      </c>
      <c r="L13" s="83">
        <v>1151448.5473817301</v>
      </c>
      <c r="M13" s="83">
        <v>1106355.5169550099</v>
      </c>
      <c r="N13" s="83">
        <v>1005809.19956448</v>
      </c>
      <c r="O13" s="83">
        <v>896018.86348257004</v>
      </c>
      <c r="P13" s="84">
        <f t="shared" si="2"/>
        <v>12618971.250631293</v>
      </c>
      <c r="Q13" s="85">
        <f t="shared" si="3"/>
        <v>1051580.9375526079</v>
      </c>
      <c r="R13" s="86">
        <f t="shared" si="0"/>
        <v>5.3179894324083946E-2</v>
      </c>
    </row>
    <row r="14" spans="1:19" ht="20.25" customHeight="1">
      <c r="A14" s="63" t="str">
        <f t="shared" si="1"/>
        <v>GSCU-1 -FE:[CP @ Meter - Forecasted]</v>
      </c>
      <c r="B14" s="81" t="s">
        <v>36</v>
      </c>
      <c r="C14" s="82" t="s">
        <v>139</v>
      </c>
      <c r="D14" s="83">
        <v>8352.0648019903492</v>
      </c>
      <c r="E14" s="83">
        <v>8881.3555781917603</v>
      </c>
      <c r="F14" s="83">
        <v>8787.0280429285394</v>
      </c>
      <c r="G14" s="83">
        <v>8526.1840624830093</v>
      </c>
      <c r="H14" s="83">
        <v>8682.8249751662297</v>
      </c>
      <c r="I14" s="83">
        <v>8577.4364736858697</v>
      </c>
      <c r="J14" s="83">
        <v>8404.1527861179093</v>
      </c>
      <c r="K14" s="83">
        <v>8683.3987839255406</v>
      </c>
      <c r="L14" s="83">
        <v>8272.1166795683803</v>
      </c>
      <c r="M14" s="83">
        <v>8091.9144758525599</v>
      </c>
      <c r="N14" s="83">
        <v>8075.44012522503</v>
      </c>
      <c r="O14" s="83">
        <v>8162.2427912724297</v>
      </c>
      <c r="P14" s="84">
        <f t="shared" si="2"/>
        <v>101496.1595764076</v>
      </c>
      <c r="Q14" s="85">
        <f t="shared" si="3"/>
        <v>8458.0132980339677</v>
      </c>
      <c r="R14" s="86">
        <f t="shared" si="0"/>
        <v>4.2773336537268769E-4</v>
      </c>
    </row>
    <row r="15" spans="1:19" ht="20.25" customHeight="1">
      <c r="A15" s="63" t="str">
        <f t="shared" si="1"/>
        <v>GSD(T)-1 -FE:[CP @ Meter - Forecasted]</v>
      </c>
      <c r="B15" s="81" t="s">
        <v>38</v>
      </c>
      <c r="C15" s="82" t="s">
        <v>140</v>
      </c>
      <c r="D15" s="83">
        <v>3364725.4115690598</v>
      </c>
      <c r="E15" s="83">
        <v>3961324.43714754</v>
      </c>
      <c r="F15" s="83">
        <v>3275101.84370036</v>
      </c>
      <c r="G15" s="83">
        <v>3986201.9122623</v>
      </c>
      <c r="H15" s="83">
        <v>4317263.1090886304</v>
      </c>
      <c r="I15" s="83">
        <v>4536051.3368674703</v>
      </c>
      <c r="J15" s="83">
        <v>4580685.89084836</v>
      </c>
      <c r="K15" s="83">
        <v>4583812.1946436297</v>
      </c>
      <c r="L15" s="83">
        <v>4299301.5476394203</v>
      </c>
      <c r="M15" s="83">
        <v>4213047.74875852</v>
      </c>
      <c r="N15" s="83">
        <v>3951870.8269754201</v>
      </c>
      <c r="O15" s="83">
        <v>3721860.4612381398</v>
      </c>
      <c r="P15" s="84">
        <f t="shared" si="2"/>
        <v>48791246.720738851</v>
      </c>
      <c r="Q15" s="85">
        <f t="shared" si="3"/>
        <v>4065937.2267282377</v>
      </c>
      <c r="R15" s="86">
        <f t="shared" si="0"/>
        <v>0.20562003772053863</v>
      </c>
    </row>
    <row r="16" spans="1:19" ht="20.25" customHeight="1">
      <c r="A16" s="63" t="str">
        <f t="shared" si="1"/>
        <v>GSLD(T)-1 -FE:[CP @ Meter - Forecasted]</v>
      </c>
      <c r="B16" s="81" t="s">
        <v>40</v>
      </c>
      <c r="C16" s="82" t="s">
        <v>141</v>
      </c>
      <c r="D16" s="83">
        <v>1450117.84983164</v>
      </c>
      <c r="E16" s="83">
        <v>1687248.10194041</v>
      </c>
      <c r="F16" s="83">
        <v>1411687.0794090501</v>
      </c>
      <c r="G16" s="83">
        <v>1630913.0356702099</v>
      </c>
      <c r="H16" s="83">
        <v>1725298.77025016</v>
      </c>
      <c r="I16" s="83">
        <v>1812710.2354097499</v>
      </c>
      <c r="J16" s="83">
        <v>1741948.4834490099</v>
      </c>
      <c r="K16" s="83">
        <v>1797584.8272937399</v>
      </c>
      <c r="L16" s="83">
        <v>1626714.72166432</v>
      </c>
      <c r="M16" s="83">
        <v>1733417.7607297199</v>
      </c>
      <c r="N16" s="83">
        <v>1589541.1307516301</v>
      </c>
      <c r="O16" s="83">
        <v>1510532.12584941</v>
      </c>
      <c r="P16" s="84">
        <f t="shared" si="2"/>
        <v>19717714.122249052</v>
      </c>
      <c r="Q16" s="85">
        <f t="shared" si="3"/>
        <v>1643142.8435207542</v>
      </c>
      <c r="R16" s="86">
        <f t="shared" si="0"/>
        <v>8.3095993524927331E-2</v>
      </c>
    </row>
    <row r="17" spans="1:18" ht="20.25" customHeight="1">
      <c r="A17" s="63" t="str">
        <f t="shared" si="1"/>
        <v>GSLD(T)-2 -FE:[CP @ Meter - Forecasted]</v>
      </c>
      <c r="B17" s="81" t="s">
        <v>42</v>
      </c>
      <c r="C17" s="82" t="s">
        <v>142</v>
      </c>
      <c r="D17" s="83">
        <v>304591.72390108497</v>
      </c>
      <c r="E17" s="83">
        <v>342034.59175838198</v>
      </c>
      <c r="F17" s="83">
        <v>307881.33478305797</v>
      </c>
      <c r="G17" s="83">
        <v>318873.18302381103</v>
      </c>
      <c r="H17" s="83">
        <v>332900.60917776299</v>
      </c>
      <c r="I17" s="83">
        <v>334533.14133656601</v>
      </c>
      <c r="J17" s="83">
        <v>344054.12955773901</v>
      </c>
      <c r="K17" s="83">
        <v>348552.39715531998</v>
      </c>
      <c r="L17" s="83">
        <v>327748.46525314997</v>
      </c>
      <c r="M17" s="83">
        <v>325394.21108395403</v>
      </c>
      <c r="N17" s="83">
        <v>330023.27882111102</v>
      </c>
      <c r="O17" s="83">
        <v>328472.42717733397</v>
      </c>
      <c r="P17" s="84">
        <f t="shared" si="2"/>
        <v>3945059.4930292731</v>
      </c>
      <c r="Q17" s="85">
        <f t="shared" si="3"/>
        <v>328754.95775243943</v>
      </c>
      <c r="R17" s="86">
        <f t="shared" si="0"/>
        <v>1.6625590372989024E-2</v>
      </c>
    </row>
    <row r="18" spans="1:18" ht="20.25" customHeight="1">
      <c r="A18" s="63" t="str">
        <f t="shared" si="1"/>
        <v>GSLD(T)-3 -FE:[CP @ Meter - Forecasted]</v>
      </c>
      <c r="B18" s="81" t="s">
        <v>44</v>
      </c>
      <c r="C18" s="82" t="s">
        <v>143</v>
      </c>
      <c r="D18" s="83">
        <v>22546.328844518099</v>
      </c>
      <c r="E18" s="83">
        <v>26328.566520469602</v>
      </c>
      <c r="F18" s="83">
        <v>25352.928126275801</v>
      </c>
      <c r="G18" s="83">
        <v>27078.085486728502</v>
      </c>
      <c r="H18" s="83">
        <v>24835.024591069301</v>
      </c>
      <c r="I18" s="83">
        <v>26616.830459314398</v>
      </c>
      <c r="J18" s="83">
        <v>22699.0401802622</v>
      </c>
      <c r="K18" s="83">
        <v>25653.791900531702</v>
      </c>
      <c r="L18" s="83">
        <v>18977.555521298698</v>
      </c>
      <c r="M18" s="83">
        <v>21283.467924017001</v>
      </c>
      <c r="N18" s="83">
        <v>17671.136840284398</v>
      </c>
      <c r="O18" s="83">
        <v>17189.017142435099</v>
      </c>
      <c r="P18" s="84">
        <f t="shared" si="2"/>
        <v>276231.77353720478</v>
      </c>
      <c r="Q18" s="85">
        <f t="shared" si="3"/>
        <v>23019.314461433733</v>
      </c>
      <c r="R18" s="86">
        <f t="shared" si="0"/>
        <v>1.164118392371164E-3</v>
      </c>
    </row>
    <row r="19" spans="1:18" ht="20.25" customHeight="1">
      <c r="A19" s="63" t="str">
        <f t="shared" si="1"/>
        <v>MET -FE:[CP @ Meter - Forecasted]</v>
      </c>
      <c r="B19" s="81" t="s">
        <v>46</v>
      </c>
      <c r="C19" s="82" t="s">
        <v>144</v>
      </c>
      <c r="D19" s="83">
        <v>15649.125845284099</v>
      </c>
      <c r="E19" s="83">
        <v>13768.6374494459</v>
      </c>
      <c r="F19" s="83">
        <v>12233.055382926501</v>
      </c>
      <c r="G19" s="83">
        <v>15795.9096599941</v>
      </c>
      <c r="H19" s="83">
        <v>16021.5440736247</v>
      </c>
      <c r="I19" s="83">
        <v>15234.5748550236</v>
      </c>
      <c r="J19" s="83">
        <v>15690.5671265647</v>
      </c>
      <c r="K19" s="83">
        <v>16422.4543866106</v>
      </c>
      <c r="L19" s="83">
        <v>14104.3184211111</v>
      </c>
      <c r="M19" s="83">
        <v>13957.7237659565</v>
      </c>
      <c r="N19" s="83">
        <v>13802.003544577599</v>
      </c>
      <c r="O19" s="83">
        <v>12264.656233227</v>
      </c>
      <c r="P19" s="84">
        <f t="shared" si="2"/>
        <v>174944.57074434639</v>
      </c>
      <c r="Q19" s="85">
        <f t="shared" si="3"/>
        <v>14578.714228695533</v>
      </c>
      <c r="R19" s="86">
        <f t="shared" si="0"/>
        <v>7.3726562965987716E-4</v>
      </c>
    </row>
    <row r="20" spans="1:18" ht="20.25" customHeight="1">
      <c r="A20" s="63" t="str">
        <f t="shared" si="1"/>
        <v>OL-1 -FE:[CP @ Meter - Forecasted]</v>
      </c>
      <c r="B20" s="81" t="s">
        <v>48</v>
      </c>
      <c r="C20" s="82" t="s">
        <v>145</v>
      </c>
      <c r="D20" s="83">
        <v>8960.6459392802608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6761.3059202484301</v>
      </c>
      <c r="O20" s="83">
        <v>6694.5684058328297</v>
      </c>
      <c r="P20" s="84">
        <f t="shared" si="2"/>
        <v>22416.52026536152</v>
      </c>
      <c r="Q20" s="85">
        <f t="shared" si="3"/>
        <v>1868.0433554467934</v>
      </c>
      <c r="R20" s="86">
        <f t="shared" si="0"/>
        <v>9.4469521734267666E-5</v>
      </c>
    </row>
    <row r="21" spans="1:18" ht="20.25" customHeight="1">
      <c r="A21" s="63" t="str">
        <f t="shared" si="1"/>
        <v>OS-2 -FE:[CP @ Meter - Forecasted]</v>
      </c>
      <c r="B21" s="81" t="s">
        <v>50</v>
      </c>
      <c r="C21" s="82" t="s">
        <v>146</v>
      </c>
      <c r="D21" s="83">
        <v>2434.9220984005801</v>
      </c>
      <c r="E21" s="83">
        <v>596.38584081813497</v>
      </c>
      <c r="F21" s="83">
        <v>936.19670587225505</v>
      </c>
      <c r="G21" s="83">
        <v>984.97699309615598</v>
      </c>
      <c r="H21" s="83">
        <v>950.53410663656905</v>
      </c>
      <c r="I21" s="83">
        <v>938.22932292551695</v>
      </c>
      <c r="J21" s="83">
        <v>805.48583900429003</v>
      </c>
      <c r="K21" s="83">
        <v>958.59868426772596</v>
      </c>
      <c r="L21" s="83">
        <v>941.04117335318301</v>
      </c>
      <c r="M21" s="83">
        <v>812.80960784205604</v>
      </c>
      <c r="N21" s="83">
        <v>2664.6779853450098</v>
      </c>
      <c r="O21" s="83">
        <v>3062.85904727566</v>
      </c>
      <c r="P21" s="84">
        <f t="shared" si="2"/>
        <v>16086.71740483714</v>
      </c>
      <c r="Q21" s="85">
        <f t="shared" si="3"/>
        <v>1340.5597837364282</v>
      </c>
      <c r="R21" s="86">
        <f t="shared" si="0"/>
        <v>6.7793952028208566E-5</v>
      </c>
    </row>
    <row r="22" spans="1:18" ht="20.25" customHeight="1">
      <c r="A22" s="63" t="str">
        <f t="shared" si="1"/>
        <v>RS(T)-1 -FE:[CP @ Meter - Forecasted]</v>
      </c>
      <c r="B22" s="81" t="s">
        <v>52</v>
      </c>
      <c r="C22" s="82" t="s">
        <v>147</v>
      </c>
      <c r="D22" s="83">
        <v>12266437.3194701</v>
      </c>
      <c r="E22" s="83">
        <v>8706780.3796117101</v>
      </c>
      <c r="F22" s="83">
        <v>10092340.870319</v>
      </c>
      <c r="G22" s="83">
        <v>10223745.1102958</v>
      </c>
      <c r="H22" s="83">
        <v>11309182.259594601</v>
      </c>
      <c r="I22" s="83">
        <v>12157254.8743442</v>
      </c>
      <c r="J22" s="83">
        <v>12587331.9018954</v>
      </c>
      <c r="K22" s="83">
        <v>12995888.725761101</v>
      </c>
      <c r="L22" s="83">
        <v>12467263.384047899</v>
      </c>
      <c r="M22" s="83">
        <v>11211193.1816089</v>
      </c>
      <c r="N22" s="83">
        <v>9341469.1802183297</v>
      </c>
      <c r="O22" s="83">
        <v>9111411.42432479</v>
      </c>
      <c r="P22" s="84">
        <f t="shared" si="2"/>
        <v>132470298.61149183</v>
      </c>
      <c r="Q22" s="85">
        <f t="shared" si="3"/>
        <v>11039191.550957652</v>
      </c>
      <c r="R22" s="86">
        <f t="shared" si="0"/>
        <v>0.55826709969614585</v>
      </c>
    </row>
    <row r="23" spans="1:18" ht="20.25" customHeight="1">
      <c r="A23" s="63" t="str">
        <f t="shared" si="1"/>
        <v>SL-1 -FE:[CP @ Meter - Forecasted]</v>
      </c>
      <c r="B23" s="81" t="s">
        <v>54</v>
      </c>
      <c r="C23" s="82" t="s">
        <v>148</v>
      </c>
      <c r="D23" s="83">
        <v>54020.660124669303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38700.490336331299</v>
      </c>
      <c r="O23" s="83">
        <v>39095.8452715862</v>
      </c>
      <c r="P23" s="84">
        <f t="shared" si="2"/>
        <v>131816.9957325868</v>
      </c>
      <c r="Q23" s="85">
        <f t="shared" si="3"/>
        <v>10984.749644382233</v>
      </c>
      <c r="R23" s="86">
        <f t="shared" si="0"/>
        <v>5.5551389760290465E-4</v>
      </c>
    </row>
    <row r="24" spans="1:18" ht="20.25" customHeight="1">
      <c r="A24" s="63" t="str">
        <f t="shared" si="1"/>
        <v>SL-2 -FE:[CP @ Meter - Forecasted]</v>
      </c>
      <c r="B24" s="81" t="s">
        <v>56</v>
      </c>
      <c r="C24" s="82" t="s">
        <v>149</v>
      </c>
      <c r="D24" s="83">
        <v>3962.0894375478301</v>
      </c>
      <c r="E24" s="83">
        <v>4054.5546393607101</v>
      </c>
      <c r="F24" s="83">
        <v>4081.49039132388</v>
      </c>
      <c r="G24" s="83">
        <v>4074.4914353091799</v>
      </c>
      <c r="H24" s="83">
        <v>4025.1853629554298</v>
      </c>
      <c r="I24" s="83">
        <v>3986.4637039525301</v>
      </c>
      <c r="J24" s="83">
        <v>3912.2813740885099</v>
      </c>
      <c r="K24" s="83">
        <v>4039.3386309367602</v>
      </c>
      <c r="L24" s="83">
        <v>3845.8306664676102</v>
      </c>
      <c r="M24" s="83">
        <v>3766.9356996573401</v>
      </c>
      <c r="N24" s="83">
        <v>3752.09789237328</v>
      </c>
      <c r="O24" s="83">
        <v>3804.8397154292502</v>
      </c>
      <c r="P24" s="84">
        <f t="shared" si="2"/>
        <v>47305.598949402309</v>
      </c>
      <c r="Q24" s="85">
        <f t="shared" si="3"/>
        <v>3942.1332457835256</v>
      </c>
      <c r="R24" s="86">
        <f t="shared" si="0"/>
        <v>1.9935910012798045E-4</v>
      </c>
    </row>
    <row r="25" spans="1:18" ht="20.25" customHeight="1">
      <c r="A25" s="63" t="str">
        <f t="shared" si="1"/>
        <v>SST-DST -FE:[CP @ Meter - Forecasted]</v>
      </c>
      <c r="B25" s="81" t="s">
        <v>58</v>
      </c>
      <c r="C25" s="82" t="s">
        <v>150</v>
      </c>
      <c r="D25" s="83">
        <v>1075.9831826995601</v>
      </c>
      <c r="E25" s="83">
        <v>1499.90305325281</v>
      </c>
      <c r="F25" s="83">
        <v>1167.36808905214</v>
      </c>
      <c r="G25" s="83">
        <v>2151.2285872952698</v>
      </c>
      <c r="H25" s="83">
        <v>1889.33049413708</v>
      </c>
      <c r="I25" s="83">
        <v>2225.6084437626801</v>
      </c>
      <c r="J25" s="83">
        <v>2122.4868028789701</v>
      </c>
      <c r="K25" s="83">
        <v>1706.82033851193</v>
      </c>
      <c r="L25" s="83">
        <v>1233.7709296549999</v>
      </c>
      <c r="M25" s="83">
        <v>2597.3483916543901</v>
      </c>
      <c r="N25" s="83">
        <v>2591.3957405009701</v>
      </c>
      <c r="O25" s="83">
        <v>562.83302827842704</v>
      </c>
      <c r="P25" s="84">
        <f t="shared" si="2"/>
        <v>20824.077081679228</v>
      </c>
      <c r="Q25" s="85">
        <f t="shared" si="3"/>
        <v>1735.3397568066023</v>
      </c>
      <c r="R25" s="86">
        <f t="shared" si="0"/>
        <v>8.7758518234588905E-5</v>
      </c>
    </row>
    <row r="26" spans="1:18" ht="20.25" customHeight="1">
      <c r="A26" s="63" t="str">
        <f t="shared" si="1"/>
        <v>SST-TST -FE:[CP @ Meter - Forecasted]</v>
      </c>
      <c r="B26" s="81" t="s">
        <v>60</v>
      </c>
      <c r="C26" s="82" t="s">
        <v>151</v>
      </c>
      <c r="D26" s="83">
        <v>11021.094811635299</v>
      </c>
      <c r="E26" s="83">
        <v>9702.0489726562901</v>
      </c>
      <c r="F26" s="83">
        <v>8563.4129786021604</v>
      </c>
      <c r="G26" s="83">
        <v>9228.2022874981194</v>
      </c>
      <c r="H26" s="83">
        <v>10154.0888674247</v>
      </c>
      <c r="I26" s="83">
        <v>8162.7806247379503</v>
      </c>
      <c r="J26" s="83">
        <v>6926.1254178917097</v>
      </c>
      <c r="K26" s="83">
        <v>6129.1667297238</v>
      </c>
      <c r="L26" s="83">
        <v>10819.644406747901</v>
      </c>
      <c r="M26" s="83">
        <v>7217.6138944104396</v>
      </c>
      <c r="N26" s="83">
        <v>18841.564132531501</v>
      </c>
      <c r="O26" s="83">
        <v>7999.2304675330197</v>
      </c>
      <c r="P26" s="84">
        <f t="shared" si="2"/>
        <v>114764.97359139289</v>
      </c>
      <c r="Q26" s="85">
        <f t="shared" si="3"/>
        <v>9563.7477992827407</v>
      </c>
      <c r="R26" s="86">
        <f t="shared" si="0"/>
        <v>4.836518798940311E-4</v>
      </c>
    </row>
    <row r="27" spans="1:18" ht="20.25" customHeight="1">
      <c r="B27" s="87" t="s">
        <v>152</v>
      </c>
      <c r="C27" s="88"/>
      <c r="D27" s="89">
        <f>SUM(D10:D26)</f>
        <v>18748426.848835468</v>
      </c>
      <c r="E27" s="89">
        <f t="shared" ref="E27:Q27" si="4">SUM(E10:E26)</f>
        <v>16357262.487512324</v>
      </c>
      <c r="F27" s="89">
        <f t="shared" si="4"/>
        <v>16359125.325680899</v>
      </c>
      <c r="G27" s="89">
        <f t="shared" si="4"/>
        <v>17829603.066161368</v>
      </c>
      <c r="H27" s="89">
        <f t="shared" si="4"/>
        <v>19465925.463529453</v>
      </c>
      <c r="I27" s="89">
        <f t="shared" si="4"/>
        <v>20768860.709224932</v>
      </c>
      <c r="J27" s="89">
        <f t="shared" si="4"/>
        <v>21161720.004686333</v>
      </c>
      <c r="K27" s="89">
        <f t="shared" si="4"/>
        <v>21675995.817717187</v>
      </c>
      <c r="L27" s="89">
        <f t="shared" si="4"/>
        <v>20477854.037006494</v>
      </c>
      <c r="M27" s="89">
        <f t="shared" si="4"/>
        <v>19182270.482027654</v>
      </c>
      <c r="N27" s="89">
        <f t="shared" si="4"/>
        <v>16872188.579695683</v>
      </c>
      <c r="O27" s="89">
        <f t="shared" si="4"/>
        <v>16213938.968454972</v>
      </c>
      <c r="P27" s="90">
        <f t="shared" si="4"/>
        <v>225113171.79053274</v>
      </c>
      <c r="Q27" s="91">
        <f t="shared" si="4"/>
        <v>18759430.982544396</v>
      </c>
      <c r="R27" s="92">
        <f t="shared" si="0"/>
        <v>0.94869022593113395</v>
      </c>
    </row>
    <row r="28" spans="1:18" ht="20.25" customHeight="1">
      <c r="B28" s="9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4"/>
      <c r="Q28" s="85"/>
      <c r="R28" s="80"/>
    </row>
    <row r="29" spans="1:18" ht="20.25" customHeight="1">
      <c r="B29" s="75" t="s">
        <v>153</v>
      </c>
      <c r="C29" s="76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4"/>
      <c r="Q29" s="85"/>
      <c r="R29" s="80"/>
    </row>
    <row r="30" spans="1:18" ht="20.25" customHeight="1">
      <c r="A30" s="63" t="str">
        <f t="shared" ref="A30:A38" si="5">CONCATENATE($B30," -",TRIM($S$4))</f>
        <v>BLOUNTSTOWN -FE:[CP @ Meter - Forecasted]</v>
      </c>
      <c r="B30" s="81" t="s">
        <v>163</v>
      </c>
      <c r="C30" s="82" t="s">
        <v>944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84">
        <f t="shared" ref="P30:P38" si="6">SUM(D30:O30)</f>
        <v>0</v>
      </c>
      <c r="Q30" s="85">
        <f t="shared" ref="Q30:Q38" si="7">+P30/12</f>
        <v>0</v>
      </c>
      <c r="R30" s="86">
        <f t="shared" ref="R30:R39" si="8">+Q30/$Q$41</f>
        <v>0</v>
      </c>
    </row>
    <row r="31" spans="1:18" ht="20.25" customHeight="1">
      <c r="A31" s="63" t="str">
        <f t="shared" si="5"/>
        <v>FKEC -FE:[CP @ Meter - Forecasted]</v>
      </c>
      <c r="B31" s="81" t="s">
        <v>99</v>
      </c>
      <c r="C31" s="82" t="s">
        <v>154</v>
      </c>
      <c r="D31" s="83">
        <v>110001.33902344501</v>
      </c>
      <c r="E31" s="83">
        <v>117045.373087891</v>
      </c>
      <c r="F31" s="83">
        <v>111072.604909724</v>
      </c>
      <c r="G31" s="83">
        <v>131904.568807645</v>
      </c>
      <c r="H31" s="83">
        <v>140213.20969226901</v>
      </c>
      <c r="I31" s="83">
        <v>144301.15432175199</v>
      </c>
      <c r="J31" s="83">
        <v>155346.66861569099</v>
      </c>
      <c r="K31" s="83">
        <v>152483.482854787</v>
      </c>
      <c r="L31" s="83">
        <v>140672.411267458</v>
      </c>
      <c r="M31" s="83">
        <v>134494.24553554799</v>
      </c>
      <c r="N31" s="83">
        <v>119320.06294528001</v>
      </c>
      <c r="O31" s="83">
        <v>113729.815470755</v>
      </c>
      <c r="P31" s="84">
        <f t="shared" ref="P31" si="9">SUM(D31:O31)</f>
        <v>1570584.9365322453</v>
      </c>
      <c r="Q31" s="85">
        <f t="shared" si="7"/>
        <v>130882.07804435377</v>
      </c>
      <c r="R31" s="86">
        <f t="shared" si="8"/>
        <v>6.6188866978839044E-3</v>
      </c>
    </row>
    <row r="32" spans="1:18" ht="20.25" customHeight="1">
      <c r="A32" s="63" t="str">
        <f t="shared" si="5"/>
        <v>HOMESTEAD -FE:[CP @ Meter - Forecasted]</v>
      </c>
      <c r="B32" s="81" t="s">
        <v>167</v>
      </c>
      <c r="C32" s="82" t="s">
        <v>945</v>
      </c>
      <c r="D32" s="83">
        <v>20551.231251481498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20551.231251465801</v>
      </c>
      <c r="L32" s="83">
        <v>0</v>
      </c>
      <c r="M32" s="83">
        <v>0</v>
      </c>
      <c r="N32" s="83">
        <v>0</v>
      </c>
      <c r="O32" s="83">
        <v>0</v>
      </c>
      <c r="P32" s="84">
        <f t="shared" ref="P32:P36" si="10">SUM(D32:O32)</f>
        <v>41102.462502947295</v>
      </c>
      <c r="Q32" s="85">
        <f t="shared" si="7"/>
        <v>3425.2052085789414</v>
      </c>
      <c r="R32" s="86">
        <f t="shared" si="8"/>
        <v>1.7321733831963593E-4</v>
      </c>
    </row>
    <row r="33" spans="1:18" ht="20.25" customHeight="1">
      <c r="A33" s="63" t="str">
        <f t="shared" si="5"/>
        <v>LCEC -FE:[CP @ Meter - Forecasted]</v>
      </c>
      <c r="B33" s="81" t="s">
        <v>96</v>
      </c>
      <c r="C33" s="82" t="s">
        <v>155</v>
      </c>
      <c r="D33" s="83">
        <v>729243.67685373803</v>
      </c>
      <c r="E33" s="83">
        <v>654650.46998395806</v>
      </c>
      <c r="F33" s="83">
        <v>603275.65718209103</v>
      </c>
      <c r="G33" s="83">
        <v>591012.53297672095</v>
      </c>
      <c r="H33" s="83">
        <v>684847.26874189195</v>
      </c>
      <c r="I33" s="83">
        <v>752108.91461410804</v>
      </c>
      <c r="J33" s="83">
        <v>733115.23685614998</v>
      </c>
      <c r="K33" s="83">
        <v>766732.848692153</v>
      </c>
      <c r="L33" s="83">
        <v>658437.91818966705</v>
      </c>
      <c r="M33" s="83">
        <v>693524.84296717995</v>
      </c>
      <c r="N33" s="83">
        <v>569677.31382780499</v>
      </c>
      <c r="O33" s="83">
        <v>535486.95672168804</v>
      </c>
      <c r="P33" s="84">
        <f t="shared" si="10"/>
        <v>7972113.6376071498</v>
      </c>
      <c r="Q33" s="85">
        <f t="shared" si="7"/>
        <v>664342.80313392915</v>
      </c>
      <c r="R33" s="86">
        <f t="shared" si="8"/>
        <v>3.3596729271122415E-2</v>
      </c>
    </row>
    <row r="34" spans="1:18" ht="20.25" customHeight="1">
      <c r="A34" s="63" t="str">
        <f t="shared" si="5"/>
        <v>NEW SMRYNA BEACH -FE:[CP @ Meter - Forecasted]</v>
      </c>
      <c r="B34" s="81" t="s">
        <v>166</v>
      </c>
      <c r="C34" s="82" t="s">
        <v>946</v>
      </c>
      <c r="D34" s="83">
        <v>44038.352682333403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44038.352682262499</v>
      </c>
      <c r="L34" s="83">
        <v>0</v>
      </c>
      <c r="M34" s="83">
        <v>0</v>
      </c>
      <c r="N34" s="83">
        <v>0</v>
      </c>
      <c r="O34" s="83">
        <v>0</v>
      </c>
      <c r="P34" s="84">
        <f t="shared" si="10"/>
        <v>88076.705364595895</v>
      </c>
      <c r="Q34" s="85">
        <f t="shared" si="7"/>
        <v>7339.7254470496582</v>
      </c>
      <c r="R34" s="86">
        <f t="shared" si="8"/>
        <v>3.7118001068972746E-4</v>
      </c>
    </row>
    <row r="35" spans="1:18" ht="20.25" customHeight="1">
      <c r="A35" s="63" t="str">
        <f t="shared" si="5"/>
        <v>QUINCY -FE:[CP @ Meter - Forecasted]</v>
      </c>
      <c r="B35" s="81" t="s">
        <v>168</v>
      </c>
      <c r="C35" s="82" t="s">
        <v>947</v>
      </c>
      <c r="D35" s="83">
        <v>18593.971132177001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18593.971132170202</v>
      </c>
      <c r="L35" s="83">
        <v>0</v>
      </c>
      <c r="M35" s="83">
        <v>0</v>
      </c>
      <c r="N35" s="83">
        <v>0</v>
      </c>
      <c r="O35" s="83">
        <v>0</v>
      </c>
      <c r="P35" s="84">
        <f t="shared" si="10"/>
        <v>37187.942264347206</v>
      </c>
      <c r="Q35" s="85">
        <f t="shared" si="7"/>
        <v>3098.9951886956005</v>
      </c>
      <c r="R35" s="86">
        <f t="shared" si="8"/>
        <v>1.5672044895491641E-4</v>
      </c>
    </row>
    <row r="36" spans="1:18" ht="20.25" customHeight="1">
      <c r="A36" s="63" t="str">
        <f t="shared" si="5"/>
        <v>SEMINOLE -FE:[CP @ Meter - Forecasted]</v>
      </c>
      <c r="B36" s="81" t="s">
        <v>164</v>
      </c>
      <c r="C36" s="82" t="s">
        <v>948</v>
      </c>
      <c r="D36" s="83">
        <v>195726.011979795</v>
      </c>
      <c r="E36" s="83">
        <v>195726.01197787499</v>
      </c>
      <c r="F36" s="83">
        <v>195726.01197780101</v>
      </c>
      <c r="G36" s="83">
        <v>195726.011976298</v>
      </c>
      <c r="H36" s="83">
        <v>195726.01197673299</v>
      </c>
      <c r="I36" s="83">
        <v>195726.01197709699</v>
      </c>
      <c r="J36" s="83">
        <v>195726.01197631899</v>
      </c>
      <c r="K36" s="83">
        <v>195726.01197785101</v>
      </c>
      <c r="L36" s="83">
        <v>195726.01197645001</v>
      </c>
      <c r="M36" s="83">
        <v>195726.01197715101</v>
      </c>
      <c r="N36" s="83">
        <v>195726.01197690601</v>
      </c>
      <c r="O36" s="83">
        <v>195726.01191654999</v>
      </c>
      <c r="P36" s="84">
        <f t="shared" si="10"/>
        <v>2348712.1436668257</v>
      </c>
      <c r="Q36" s="85">
        <f t="shared" si="7"/>
        <v>195726.01197223549</v>
      </c>
      <c r="R36" s="86">
        <f t="shared" si="8"/>
        <v>9.8981336209673851E-3</v>
      </c>
    </row>
    <row r="37" spans="1:18" ht="20.25" customHeight="1">
      <c r="A37" s="63" t="str">
        <f t="shared" si="5"/>
        <v>WAUCHULA -FE:[CP @ Meter - Forecasted]</v>
      </c>
      <c r="B37" s="81" t="s">
        <v>95</v>
      </c>
      <c r="C37" s="82" t="s">
        <v>156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4">
        <f t="shared" ref="P37" si="11">SUM(D37:O37)</f>
        <v>0</v>
      </c>
      <c r="Q37" s="85">
        <f t="shared" si="7"/>
        <v>0</v>
      </c>
      <c r="R37" s="86">
        <f t="shared" si="8"/>
        <v>0</v>
      </c>
    </row>
    <row r="38" spans="1:18" ht="20.25" customHeight="1">
      <c r="A38" s="63" t="str">
        <f t="shared" si="5"/>
        <v>WINTER PARK -FE:[CP @ Meter - Forecasted]</v>
      </c>
      <c r="B38" s="81" t="s">
        <v>165</v>
      </c>
      <c r="C38" s="82" t="s">
        <v>949</v>
      </c>
      <c r="D38" s="83">
        <v>58717.803577488798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58717.803577327897</v>
      </c>
      <c r="L38" s="83">
        <v>0</v>
      </c>
      <c r="M38" s="83">
        <v>0</v>
      </c>
      <c r="N38" s="83">
        <v>0</v>
      </c>
      <c r="O38" s="83">
        <v>0</v>
      </c>
      <c r="P38" s="84">
        <f t="shared" si="6"/>
        <v>117435.60715481669</v>
      </c>
      <c r="Q38" s="85">
        <f t="shared" si="7"/>
        <v>9786.3005962347252</v>
      </c>
      <c r="R38" s="86">
        <f t="shared" si="8"/>
        <v>4.9490668092815862E-4</v>
      </c>
    </row>
    <row r="39" spans="1:18" ht="20.25" customHeight="1">
      <c r="B39" s="87" t="s">
        <v>157</v>
      </c>
      <c r="C39" s="88"/>
      <c r="D39" s="89">
        <f t="shared" ref="D39:Q39" si="12">SUM(D30:D38)</f>
        <v>1176872.3865004587</v>
      </c>
      <c r="E39" s="89">
        <f t="shared" si="12"/>
        <v>967421.85504972411</v>
      </c>
      <c r="F39" s="89">
        <f t="shared" si="12"/>
        <v>910074.27406961599</v>
      </c>
      <c r="G39" s="89">
        <f t="shared" si="12"/>
        <v>918643.11376066389</v>
      </c>
      <c r="H39" s="89">
        <f t="shared" si="12"/>
        <v>1020786.4904108939</v>
      </c>
      <c r="I39" s="89">
        <f t="shared" si="12"/>
        <v>1092136.080912957</v>
      </c>
      <c r="J39" s="89">
        <f t="shared" si="12"/>
        <v>1084187.91744816</v>
      </c>
      <c r="K39" s="89">
        <f t="shared" si="12"/>
        <v>1256843.7021680174</v>
      </c>
      <c r="L39" s="89">
        <f t="shared" si="12"/>
        <v>994836.34143357503</v>
      </c>
      <c r="M39" s="89">
        <f t="shared" si="12"/>
        <v>1023745.100479879</v>
      </c>
      <c r="N39" s="89">
        <f t="shared" si="12"/>
        <v>884723.38874999096</v>
      </c>
      <c r="O39" s="89">
        <f t="shared" si="12"/>
        <v>844942.78410899302</v>
      </c>
      <c r="P39" s="90">
        <f t="shared" si="12"/>
        <v>12175213.435092928</v>
      </c>
      <c r="Q39" s="91">
        <f t="shared" si="12"/>
        <v>1014601.1195910774</v>
      </c>
      <c r="R39" s="92">
        <f t="shared" si="8"/>
        <v>5.1309774068866151E-2</v>
      </c>
    </row>
    <row r="40" spans="1:18" ht="20.25" customHeight="1">
      <c r="B40" s="93"/>
      <c r="C40" s="78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4"/>
      <c r="Q40" s="85"/>
      <c r="R40" s="80"/>
    </row>
    <row r="41" spans="1:18" ht="20.25" customHeight="1" thickBot="1">
      <c r="B41" s="94" t="s">
        <v>158</v>
      </c>
      <c r="C41" s="95"/>
      <c r="D41" s="96">
        <f t="shared" ref="D41:Q41" si="13">+D27+D39</f>
        <v>19925299.235335927</v>
      </c>
      <c r="E41" s="96">
        <f t="shared" si="13"/>
        <v>17324684.34256205</v>
      </c>
      <c r="F41" s="96">
        <f t="shared" si="13"/>
        <v>17269199.599750515</v>
      </c>
      <c r="G41" s="96">
        <f t="shared" si="13"/>
        <v>18748246.179922033</v>
      </c>
      <c r="H41" s="96">
        <f t="shared" si="13"/>
        <v>20486711.953940347</v>
      </c>
      <c r="I41" s="96">
        <f t="shared" si="13"/>
        <v>21860996.790137887</v>
      </c>
      <c r="J41" s="96">
        <f t="shared" si="13"/>
        <v>22245907.922134493</v>
      </c>
      <c r="K41" s="96">
        <f t="shared" si="13"/>
        <v>22932839.519885205</v>
      </c>
      <c r="L41" s="96">
        <f t="shared" si="13"/>
        <v>21472690.378440067</v>
      </c>
      <c r="M41" s="96">
        <f t="shared" si="13"/>
        <v>20206015.582507532</v>
      </c>
      <c r="N41" s="96">
        <f t="shared" si="13"/>
        <v>17756911.968445674</v>
      </c>
      <c r="O41" s="96">
        <f t="shared" si="13"/>
        <v>17058881.752563965</v>
      </c>
      <c r="P41" s="97">
        <f t="shared" si="13"/>
        <v>237288385.22562566</v>
      </c>
      <c r="Q41" s="98">
        <f t="shared" si="13"/>
        <v>19774032.102135472</v>
      </c>
      <c r="R41" s="99">
        <f>SUM(R27+R39)</f>
        <v>1</v>
      </c>
    </row>
    <row r="42" spans="1:18" ht="20.25" customHeight="1" thickTop="1" thickBot="1">
      <c r="B42" s="100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3"/>
      <c r="P42" s="103"/>
      <c r="Q42" s="102"/>
      <c r="R42" s="104"/>
    </row>
    <row r="43" spans="1:18" ht="409.6"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</row>
    <row r="44" spans="1:18"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</row>
  </sheetData>
  <mergeCells count="1">
    <mergeCell ref="B8:C8"/>
  </mergeCells>
  <printOptions horizontalCentered="1"/>
  <pageMargins left="0.25" right="0.25" top="1" bottom="0.5" header="0.3" footer="0.3"/>
  <pageSetup scale="5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showGridLines="0" topLeftCell="B1" workbookViewId="0">
      <selection activeCell="B2" sqref="B1:B2"/>
    </sheetView>
  </sheetViews>
  <sheetFormatPr defaultColWidth="9.109375" defaultRowHeight="13.8"/>
  <cols>
    <col min="1" max="1" width="50.109375" style="184" hidden="1" customWidth="1"/>
    <col min="2" max="2" width="16.44140625" style="186" customWidth="1"/>
    <col min="3" max="3" width="51" style="186" customWidth="1"/>
    <col min="4" max="17" width="12.6640625" style="186" customWidth="1"/>
    <col min="18" max="18" width="10.6640625" style="186" customWidth="1"/>
    <col min="19" max="16384" width="9.109375" style="186"/>
  </cols>
  <sheetData>
    <row r="1" spans="1:19" ht="14.4">
      <c r="B1" s="231" t="s">
        <v>1132</v>
      </c>
    </row>
    <row r="2" spans="1:19" ht="14.4">
      <c r="B2" s="231" t="s">
        <v>1124</v>
      </c>
    </row>
    <row r="4" spans="1:19" ht="22.5" customHeight="1">
      <c r="B4" s="185" t="s">
        <v>1122</v>
      </c>
      <c r="O4" s="187"/>
      <c r="P4" s="187"/>
      <c r="S4" s="188" t="s">
        <v>1053</v>
      </c>
    </row>
    <row r="5" spans="1:19" ht="22.5" customHeight="1">
      <c r="B5" s="189" t="s">
        <v>942</v>
      </c>
      <c r="O5" s="187"/>
      <c r="P5" s="187"/>
    </row>
    <row r="6" spans="1:19">
      <c r="H6" s="187"/>
      <c r="J6" s="187"/>
      <c r="K6" s="187"/>
      <c r="L6" s="187"/>
      <c r="M6" s="187"/>
      <c r="N6" s="187"/>
      <c r="O6" s="187"/>
      <c r="P6" s="187"/>
    </row>
    <row r="7" spans="1:19" ht="14.4" thickBot="1"/>
    <row r="8" spans="1:19" ht="22.5" customHeight="1" thickBot="1">
      <c r="A8" s="184" t="s">
        <v>943</v>
      </c>
      <c r="B8" s="229" t="s">
        <v>121</v>
      </c>
      <c r="C8" s="230"/>
      <c r="D8" s="190" t="s">
        <v>122</v>
      </c>
      <c r="E8" s="190" t="s">
        <v>123</v>
      </c>
      <c r="F8" s="190" t="s">
        <v>124</v>
      </c>
      <c r="G8" s="191" t="s">
        <v>125</v>
      </c>
      <c r="H8" s="191" t="s">
        <v>126</v>
      </c>
      <c r="I8" s="191" t="s">
        <v>127</v>
      </c>
      <c r="J8" s="191" t="s">
        <v>128</v>
      </c>
      <c r="K8" s="191" t="s">
        <v>129</v>
      </c>
      <c r="L8" s="191" t="s">
        <v>130</v>
      </c>
      <c r="M8" s="191" t="s">
        <v>131</v>
      </c>
      <c r="N8" s="190" t="s">
        <v>132</v>
      </c>
      <c r="O8" s="192" t="s">
        <v>133</v>
      </c>
      <c r="P8" s="193" t="s">
        <v>81</v>
      </c>
      <c r="Q8" s="194" t="s">
        <v>1119</v>
      </c>
      <c r="R8" s="195" t="s">
        <v>1120</v>
      </c>
    </row>
    <row r="9" spans="1:19" ht="20.25" customHeight="1">
      <c r="B9" s="196" t="s">
        <v>134</v>
      </c>
      <c r="C9" s="197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9"/>
      <c r="P9" s="199"/>
      <c r="Q9" s="200"/>
      <c r="R9" s="201"/>
    </row>
    <row r="10" spans="1:19" ht="20.25" customHeight="1">
      <c r="A10" s="184" t="str">
        <f>CONCATENATE($B10," -",TRIM($S$4))</f>
        <v>CILC-1D -FG:[GNCP - Forecasted]</v>
      </c>
      <c r="B10" s="202" t="s">
        <v>28</v>
      </c>
      <c r="C10" s="203" t="s">
        <v>135</v>
      </c>
      <c r="D10" s="204">
        <v>365872.35045226</v>
      </c>
      <c r="E10" s="204">
        <v>371815.284043897</v>
      </c>
      <c r="F10" s="204">
        <v>337812.79172058502</v>
      </c>
      <c r="G10" s="204">
        <v>356040.83316593099</v>
      </c>
      <c r="H10" s="204">
        <v>354913.10397480801</v>
      </c>
      <c r="I10" s="204">
        <v>370328.78214794601</v>
      </c>
      <c r="J10" s="204">
        <v>364459.43648891401</v>
      </c>
      <c r="K10" s="204">
        <v>375554.68982521398</v>
      </c>
      <c r="L10" s="204">
        <v>371903.14032821398</v>
      </c>
      <c r="M10" s="204">
        <v>353372.20217944297</v>
      </c>
      <c r="N10" s="204">
        <v>358176.45288412599</v>
      </c>
      <c r="O10" s="204">
        <v>358567.41233050398</v>
      </c>
      <c r="P10" s="205">
        <f>SUM(D10:O10)</f>
        <v>4338816.4795418419</v>
      </c>
      <c r="Q10" s="206">
        <f>MAX(D10:O10)</f>
        <v>375554.68982521398</v>
      </c>
      <c r="R10" s="207">
        <f t="shared" ref="R10:R27" si="0">+Q10/$Q$41</f>
        <v>1.5838770905391077E-2</v>
      </c>
    </row>
    <row r="11" spans="1:19" ht="20.25" customHeight="1">
      <c r="A11" s="184" t="str">
        <f t="shared" ref="A11:A26" si="1">CONCATENATE($B11," -",TRIM($S$4))</f>
        <v>CILC-1G -FG:[GNCP - Forecasted]</v>
      </c>
      <c r="B11" s="202" t="s">
        <v>30</v>
      </c>
      <c r="C11" s="203" t="s">
        <v>136</v>
      </c>
      <c r="D11" s="204">
        <v>13889.1509743227</v>
      </c>
      <c r="E11" s="204">
        <v>14438.3159393322</v>
      </c>
      <c r="F11" s="204">
        <v>12895.752275631399</v>
      </c>
      <c r="G11" s="204">
        <v>13653.812430046701</v>
      </c>
      <c r="H11" s="204">
        <v>13981.841586553101</v>
      </c>
      <c r="I11" s="204">
        <v>14261.680016315901</v>
      </c>
      <c r="J11" s="204">
        <v>14059.9102394601</v>
      </c>
      <c r="K11" s="204">
        <v>14517.443850367899</v>
      </c>
      <c r="L11" s="204">
        <v>14397.185208889599</v>
      </c>
      <c r="M11" s="204">
        <v>13664.465406347599</v>
      </c>
      <c r="N11" s="204">
        <v>13594.845800257801</v>
      </c>
      <c r="O11" s="204">
        <v>13802.147984461801</v>
      </c>
      <c r="P11" s="205">
        <f t="shared" ref="P11:P26" si="2">SUM(D11:O11)</f>
        <v>167156.55171198683</v>
      </c>
      <c r="Q11" s="206">
        <f t="shared" ref="Q11:Q26" si="3">MAX(D11:O11)</f>
        <v>14517.443850367899</v>
      </c>
      <c r="R11" s="207">
        <f t="shared" si="0"/>
        <v>6.1226360236606506E-4</v>
      </c>
    </row>
    <row r="12" spans="1:19" ht="20.25" customHeight="1">
      <c r="A12" s="184" t="str">
        <f t="shared" si="1"/>
        <v>CILC-1T -FG:[GNCP - Forecasted]</v>
      </c>
      <c r="B12" s="202" t="s">
        <v>32</v>
      </c>
      <c r="C12" s="203" t="s">
        <v>137</v>
      </c>
      <c r="D12" s="204">
        <v>197531.78586438901</v>
      </c>
      <c r="E12" s="204">
        <v>208367.105216803</v>
      </c>
      <c r="F12" s="204">
        <v>194425.51437250499</v>
      </c>
      <c r="G12" s="204">
        <v>198616.48042242299</v>
      </c>
      <c r="H12" s="204">
        <v>197023.827478016</v>
      </c>
      <c r="I12" s="204">
        <v>205530.62516474299</v>
      </c>
      <c r="J12" s="204">
        <v>200006.713150319</v>
      </c>
      <c r="K12" s="204">
        <v>197283.62826070699</v>
      </c>
      <c r="L12" s="204">
        <v>215869.608656397</v>
      </c>
      <c r="M12" s="204">
        <v>200288.62506937</v>
      </c>
      <c r="N12" s="204">
        <v>212999.08518869401</v>
      </c>
      <c r="O12" s="204">
        <v>208406.66961784099</v>
      </c>
      <c r="P12" s="205">
        <f t="shared" si="2"/>
        <v>2436349.6684622071</v>
      </c>
      <c r="Q12" s="206">
        <f t="shared" si="3"/>
        <v>215869.608656397</v>
      </c>
      <c r="R12" s="207">
        <f t="shared" si="0"/>
        <v>9.1041581148577268E-3</v>
      </c>
    </row>
    <row r="13" spans="1:19" ht="20.25" customHeight="1">
      <c r="A13" s="184" t="str">
        <f t="shared" si="1"/>
        <v>GS(T)-1 -FG:[GNCP - Forecasted]</v>
      </c>
      <c r="B13" s="202" t="s">
        <v>34</v>
      </c>
      <c r="C13" s="203" t="s">
        <v>138</v>
      </c>
      <c r="D13" s="204">
        <v>1035356.6217146</v>
      </c>
      <c r="E13" s="204">
        <v>1043251.44606924</v>
      </c>
      <c r="F13" s="204">
        <v>944414.92815516004</v>
      </c>
      <c r="G13" s="204">
        <v>1089943.35786113</v>
      </c>
      <c r="H13" s="204">
        <v>1148803.40990791</v>
      </c>
      <c r="I13" s="204">
        <v>1285832.6735605299</v>
      </c>
      <c r="J13" s="204">
        <v>1277830.85605533</v>
      </c>
      <c r="K13" s="204">
        <v>1302479.8836367</v>
      </c>
      <c r="L13" s="204">
        <v>1300772.39280792</v>
      </c>
      <c r="M13" s="204">
        <v>1185969.3143891699</v>
      </c>
      <c r="N13" s="204">
        <v>1101525.7809872699</v>
      </c>
      <c r="O13" s="204">
        <v>1050205.8245858301</v>
      </c>
      <c r="P13" s="205">
        <f t="shared" si="2"/>
        <v>13766386.48973079</v>
      </c>
      <c r="Q13" s="206">
        <f t="shared" si="3"/>
        <v>1302479.8836367</v>
      </c>
      <c r="R13" s="207">
        <f t="shared" si="0"/>
        <v>5.4931228512692332E-2</v>
      </c>
    </row>
    <row r="14" spans="1:19" ht="20.25" customHeight="1">
      <c r="A14" s="184" t="str">
        <f t="shared" si="1"/>
        <v>GSCU-1 -FG:[GNCP - Forecasted]</v>
      </c>
      <c r="B14" s="202" t="s">
        <v>36</v>
      </c>
      <c r="C14" s="203" t="s">
        <v>139</v>
      </c>
      <c r="D14" s="204">
        <v>8352.0648019903492</v>
      </c>
      <c r="E14" s="204">
        <v>8881.3555781917603</v>
      </c>
      <c r="F14" s="204">
        <v>8787.0280429285394</v>
      </c>
      <c r="G14" s="204">
        <v>8526.1840624830093</v>
      </c>
      <c r="H14" s="204">
        <v>8682.8249751662297</v>
      </c>
      <c r="I14" s="204">
        <v>8577.4364736858697</v>
      </c>
      <c r="J14" s="204">
        <v>8404.1527861179093</v>
      </c>
      <c r="K14" s="204">
        <v>8683.3987839255406</v>
      </c>
      <c r="L14" s="204">
        <v>8272.1166795683803</v>
      </c>
      <c r="M14" s="204">
        <v>8091.9144758525599</v>
      </c>
      <c r="N14" s="204">
        <v>8315.4784966452498</v>
      </c>
      <c r="O14" s="204">
        <v>8250.9253960603492</v>
      </c>
      <c r="P14" s="205">
        <f t="shared" si="2"/>
        <v>101824.88055261575</v>
      </c>
      <c r="Q14" s="206">
        <f t="shared" si="3"/>
        <v>8881.3555781917603</v>
      </c>
      <c r="R14" s="207">
        <f t="shared" si="0"/>
        <v>3.7456530338568045E-4</v>
      </c>
    </row>
    <row r="15" spans="1:19" ht="20.25" customHeight="1">
      <c r="A15" s="184" t="str">
        <f t="shared" si="1"/>
        <v>GSD(T)-1 -FG:[GNCP - Forecasted]</v>
      </c>
      <c r="B15" s="202" t="s">
        <v>38</v>
      </c>
      <c r="C15" s="203" t="s">
        <v>140</v>
      </c>
      <c r="D15" s="204">
        <v>4162991.6159461099</v>
      </c>
      <c r="E15" s="204">
        <v>4054188.2313848301</v>
      </c>
      <c r="F15" s="204">
        <v>3732874.5601373198</v>
      </c>
      <c r="G15" s="204">
        <v>4062639.4880217798</v>
      </c>
      <c r="H15" s="204">
        <v>4317263.1090886304</v>
      </c>
      <c r="I15" s="204">
        <v>4548061.1015355196</v>
      </c>
      <c r="J15" s="204">
        <v>4580685.89084836</v>
      </c>
      <c r="K15" s="204">
        <v>4583812.1946436297</v>
      </c>
      <c r="L15" s="204">
        <v>4684415.5198050505</v>
      </c>
      <c r="M15" s="204">
        <v>4378315.5982081899</v>
      </c>
      <c r="N15" s="204">
        <v>4238799.9346630797</v>
      </c>
      <c r="O15" s="204">
        <v>4101395.1772440802</v>
      </c>
      <c r="P15" s="205">
        <f t="shared" si="2"/>
        <v>51445442.421526581</v>
      </c>
      <c r="Q15" s="206">
        <f t="shared" si="3"/>
        <v>4684415.5198050505</v>
      </c>
      <c r="R15" s="207">
        <f t="shared" si="0"/>
        <v>0.1975621294421373</v>
      </c>
    </row>
    <row r="16" spans="1:19" ht="20.25" customHeight="1">
      <c r="A16" s="184" t="str">
        <f t="shared" si="1"/>
        <v>GSLD(T)-1 -FG:[GNCP - Forecasted]</v>
      </c>
      <c r="B16" s="202" t="s">
        <v>40</v>
      </c>
      <c r="C16" s="203" t="s">
        <v>141</v>
      </c>
      <c r="D16" s="204">
        <v>1764827.6494185401</v>
      </c>
      <c r="E16" s="204">
        <v>1760319.27650998</v>
      </c>
      <c r="F16" s="204">
        <v>1635941.5589993901</v>
      </c>
      <c r="G16" s="204">
        <v>1678945.5904997999</v>
      </c>
      <c r="H16" s="204">
        <v>1757629.13966866</v>
      </c>
      <c r="I16" s="204">
        <v>1822863.6509203799</v>
      </c>
      <c r="J16" s="204">
        <v>1745951.9220038201</v>
      </c>
      <c r="K16" s="204">
        <v>1830142.05442326</v>
      </c>
      <c r="L16" s="204">
        <v>1927209.0425614701</v>
      </c>
      <c r="M16" s="204">
        <v>1827624.81415597</v>
      </c>
      <c r="N16" s="204">
        <v>1826626.49072465</v>
      </c>
      <c r="O16" s="204">
        <v>1848974.6928449101</v>
      </c>
      <c r="P16" s="205">
        <f t="shared" si="2"/>
        <v>21427055.882730827</v>
      </c>
      <c r="Q16" s="206">
        <f t="shared" si="3"/>
        <v>1927209.0425614701</v>
      </c>
      <c r="R16" s="207">
        <f t="shared" si="0"/>
        <v>8.1278768016811609E-2</v>
      </c>
    </row>
    <row r="17" spans="1:18" ht="20.25" customHeight="1">
      <c r="A17" s="184" t="str">
        <f t="shared" si="1"/>
        <v>GSLD(T)-2 -FG:[GNCP - Forecasted]</v>
      </c>
      <c r="B17" s="202" t="s">
        <v>42</v>
      </c>
      <c r="C17" s="203" t="s">
        <v>142</v>
      </c>
      <c r="D17" s="204">
        <v>364887.57950277103</v>
      </c>
      <c r="E17" s="204">
        <v>352583.97572562197</v>
      </c>
      <c r="F17" s="204">
        <v>327008.46609802602</v>
      </c>
      <c r="G17" s="204">
        <v>334280.01410252298</v>
      </c>
      <c r="H17" s="204">
        <v>337928.17807880999</v>
      </c>
      <c r="I17" s="204">
        <v>351419.05588015402</v>
      </c>
      <c r="J17" s="204">
        <v>357853.66143690702</v>
      </c>
      <c r="K17" s="204">
        <v>353564.76508322201</v>
      </c>
      <c r="L17" s="204">
        <v>369017.27366884798</v>
      </c>
      <c r="M17" s="204">
        <v>347695.94641522999</v>
      </c>
      <c r="N17" s="204">
        <v>360255.982886974</v>
      </c>
      <c r="O17" s="204">
        <v>358198.02019957098</v>
      </c>
      <c r="P17" s="205">
        <f t="shared" si="2"/>
        <v>4214692.9190786583</v>
      </c>
      <c r="Q17" s="206">
        <f t="shared" si="3"/>
        <v>369017.27366884798</v>
      </c>
      <c r="R17" s="207">
        <f t="shared" si="0"/>
        <v>1.5563059698423927E-2</v>
      </c>
    </row>
    <row r="18" spans="1:18" ht="20.25" customHeight="1">
      <c r="A18" s="184" t="str">
        <f t="shared" si="1"/>
        <v>GSLD(T)-3 -FG:[GNCP - Forecasted]</v>
      </c>
      <c r="B18" s="202" t="s">
        <v>44</v>
      </c>
      <c r="C18" s="203" t="s">
        <v>143</v>
      </c>
      <c r="D18" s="204">
        <v>27380.683146390798</v>
      </c>
      <c r="E18" s="204">
        <v>36183.576392223702</v>
      </c>
      <c r="F18" s="204">
        <v>28922.057366479501</v>
      </c>
      <c r="G18" s="204">
        <v>31958.381878042001</v>
      </c>
      <c r="H18" s="204">
        <v>31038.891568586601</v>
      </c>
      <c r="I18" s="204">
        <v>33975.765575338097</v>
      </c>
      <c r="J18" s="204">
        <v>25818.6982793358</v>
      </c>
      <c r="K18" s="204">
        <v>28906.859855872499</v>
      </c>
      <c r="L18" s="204">
        <v>27487.6752924219</v>
      </c>
      <c r="M18" s="204">
        <v>27112.400607396601</v>
      </c>
      <c r="N18" s="204">
        <v>25303.056522634201</v>
      </c>
      <c r="O18" s="204">
        <v>25394.551630268201</v>
      </c>
      <c r="P18" s="205">
        <f t="shared" si="2"/>
        <v>349482.59811498993</v>
      </c>
      <c r="Q18" s="206">
        <f t="shared" si="3"/>
        <v>36183.576392223702</v>
      </c>
      <c r="R18" s="207">
        <f t="shared" si="0"/>
        <v>1.5260184269856273E-3</v>
      </c>
    </row>
    <row r="19" spans="1:18" ht="20.25" customHeight="1">
      <c r="A19" s="184" t="str">
        <f t="shared" si="1"/>
        <v>MET -FG:[GNCP - Forecasted]</v>
      </c>
      <c r="B19" s="202" t="s">
        <v>46</v>
      </c>
      <c r="C19" s="203" t="s">
        <v>144</v>
      </c>
      <c r="D19" s="204">
        <v>16371.617312401801</v>
      </c>
      <c r="E19" s="204">
        <v>16723.704152489299</v>
      </c>
      <c r="F19" s="204">
        <v>13961.156424651501</v>
      </c>
      <c r="G19" s="204">
        <v>16287.525182393299</v>
      </c>
      <c r="H19" s="204">
        <v>16021.5440736247</v>
      </c>
      <c r="I19" s="204">
        <v>16528.059883223599</v>
      </c>
      <c r="J19" s="204">
        <v>16563.659088807599</v>
      </c>
      <c r="K19" s="204">
        <v>16462.083692263401</v>
      </c>
      <c r="L19" s="204">
        <v>17139.2000351676</v>
      </c>
      <c r="M19" s="204">
        <v>16299.325105729</v>
      </c>
      <c r="N19" s="204">
        <v>16290.060380807299</v>
      </c>
      <c r="O19" s="204">
        <v>14691.183334088801</v>
      </c>
      <c r="P19" s="205">
        <f t="shared" si="2"/>
        <v>193339.1186656479</v>
      </c>
      <c r="Q19" s="206">
        <f t="shared" si="3"/>
        <v>17139.2000351676</v>
      </c>
      <c r="R19" s="207">
        <f t="shared" si="0"/>
        <v>7.228344372028257E-4</v>
      </c>
    </row>
    <row r="20" spans="1:18" ht="20.25" customHeight="1">
      <c r="A20" s="184" t="str">
        <f t="shared" si="1"/>
        <v>OL-1 -FG:[GNCP - Forecasted]</v>
      </c>
      <c r="B20" s="202" t="s">
        <v>48</v>
      </c>
      <c r="C20" s="203" t="s">
        <v>145</v>
      </c>
      <c r="D20" s="204">
        <v>19911.6819159675</v>
      </c>
      <c r="E20" s="204">
        <v>22960.046461997001</v>
      </c>
      <c r="F20" s="204">
        <v>22035.366080067899</v>
      </c>
      <c r="G20" s="204">
        <v>24241.792484082001</v>
      </c>
      <c r="H20" s="204">
        <v>24823.1457920783</v>
      </c>
      <c r="I20" s="204">
        <v>26393.5073307887</v>
      </c>
      <c r="J20" s="204">
        <v>25192.8974375088</v>
      </c>
      <c r="K20" s="204">
        <v>23977.7272711554</v>
      </c>
      <c r="L20" s="204">
        <v>23236.7086613096</v>
      </c>
      <c r="M20" s="204">
        <v>21103.903475741499</v>
      </c>
      <c r="N20" s="204">
        <v>20724.494800057</v>
      </c>
      <c r="O20" s="204">
        <v>19575.146358407899</v>
      </c>
      <c r="P20" s="205">
        <f t="shared" si="2"/>
        <v>274176.41806916159</v>
      </c>
      <c r="Q20" s="206">
        <f t="shared" si="3"/>
        <v>26393.5073307887</v>
      </c>
      <c r="R20" s="207">
        <f t="shared" si="0"/>
        <v>1.1131287328529475E-3</v>
      </c>
    </row>
    <row r="21" spans="1:18" ht="20.25" customHeight="1">
      <c r="A21" s="184" t="str">
        <f t="shared" si="1"/>
        <v>OS-2 -FG:[GNCP - Forecasted]</v>
      </c>
      <c r="B21" s="202" t="s">
        <v>50</v>
      </c>
      <c r="C21" s="203" t="s">
        <v>146</v>
      </c>
      <c r="D21" s="204">
        <v>8218.5706292996892</v>
      </c>
      <c r="E21" s="204">
        <v>10671.3430118326</v>
      </c>
      <c r="F21" s="204">
        <v>11767.8131359791</v>
      </c>
      <c r="G21" s="204">
        <v>9102.4431259170797</v>
      </c>
      <c r="H21" s="204">
        <v>7955.8681426633702</v>
      </c>
      <c r="I21" s="204">
        <v>6645.05641501225</v>
      </c>
      <c r="J21" s="204">
        <v>5039.8283026899899</v>
      </c>
      <c r="K21" s="204">
        <v>5681.5215009665999</v>
      </c>
      <c r="L21" s="204">
        <v>8677.8369226821997</v>
      </c>
      <c r="M21" s="204">
        <v>9169.4264582359301</v>
      </c>
      <c r="N21" s="204">
        <v>10974.528980033499</v>
      </c>
      <c r="O21" s="204">
        <v>9220.1914654410193</v>
      </c>
      <c r="P21" s="205">
        <f t="shared" si="2"/>
        <v>103124.42809075334</v>
      </c>
      <c r="Q21" s="206">
        <f t="shared" si="3"/>
        <v>11767.8131359791</v>
      </c>
      <c r="R21" s="207">
        <f t="shared" si="0"/>
        <v>4.9629974373365156E-4</v>
      </c>
    </row>
    <row r="22" spans="1:18" ht="20.25" customHeight="1">
      <c r="A22" s="184" t="str">
        <f t="shared" si="1"/>
        <v>RS(T)-1 -FG:[GNCP - Forecasted]</v>
      </c>
      <c r="B22" s="202" t="s">
        <v>52</v>
      </c>
      <c r="C22" s="203" t="s">
        <v>147</v>
      </c>
      <c r="D22" s="204">
        <v>12266437.3194701</v>
      </c>
      <c r="E22" s="204">
        <v>10690369.007435201</v>
      </c>
      <c r="F22" s="204">
        <v>10092340.870319</v>
      </c>
      <c r="G22" s="204">
        <v>10223745.1102958</v>
      </c>
      <c r="H22" s="204">
        <v>11309182.259594601</v>
      </c>
      <c r="I22" s="204">
        <v>12157254.8743442</v>
      </c>
      <c r="J22" s="204">
        <v>12587331.9018954</v>
      </c>
      <c r="K22" s="204">
        <v>12995888.725761101</v>
      </c>
      <c r="L22" s="204">
        <v>13187357.9850819</v>
      </c>
      <c r="M22" s="204">
        <v>11711310.127020201</v>
      </c>
      <c r="N22" s="204">
        <v>9915916.09567081</v>
      </c>
      <c r="O22" s="204">
        <v>9119559.8866352905</v>
      </c>
      <c r="P22" s="205">
        <f t="shared" si="2"/>
        <v>136256694.16352361</v>
      </c>
      <c r="Q22" s="206">
        <f t="shared" si="3"/>
        <v>13187357.9850819</v>
      </c>
      <c r="R22" s="207">
        <f t="shared" si="0"/>
        <v>0.5561681098172474</v>
      </c>
    </row>
    <row r="23" spans="1:18" ht="20.25" customHeight="1">
      <c r="A23" s="184" t="str">
        <f t="shared" si="1"/>
        <v>SL-1 -FG:[GNCP - Forecasted]</v>
      </c>
      <c r="B23" s="202" t="s">
        <v>54</v>
      </c>
      <c r="C23" s="203" t="s">
        <v>148</v>
      </c>
      <c r="D23" s="204">
        <v>119483.884459494</v>
      </c>
      <c r="E23" s="204">
        <v>127621.490502862</v>
      </c>
      <c r="F23" s="204">
        <v>123213.81514183</v>
      </c>
      <c r="G23" s="204">
        <v>139960.60055607601</v>
      </c>
      <c r="H23" s="204">
        <v>142845.08839493201</v>
      </c>
      <c r="I23" s="204">
        <v>143774.11424105201</v>
      </c>
      <c r="J23" s="204">
        <v>142026.89631069399</v>
      </c>
      <c r="K23" s="204">
        <v>154156.97344601699</v>
      </c>
      <c r="L23" s="204">
        <v>132575.29153453201</v>
      </c>
      <c r="M23" s="204">
        <v>113636.474975202</v>
      </c>
      <c r="N23" s="204">
        <v>110486.388033618</v>
      </c>
      <c r="O23" s="204">
        <v>119847.20146159601</v>
      </c>
      <c r="P23" s="205">
        <f t="shared" si="2"/>
        <v>1569628.219057905</v>
      </c>
      <c r="Q23" s="206">
        <f t="shared" si="3"/>
        <v>154156.97344601699</v>
      </c>
      <c r="R23" s="207">
        <f t="shared" si="0"/>
        <v>6.5014684998775663E-3</v>
      </c>
    </row>
    <row r="24" spans="1:18" ht="20.25" customHeight="1">
      <c r="A24" s="184" t="str">
        <f t="shared" si="1"/>
        <v>SL-2 -FG:[GNCP - Forecasted]</v>
      </c>
      <c r="B24" s="202" t="s">
        <v>56</v>
      </c>
      <c r="C24" s="203" t="s">
        <v>149</v>
      </c>
      <c r="D24" s="204">
        <v>3962.0894375478301</v>
      </c>
      <c r="E24" s="204">
        <v>4054.5546393607101</v>
      </c>
      <c r="F24" s="204">
        <v>4081.49039132388</v>
      </c>
      <c r="G24" s="204">
        <v>4074.4914353091799</v>
      </c>
      <c r="H24" s="204">
        <v>4025.1853629554298</v>
      </c>
      <c r="I24" s="204">
        <v>3986.4637039525301</v>
      </c>
      <c r="J24" s="204">
        <v>3912.2813740885099</v>
      </c>
      <c r="K24" s="204">
        <v>4039.3386309367602</v>
      </c>
      <c r="L24" s="204">
        <v>3845.8306664676102</v>
      </c>
      <c r="M24" s="204">
        <v>3766.9356996573401</v>
      </c>
      <c r="N24" s="204">
        <v>3831.5468700131901</v>
      </c>
      <c r="O24" s="204">
        <v>3804.8397154292502</v>
      </c>
      <c r="P24" s="205">
        <f t="shared" si="2"/>
        <v>47385.047927042222</v>
      </c>
      <c r="Q24" s="206">
        <f t="shared" si="3"/>
        <v>4081.49039132388</v>
      </c>
      <c r="R24" s="207">
        <f t="shared" si="0"/>
        <v>1.7213416051553118E-4</v>
      </c>
    </row>
    <row r="25" spans="1:18" ht="20.25" customHeight="1">
      <c r="A25" s="184" t="str">
        <f t="shared" si="1"/>
        <v>SST-DST -FG:[GNCP - Forecasted]</v>
      </c>
      <c r="B25" s="202" t="s">
        <v>58</v>
      </c>
      <c r="C25" s="203" t="s">
        <v>150</v>
      </c>
      <c r="D25" s="204">
        <v>2094.8997814579898</v>
      </c>
      <c r="E25" s="204">
        <v>3688.28557221956</v>
      </c>
      <c r="F25" s="204">
        <v>1559.57309101021</v>
      </c>
      <c r="G25" s="204">
        <v>3752.7793593986598</v>
      </c>
      <c r="H25" s="204">
        <v>3780.5827207051898</v>
      </c>
      <c r="I25" s="204">
        <v>3297.8128041258401</v>
      </c>
      <c r="J25" s="204">
        <v>3153.7324038724701</v>
      </c>
      <c r="K25" s="204">
        <v>3347.9186106707898</v>
      </c>
      <c r="L25" s="204">
        <v>3632.0019128777399</v>
      </c>
      <c r="M25" s="204">
        <v>5011.8482839973403</v>
      </c>
      <c r="N25" s="204">
        <v>8201.2538466420592</v>
      </c>
      <c r="O25" s="204">
        <v>2237.9847529906701</v>
      </c>
      <c r="P25" s="205">
        <f t="shared" si="2"/>
        <v>43758.673139968516</v>
      </c>
      <c r="Q25" s="206">
        <f t="shared" si="3"/>
        <v>8201.2538466420592</v>
      </c>
      <c r="R25" s="207">
        <f t="shared" si="0"/>
        <v>3.4588246221709098E-4</v>
      </c>
    </row>
    <row r="26" spans="1:18" ht="20.25" customHeight="1">
      <c r="A26" s="184" t="str">
        <f t="shared" si="1"/>
        <v>SST-TST -FG:[GNCP - Forecasted]</v>
      </c>
      <c r="B26" s="202" t="s">
        <v>60</v>
      </c>
      <c r="C26" s="203" t="s">
        <v>151</v>
      </c>
      <c r="D26" s="204">
        <v>27161.062652635701</v>
      </c>
      <c r="E26" s="204">
        <v>35824.269817482702</v>
      </c>
      <c r="F26" s="204">
        <v>51499.060994838001</v>
      </c>
      <c r="G26" s="204">
        <v>38254.510631621197</v>
      </c>
      <c r="H26" s="204">
        <v>51961.080237677197</v>
      </c>
      <c r="I26" s="204">
        <v>42020.066943799698</v>
      </c>
      <c r="J26" s="204">
        <v>27417.529125675701</v>
      </c>
      <c r="K26" s="204">
        <v>33207.601247620099</v>
      </c>
      <c r="L26" s="204">
        <v>25998.538042951001</v>
      </c>
      <c r="M26" s="204">
        <v>35228.266568126397</v>
      </c>
      <c r="N26" s="204">
        <v>57625.579904252903</v>
      </c>
      <c r="O26" s="204">
        <v>29998.785873165401</v>
      </c>
      <c r="P26" s="205">
        <f t="shared" si="2"/>
        <v>456196.35203984607</v>
      </c>
      <c r="Q26" s="206">
        <f t="shared" si="3"/>
        <v>57625.579904252903</v>
      </c>
      <c r="R26" s="207">
        <f t="shared" si="0"/>
        <v>2.4303207578596762E-3</v>
      </c>
    </row>
    <row r="27" spans="1:18" ht="20.25" customHeight="1">
      <c r="B27" s="208" t="s">
        <v>152</v>
      </c>
      <c r="C27" s="209"/>
      <c r="D27" s="210">
        <f>SUM(D10:D26)</f>
        <v>20404730.62748028</v>
      </c>
      <c r="E27" s="210">
        <f t="shared" ref="E27:Q27" si="4">SUM(E10:E26)</f>
        <v>18761941.268453564</v>
      </c>
      <c r="F27" s="210">
        <f t="shared" si="4"/>
        <v>17543541.802746728</v>
      </c>
      <c r="G27" s="210">
        <f t="shared" si="4"/>
        <v>18234023.395514756</v>
      </c>
      <c r="H27" s="210">
        <f t="shared" si="4"/>
        <v>19727859.080646373</v>
      </c>
      <c r="I27" s="210">
        <f t="shared" si="4"/>
        <v>21040750.726940766</v>
      </c>
      <c r="J27" s="210">
        <f t="shared" si="4"/>
        <v>21385709.967227302</v>
      </c>
      <c r="K27" s="210">
        <f t="shared" si="4"/>
        <v>21931706.808523625</v>
      </c>
      <c r="L27" s="210">
        <f t="shared" si="4"/>
        <v>22321807.347866669</v>
      </c>
      <c r="M27" s="210">
        <f t="shared" si="4"/>
        <v>20257661.588493861</v>
      </c>
      <c r="N27" s="210">
        <f t="shared" si="4"/>
        <v>18289647.056640565</v>
      </c>
      <c r="O27" s="210">
        <f t="shared" si="4"/>
        <v>17292130.641429935</v>
      </c>
      <c r="P27" s="211">
        <f t="shared" si="4"/>
        <v>237191510.31196448</v>
      </c>
      <c r="Q27" s="212">
        <f t="shared" si="4"/>
        <v>22400852.197146535</v>
      </c>
      <c r="R27" s="213">
        <f t="shared" si="0"/>
        <v>0.94474114063455805</v>
      </c>
    </row>
    <row r="28" spans="1:18" ht="20.25" customHeight="1">
      <c r="B28" s="214"/>
      <c r="C28" s="199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5"/>
      <c r="Q28" s="206"/>
      <c r="R28" s="201"/>
    </row>
    <row r="29" spans="1:18" ht="20.25" customHeight="1">
      <c r="B29" s="196" t="s">
        <v>153</v>
      </c>
      <c r="C29" s="197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5"/>
      <c r="Q29" s="206"/>
      <c r="R29" s="201"/>
    </row>
    <row r="30" spans="1:18" ht="20.25" customHeight="1">
      <c r="A30" s="184" t="str">
        <f t="shared" ref="A30:A38" si="5">CONCATENATE($B30," -",TRIM($S$4))</f>
        <v>BLOUNTSTOWN -FG:[GNCP - Forecasted]</v>
      </c>
      <c r="B30" s="202" t="s">
        <v>163</v>
      </c>
      <c r="C30" s="203" t="s">
        <v>944</v>
      </c>
      <c r="D30" s="204">
        <v>2835</v>
      </c>
      <c r="E30" s="204">
        <v>2287</v>
      </c>
      <c r="F30" s="204">
        <v>1961</v>
      </c>
      <c r="G30" s="204">
        <v>2171.6666666666601</v>
      </c>
      <c r="H30" s="204">
        <v>2432.3333333333298</v>
      </c>
      <c r="I30" s="204">
        <v>2766.6666666666601</v>
      </c>
      <c r="J30" s="204">
        <v>2786</v>
      </c>
      <c r="K30" s="204">
        <v>2886</v>
      </c>
      <c r="L30" s="204">
        <v>2745.6666666666601</v>
      </c>
      <c r="M30" s="204">
        <v>2309.3333333333298</v>
      </c>
      <c r="N30" s="204">
        <v>2502</v>
      </c>
      <c r="O30" s="204">
        <v>2128</v>
      </c>
      <c r="P30" s="205">
        <f t="shared" ref="P30:P38" si="6">SUM(D30:O30)</f>
        <v>29810.666666666639</v>
      </c>
      <c r="Q30" s="206">
        <f t="shared" ref="Q30:Q38" si="7">MAX(D30:O30)</f>
        <v>2886</v>
      </c>
      <c r="R30" s="207">
        <f t="shared" ref="R30:R39" si="8">+Q30/$Q$41</f>
        <v>1.2171514315060944E-4</v>
      </c>
    </row>
    <row r="31" spans="1:18" ht="20.25" customHeight="1">
      <c r="A31" s="184" t="str">
        <f t="shared" si="5"/>
        <v>FKEC -FG:[GNCP - Forecasted]</v>
      </c>
      <c r="B31" s="202" t="s">
        <v>99</v>
      </c>
      <c r="C31" s="203" t="s">
        <v>154</v>
      </c>
      <c r="D31" s="204">
        <v>127064.787749221</v>
      </c>
      <c r="E31" s="204">
        <v>125678.964723471</v>
      </c>
      <c r="F31" s="204">
        <v>133007.530455687</v>
      </c>
      <c r="G31" s="204">
        <v>138253.75554397301</v>
      </c>
      <c r="H31" s="204">
        <v>151373.491989528</v>
      </c>
      <c r="I31" s="204">
        <v>154828.47225884799</v>
      </c>
      <c r="J31" s="204">
        <v>162584.705069049</v>
      </c>
      <c r="K31" s="204">
        <v>162016.21781365099</v>
      </c>
      <c r="L31" s="204">
        <v>152912.57936841299</v>
      </c>
      <c r="M31" s="204">
        <v>138146.07584348199</v>
      </c>
      <c r="N31" s="204">
        <v>123425.476138825</v>
      </c>
      <c r="O31" s="204">
        <v>128105.091533297</v>
      </c>
      <c r="P31" s="205">
        <f t="shared" ref="P31" si="9">SUM(D31:O31)</f>
        <v>1697397.1484874452</v>
      </c>
      <c r="Q31" s="206">
        <f t="shared" si="7"/>
        <v>162584.705069049</v>
      </c>
      <c r="R31" s="207">
        <f t="shared" si="8"/>
        <v>6.8569025126746074E-3</v>
      </c>
    </row>
    <row r="32" spans="1:18" ht="20.25" customHeight="1">
      <c r="A32" s="184" t="str">
        <f t="shared" si="5"/>
        <v>HOMESTEAD -FG:[GNCP - Forecasted]</v>
      </c>
      <c r="B32" s="202" t="s">
        <v>167</v>
      </c>
      <c r="C32" s="203" t="s">
        <v>945</v>
      </c>
      <c r="D32" s="204">
        <v>21000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21000</v>
      </c>
      <c r="L32" s="204">
        <v>0</v>
      </c>
      <c r="M32" s="204">
        <v>0</v>
      </c>
      <c r="N32" s="204">
        <v>0</v>
      </c>
      <c r="O32" s="204">
        <v>0</v>
      </c>
      <c r="P32" s="205">
        <f t="shared" ref="P32:P36" si="10">SUM(D32:O32)</f>
        <v>42000</v>
      </c>
      <c r="Q32" s="206">
        <f t="shared" si="7"/>
        <v>21000</v>
      </c>
      <c r="R32" s="207">
        <f t="shared" si="8"/>
        <v>8.8566112479653437E-4</v>
      </c>
    </row>
    <row r="33" spans="1:18" ht="20.25" customHeight="1">
      <c r="A33" s="184" t="str">
        <f t="shared" si="5"/>
        <v>LCEC -FG:[GNCP - Forecasted]</v>
      </c>
      <c r="B33" s="202" t="s">
        <v>96</v>
      </c>
      <c r="C33" s="203" t="s">
        <v>155</v>
      </c>
      <c r="D33" s="204">
        <v>752102</v>
      </c>
      <c r="E33" s="204">
        <v>672677</v>
      </c>
      <c r="F33" s="204">
        <v>619483</v>
      </c>
      <c r="G33" s="204">
        <v>632208</v>
      </c>
      <c r="H33" s="204">
        <v>721094</v>
      </c>
      <c r="I33" s="204">
        <v>776545</v>
      </c>
      <c r="J33" s="204">
        <v>782863</v>
      </c>
      <c r="K33" s="204">
        <v>795259</v>
      </c>
      <c r="L33" s="204">
        <v>760044</v>
      </c>
      <c r="M33" s="204">
        <v>713212</v>
      </c>
      <c r="N33" s="204">
        <v>585750</v>
      </c>
      <c r="O33" s="204">
        <v>554266</v>
      </c>
      <c r="P33" s="205">
        <f t="shared" si="10"/>
        <v>8365503</v>
      </c>
      <c r="Q33" s="206">
        <f t="shared" si="7"/>
        <v>795259</v>
      </c>
      <c r="R33" s="207">
        <f t="shared" si="8"/>
        <v>3.3539522878312723E-2</v>
      </c>
    </row>
    <row r="34" spans="1:18" ht="20.25" customHeight="1">
      <c r="A34" s="184" t="str">
        <f t="shared" si="5"/>
        <v>NEW SMRYNA BEACH -FG:[GNCP - Forecasted]</v>
      </c>
      <c r="B34" s="202" t="s">
        <v>166</v>
      </c>
      <c r="C34" s="203" t="s">
        <v>946</v>
      </c>
      <c r="D34" s="204">
        <v>45000</v>
      </c>
      <c r="E34" s="204">
        <v>11666.666666666601</v>
      </c>
      <c r="F34" s="204">
        <v>6666.6666666666597</v>
      </c>
      <c r="G34" s="204">
        <v>3333.3333333333298</v>
      </c>
      <c r="H34" s="204">
        <v>6666.6666666666597</v>
      </c>
      <c r="I34" s="204">
        <v>11666.666666666601</v>
      </c>
      <c r="J34" s="204">
        <v>11666.666666666601</v>
      </c>
      <c r="K34" s="204">
        <v>45000</v>
      </c>
      <c r="L34" s="204">
        <v>8333.3333333333303</v>
      </c>
      <c r="M34" s="204">
        <v>6666.6666666666597</v>
      </c>
      <c r="N34" s="204">
        <v>3333.3333333333298</v>
      </c>
      <c r="O34" s="204">
        <v>6666.6666666666597</v>
      </c>
      <c r="P34" s="205">
        <f t="shared" si="10"/>
        <v>166666.66666666645</v>
      </c>
      <c r="Q34" s="206">
        <f t="shared" si="7"/>
        <v>45000</v>
      </c>
      <c r="R34" s="207">
        <f t="shared" si="8"/>
        <v>1.8978452674211451E-3</v>
      </c>
    </row>
    <row r="35" spans="1:18" ht="20.25" customHeight="1">
      <c r="A35" s="184" t="str">
        <f t="shared" si="5"/>
        <v>QUINCY -FG:[GNCP - Forecasted]</v>
      </c>
      <c r="B35" s="202" t="s">
        <v>168</v>
      </c>
      <c r="C35" s="203" t="s">
        <v>947</v>
      </c>
      <c r="D35" s="204">
        <v>19000</v>
      </c>
      <c r="E35" s="204">
        <v>0</v>
      </c>
      <c r="F35" s="204">
        <v>0</v>
      </c>
      <c r="G35" s="204">
        <v>0</v>
      </c>
      <c r="H35" s="204">
        <v>0</v>
      </c>
      <c r="I35" s="204">
        <v>0</v>
      </c>
      <c r="J35" s="204">
        <v>0</v>
      </c>
      <c r="K35" s="204">
        <v>19000</v>
      </c>
      <c r="L35" s="204">
        <v>0</v>
      </c>
      <c r="M35" s="204">
        <v>0</v>
      </c>
      <c r="N35" s="204">
        <v>0</v>
      </c>
      <c r="O35" s="204">
        <v>0</v>
      </c>
      <c r="P35" s="205">
        <f t="shared" si="10"/>
        <v>38000</v>
      </c>
      <c r="Q35" s="206">
        <f t="shared" si="7"/>
        <v>19000</v>
      </c>
      <c r="R35" s="207">
        <f t="shared" si="8"/>
        <v>8.0131244624448352E-4</v>
      </c>
    </row>
    <row r="36" spans="1:18" ht="20.25" customHeight="1">
      <c r="A36" s="184" t="str">
        <f t="shared" si="5"/>
        <v>SEMINOLE -FG:[GNCP - Forecasted]</v>
      </c>
      <c r="B36" s="202" t="s">
        <v>164</v>
      </c>
      <c r="C36" s="203" t="s">
        <v>948</v>
      </c>
      <c r="D36" s="204">
        <v>200000</v>
      </c>
      <c r="E36" s="204">
        <v>200000</v>
      </c>
      <c r="F36" s="204">
        <v>200000</v>
      </c>
      <c r="G36" s="204">
        <v>200000</v>
      </c>
      <c r="H36" s="204">
        <v>200000</v>
      </c>
      <c r="I36" s="204">
        <v>200000</v>
      </c>
      <c r="J36" s="204">
        <v>200000</v>
      </c>
      <c r="K36" s="204">
        <v>200000</v>
      </c>
      <c r="L36" s="204">
        <v>200000</v>
      </c>
      <c r="M36" s="204">
        <v>200000</v>
      </c>
      <c r="N36" s="204">
        <v>200000</v>
      </c>
      <c r="O36" s="204">
        <v>200000</v>
      </c>
      <c r="P36" s="205">
        <f t="shared" si="10"/>
        <v>2400000</v>
      </c>
      <c r="Q36" s="206">
        <f t="shared" si="7"/>
        <v>200000</v>
      </c>
      <c r="R36" s="207">
        <f t="shared" si="8"/>
        <v>8.4348678552050894E-3</v>
      </c>
    </row>
    <row r="37" spans="1:18" ht="20.25" customHeight="1">
      <c r="A37" s="184" t="str">
        <f t="shared" si="5"/>
        <v>WAUCHULA -FG:[GNCP - Forecasted]</v>
      </c>
      <c r="B37" s="202" t="s">
        <v>95</v>
      </c>
      <c r="C37" s="203" t="s">
        <v>156</v>
      </c>
      <c r="D37" s="204">
        <v>4148</v>
      </c>
      <c r="E37" s="204">
        <v>3136</v>
      </c>
      <c r="F37" s="204">
        <v>3006</v>
      </c>
      <c r="G37" s="204">
        <v>4157.6666666666597</v>
      </c>
      <c r="H37" s="204">
        <v>4218.3333333333303</v>
      </c>
      <c r="I37" s="204">
        <v>4414.6666666666597</v>
      </c>
      <c r="J37" s="204">
        <v>4319</v>
      </c>
      <c r="K37" s="204">
        <v>4518.6666666666597</v>
      </c>
      <c r="L37" s="204">
        <v>4361.3333333333303</v>
      </c>
      <c r="M37" s="204">
        <v>4113</v>
      </c>
      <c r="N37" s="204">
        <v>3172</v>
      </c>
      <c r="O37" s="204">
        <v>3207</v>
      </c>
      <c r="P37" s="205">
        <f t="shared" ref="P37" si="11">SUM(D37:O37)</f>
        <v>46771.666666666642</v>
      </c>
      <c r="Q37" s="206">
        <f t="shared" si="7"/>
        <v>4518.6666666666597</v>
      </c>
      <c r="R37" s="207">
        <f t="shared" si="8"/>
        <v>1.905717810752667E-4</v>
      </c>
    </row>
    <row r="38" spans="1:18" ht="20.25" customHeight="1">
      <c r="A38" s="184" t="str">
        <f t="shared" si="5"/>
        <v>WINTER PARK -FG:[GNCP - Forecasted]</v>
      </c>
      <c r="B38" s="202" t="s">
        <v>165</v>
      </c>
      <c r="C38" s="203" t="s">
        <v>949</v>
      </c>
      <c r="D38" s="204">
        <v>60000</v>
      </c>
      <c r="E38" s="204">
        <v>7666.6666666666597</v>
      </c>
      <c r="F38" s="204">
        <v>7666.6666666666597</v>
      </c>
      <c r="G38" s="204">
        <v>7666.6666666666597</v>
      </c>
      <c r="H38" s="204">
        <v>7666.6666666666597</v>
      </c>
      <c r="I38" s="204">
        <v>7666.6666666666597</v>
      </c>
      <c r="J38" s="204">
        <v>7666.6666666666597</v>
      </c>
      <c r="K38" s="204">
        <v>60000</v>
      </c>
      <c r="L38" s="204">
        <v>7666.6666666666597</v>
      </c>
      <c r="M38" s="204">
        <v>7666.6666666666597</v>
      </c>
      <c r="N38" s="204">
        <v>7666.6666666666597</v>
      </c>
      <c r="O38" s="204">
        <v>7666.6666666666597</v>
      </c>
      <c r="P38" s="205">
        <f t="shared" si="6"/>
        <v>196666.66666666657</v>
      </c>
      <c r="Q38" s="206">
        <f t="shared" si="7"/>
        <v>60000</v>
      </c>
      <c r="R38" s="207">
        <f t="shared" si="8"/>
        <v>2.5304603565615268E-3</v>
      </c>
    </row>
    <row r="39" spans="1:18" ht="20.25" customHeight="1">
      <c r="B39" s="208" t="s">
        <v>157</v>
      </c>
      <c r="C39" s="209"/>
      <c r="D39" s="210">
        <f t="shared" ref="D39:Q39" si="12">SUM(D30:D38)</f>
        <v>1231149.7877492211</v>
      </c>
      <c r="E39" s="210">
        <f t="shared" si="12"/>
        <v>1023112.2980568042</v>
      </c>
      <c r="F39" s="210">
        <f t="shared" si="12"/>
        <v>971790.86378902022</v>
      </c>
      <c r="G39" s="210">
        <f t="shared" si="12"/>
        <v>987791.08887730632</v>
      </c>
      <c r="H39" s="210">
        <f t="shared" si="12"/>
        <v>1093451.4919895278</v>
      </c>
      <c r="I39" s="210">
        <f t="shared" si="12"/>
        <v>1157888.1389255146</v>
      </c>
      <c r="J39" s="210">
        <f t="shared" si="12"/>
        <v>1171886.0384023825</v>
      </c>
      <c r="K39" s="210">
        <f t="shared" si="12"/>
        <v>1309679.8844803178</v>
      </c>
      <c r="L39" s="210">
        <f t="shared" si="12"/>
        <v>1136063.579368413</v>
      </c>
      <c r="M39" s="210">
        <f t="shared" si="12"/>
        <v>1072113.7425101486</v>
      </c>
      <c r="N39" s="210">
        <f t="shared" si="12"/>
        <v>925849.47613882506</v>
      </c>
      <c r="O39" s="210">
        <f t="shared" si="12"/>
        <v>902039.42486663023</v>
      </c>
      <c r="P39" s="211">
        <f t="shared" si="12"/>
        <v>12982815.815154111</v>
      </c>
      <c r="Q39" s="212">
        <f t="shared" si="12"/>
        <v>1310248.3717357158</v>
      </c>
      <c r="R39" s="213">
        <f t="shared" si="8"/>
        <v>5.525885936544199E-2</v>
      </c>
    </row>
    <row r="40" spans="1:18" ht="20.25" customHeight="1">
      <c r="B40" s="214"/>
      <c r="C40" s="199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5"/>
      <c r="Q40" s="206"/>
      <c r="R40" s="201"/>
    </row>
    <row r="41" spans="1:18" ht="20.25" customHeight="1" thickBot="1">
      <c r="B41" s="215" t="s">
        <v>158</v>
      </c>
      <c r="C41" s="216"/>
      <c r="D41" s="217">
        <f t="shared" ref="D41:Q41" si="13">+D27+D39</f>
        <v>21635880.415229499</v>
      </c>
      <c r="E41" s="217">
        <f t="shared" si="13"/>
        <v>19785053.566510368</v>
      </c>
      <c r="F41" s="217">
        <f t="shared" si="13"/>
        <v>18515332.66653575</v>
      </c>
      <c r="G41" s="217">
        <f t="shared" si="13"/>
        <v>19221814.484392062</v>
      </c>
      <c r="H41" s="217">
        <f t="shared" si="13"/>
        <v>20821310.5726359</v>
      </c>
      <c r="I41" s="217">
        <f t="shared" si="13"/>
        <v>22198638.865866281</v>
      </c>
      <c r="J41" s="217">
        <f t="shared" si="13"/>
        <v>22557596.005629685</v>
      </c>
      <c r="K41" s="217">
        <f t="shared" si="13"/>
        <v>23241386.693003941</v>
      </c>
      <c r="L41" s="217">
        <f t="shared" si="13"/>
        <v>23457870.927235082</v>
      </c>
      <c r="M41" s="217">
        <f t="shared" si="13"/>
        <v>21329775.331004009</v>
      </c>
      <c r="N41" s="217">
        <f t="shared" si="13"/>
        <v>19215496.532779392</v>
      </c>
      <c r="O41" s="217">
        <f t="shared" si="13"/>
        <v>18194170.066296566</v>
      </c>
      <c r="P41" s="218">
        <f t="shared" si="13"/>
        <v>250174326.12711859</v>
      </c>
      <c r="Q41" s="219">
        <f t="shared" si="13"/>
        <v>23711100.568882249</v>
      </c>
      <c r="R41" s="220">
        <f>SUM(R27+R39)</f>
        <v>1</v>
      </c>
    </row>
    <row r="42" spans="1:18" ht="20.25" customHeight="1" thickTop="1" thickBot="1">
      <c r="B42" s="221"/>
      <c r="C42" s="222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4"/>
      <c r="P42" s="224"/>
      <c r="Q42" s="223"/>
      <c r="R42" s="225"/>
    </row>
    <row r="43" spans="1:18" ht="409.6"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</row>
    <row r="44" spans="1:18"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</row>
  </sheetData>
  <mergeCells count="1">
    <mergeCell ref="B8:C8"/>
  </mergeCells>
  <printOptions horizontalCentered="1"/>
  <pageMargins left="0.25" right="0.25" top="1" bottom="0.5" header="0.3" footer="0.3"/>
  <pageSetup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2B84D5-E5BB-4F6D-AD88-0E0AD353C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5D0BBA-B842-4A01-9524-5AECA30F3D6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2987E1BE-9487-4FA9-9E89-EDBB45DF7B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MFR E-9 Test</vt:lpstr>
      <vt:lpstr>12 CP 1-13th - MFR E-9 (col 11)</vt:lpstr>
      <vt:lpstr>NEL,SALES,Unbilled ST</vt:lpstr>
      <vt:lpstr>GNCP - MFR E-9 (col 6)</vt:lpstr>
      <vt:lpstr>Winter GNCP - MFR E-9 (col 7) </vt:lpstr>
      <vt:lpstr>Summer GNCP - MFR E-9 (col 8)</vt:lpstr>
      <vt:lpstr>Avg 12 CP - MFR E-9 (col 9)</vt:lpstr>
      <vt:lpstr>2017 CP</vt:lpstr>
      <vt:lpstr>2017 GNCP</vt:lpstr>
      <vt:lpstr>Load Research - Forecast stats</vt:lpstr>
      <vt:lpstr>External Factors - Calculation</vt:lpstr>
      <vt:lpstr>'External Factors - Calculation'!Print_Area</vt:lpstr>
      <vt:lpstr>'Load Research - Forecast stats'!Print_Area</vt:lpstr>
      <vt:lpstr>'NEL,SALES,Unbilled ST'!Print_Area</vt:lpstr>
      <vt:lpstr>'Avg 12 CP - MFR E-9 (col 9)'!Print_Titles</vt:lpstr>
      <vt:lpstr>'GNCP - MFR E-9 (col 6)'!Print_Titles</vt:lpstr>
      <vt:lpstr>'MFR E-9 Test'!Print_Titles</vt:lpstr>
      <vt:lpstr>'NEL,SALES,Unbilled ST'!Print_Titles</vt:lpstr>
      <vt:lpstr>'Summer GNCP - MFR E-9 (col 8)'!Print_Titles</vt:lpstr>
      <vt:lpstr>'Winter GNCP - MFR E-9 (col 7)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FPL_User</cp:lastModifiedBy>
  <cp:lastPrinted>2012-08-15T19:45:39Z</cp:lastPrinted>
  <dcterms:created xsi:type="dcterms:W3CDTF">2012-02-23T21:20:15Z</dcterms:created>
  <dcterms:modified xsi:type="dcterms:W3CDTF">2016-04-17T23:08:36Z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