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18192" windowHeight="7992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B30" i="1" l="1"/>
  <c r="B34" i="1"/>
  <c r="C40" i="1" s="1"/>
  <c r="B35" i="1"/>
  <c r="C41" i="1" s="1"/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7" i="1" l="1"/>
  <c r="B38" i="1"/>
  <c r="B36" i="1"/>
</calcChain>
</file>

<file path=xl/sharedStrings.xml><?xml version="1.0" encoding="utf-8"?>
<sst xmlns="http://schemas.openxmlformats.org/spreadsheetml/2006/main" count="32" uniqueCount="26">
  <si>
    <t>Year</t>
  </si>
  <si>
    <t>Indicator Variable for 2005</t>
  </si>
  <si>
    <t>Indicator Variable for 1990</t>
  </si>
  <si>
    <t>Maximum Temperature on the Summer Peak Day</t>
  </si>
  <si>
    <t>Cooling Degree Hours Two Days Prior to the Peak Day</t>
  </si>
  <si>
    <t>Florida Disposable Household Income</t>
  </si>
  <si>
    <t>Base - 72</t>
  </si>
  <si>
    <r>
      <t>(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F)</t>
    </r>
  </si>
  <si>
    <t>(1,000's)</t>
  </si>
  <si>
    <t>(1982-84=1.0)</t>
  </si>
  <si>
    <t>(KW)</t>
  </si>
  <si>
    <t>CPI for Energy Average Three Months Prior to Peak Month</t>
  </si>
  <si>
    <t>Summer Peak per Customer</t>
  </si>
  <si>
    <t>Summer Peak</t>
  </si>
  <si>
    <t>(MW)</t>
  </si>
  <si>
    <t>Out-of-Model Adjustment for New/Modified Wholesale Contracts</t>
  </si>
  <si>
    <t>Out-of-Model Adjustment for Distributed Generation</t>
  </si>
  <si>
    <t>Out-of-Model Adjustment for Plug-In Electric Vehicles</t>
  </si>
  <si>
    <t>Out-of-Model Adjustment for Economic Development Rates</t>
  </si>
  <si>
    <t>Total Customers</t>
  </si>
  <si>
    <t>Calculated</t>
  </si>
  <si>
    <t>Codes &amp; Standards</t>
  </si>
  <si>
    <t>(KW/Customer)</t>
  </si>
  <si>
    <t>Out-of-Model Adjustment for Demand Side Management (DSM)</t>
  </si>
  <si>
    <t>FPL RC-16</t>
  </si>
  <si>
    <t>STAFF 000834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</si>
</sst>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;\-#,##0.00"/>
    <numFmt numFmtId="165" formatCode="#,##0.0;\-#,##0.0"/>
    <numFmt numFmtId="166" formatCode="#,##0;\-#,##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quotePrefix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7" fontId="6" fillId="0" borderId="1" xfId="1" applyNumberFormat="1" applyFont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quotePrefix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pane xSplit="1" ySplit="9" topLeftCell="B10" activePane="bottomRight" state="frozen"/>
      <selection pane="topRight" activeCell="B1" sqref="B1"/>
      <selection pane="bottomLeft" activeCell="A3" sqref="A3"/>
      <selection pane="bottomRight" activeCell="A2" sqref="A1:B2"/>
    </sheetView>
  </sheetViews>
  <sheetFormatPr defaultRowHeight="14.4" x14ac:dyDescent="0.3"/>
  <cols>
    <col min="1" max="1" width="5" style="1" bestFit="1" customWidth="1"/>
    <col min="2" max="2" width="10.33203125" style="1" bestFit="1" customWidth="1"/>
    <col min="3" max="4" width="14.88671875" style="1" customWidth="1"/>
    <col min="5" max="5" width="13.88671875" style="1" customWidth="1"/>
    <col min="6" max="6" width="16.109375" style="1" customWidth="1"/>
    <col min="7" max="7" width="18.88671875" style="1" customWidth="1"/>
    <col min="8" max="8" width="17.88671875" style="1" bestFit="1" customWidth="1"/>
    <col min="9" max="9" width="18" style="1" customWidth="1"/>
    <col min="10" max="10" width="14.44140625" style="1" customWidth="1"/>
    <col min="11" max="11" width="11" style="1" customWidth="1"/>
    <col min="12" max="12" width="9.6640625" style="1" customWidth="1"/>
    <col min="13" max="13" width="19.88671875" style="1" customWidth="1"/>
    <col min="14" max="14" width="17.109375" customWidth="1"/>
    <col min="15" max="15" width="16.5546875" customWidth="1"/>
    <col min="16" max="16" width="18.6640625" customWidth="1"/>
    <col min="17" max="17" width="20.5546875" customWidth="1"/>
  </cols>
  <sheetData>
    <row r="1" spans="1:17" x14ac:dyDescent="0.3">
      <c r="A1" s="24" t="s">
        <v>25</v>
      </c>
      <c r="B1" s="25"/>
    </row>
    <row r="2" spans="1:17" x14ac:dyDescent="0.3">
      <c r="A2" s="24" t="s">
        <v>24</v>
      </c>
      <c r="B2" s="25"/>
    </row>
    <row r="8" spans="1:17" ht="57.6" x14ac:dyDescent="0.3">
      <c r="A8" s="5" t="s">
        <v>0</v>
      </c>
      <c r="B8" s="5" t="s">
        <v>13</v>
      </c>
      <c r="C8" s="5" t="s">
        <v>13</v>
      </c>
      <c r="D8" s="5" t="s">
        <v>19</v>
      </c>
      <c r="E8" s="4" t="s">
        <v>12</v>
      </c>
      <c r="F8" s="5" t="s">
        <v>3</v>
      </c>
      <c r="G8" s="5" t="s">
        <v>4</v>
      </c>
      <c r="H8" s="5" t="s">
        <v>21</v>
      </c>
      <c r="I8" s="4" t="s">
        <v>11</v>
      </c>
      <c r="J8" s="5" t="s">
        <v>5</v>
      </c>
      <c r="K8" s="4" t="s">
        <v>1</v>
      </c>
      <c r="L8" s="4" t="s">
        <v>2</v>
      </c>
      <c r="M8" s="4" t="s">
        <v>15</v>
      </c>
      <c r="N8" s="4" t="s">
        <v>16</v>
      </c>
      <c r="O8" s="4" t="s">
        <v>17</v>
      </c>
      <c r="P8" s="4" t="s">
        <v>18</v>
      </c>
      <c r="Q8" s="22" t="s">
        <v>23</v>
      </c>
    </row>
    <row r="9" spans="1:17" ht="16.2" x14ac:dyDescent="0.3">
      <c r="A9" s="5"/>
      <c r="B9" s="5" t="s">
        <v>20</v>
      </c>
      <c r="C9" s="5" t="s">
        <v>14</v>
      </c>
      <c r="D9" s="5"/>
      <c r="E9" s="5" t="s">
        <v>10</v>
      </c>
      <c r="F9" s="4" t="s">
        <v>7</v>
      </c>
      <c r="G9" s="4" t="s">
        <v>6</v>
      </c>
      <c r="H9" s="4" t="s">
        <v>22</v>
      </c>
      <c r="I9" s="8" t="s">
        <v>9</v>
      </c>
      <c r="J9" s="5" t="s">
        <v>8</v>
      </c>
      <c r="K9" s="4"/>
      <c r="L9" s="4"/>
      <c r="M9" s="5" t="s">
        <v>14</v>
      </c>
      <c r="N9" s="5" t="s">
        <v>14</v>
      </c>
      <c r="O9" s="5" t="s">
        <v>14</v>
      </c>
      <c r="P9" s="5" t="s">
        <v>14</v>
      </c>
      <c r="Q9" s="23" t="s">
        <v>14</v>
      </c>
    </row>
    <row r="10" spans="1:17" x14ac:dyDescent="0.3">
      <c r="A10" s="2">
        <v>1990</v>
      </c>
      <c r="B10" s="17">
        <f t="shared" ref="B10:B29" si="0">(D10*E10)/1000</f>
        <v>13754</v>
      </c>
      <c r="C10" s="13">
        <v>13754</v>
      </c>
      <c r="D10" s="13">
        <v>3158817.25</v>
      </c>
      <c r="E10" s="3">
        <v>4.3541613558049299</v>
      </c>
      <c r="F10" s="6">
        <v>95</v>
      </c>
      <c r="G10" s="6">
        <v>268</v>
      </c>
      <c r="H10" s="3">
        <v>0</v>
      </c>
      <c r="I10" s="3">
        <v>99.461139096509001</v>
      </c>
      <c r="J10" s="3">
        <v>67.142768983934104</v>
      </c>
      <c r="K10" s="7">
        <v>0</v>
      </c>
      <c r="L10" s="7">
        <v>1</v>
      </c>
    </row>
    <row r="11" spans="1:17" x14ac:dyDescent="0.3">
      <c r="A11" s="2">
        <v>1991</v>
      </c>
      <c r="B11" s="17">
        <f t="shared" si="0"/>
        <v>14123.000000000011</v>
      </c>
      <c r="C11" s="13">
        <v>14123</v>
      </c>
      <c r="D11" s="13">
        <v>3226455.3333333335</v>
      </c>
      <c r="E11" s="3">
        <v>4.3772495016719102</v>
      </c>
      <c r="F11" s="6">
        <v>92</v>
      </c>
      <c r="G11" s="6">
        <v>272</v>
      </c>
      <c r="H11" s="3">
        <v>0</v>
      </c>
      <c r="I11" s="3">
        <v>101.046190095621</v>
      </c>
      <c r="J11" s="3">
        <v>66.362755275061801</v>
      </c>
      <c r="K11" s="7">
        <v>0</v>
      </c>
      <c r="L11" s="7">
        <v>0</v>
      </c>
    </row>
    <row r="12" spans="1:17" x14ac:dyDescent="0.3">
      <c r="A12" s="2">
        <v>1992</v>
      </c>
      <c r="B12" s="17">
        <f t="shared" si="0"/>
        <v>14661.000000000016</v>
      </c>
      <c r="C12" s="13">
        <v>14661</v>
      </c>
      <c r="D12" s="13">
        <v>3281238.0833333335</v>
      </c>
      <c r="E12" s="3">
        <v>4.4681305128295499</v>
      </c>
      <c r="F12" s="6">
        <v>91</v>
      </c>
      <c r="G12" s="6">
        <v>274</v>
      </c>
      <c r="H12" s="3">
        <v>0</v>
      </c>
      <c r="I12" s="3">
        <v>102.687307541872</v>
      </c>
      <c r="J12" s="3">
        <v>67.220906380032403</v>
      </c>
      <c r="K12" s="7">
        <v>0</v>
      </c>
      <c r="L12" s="7">
        <v>0</v>
      </c>
    </row>
    <row r="13" spans="1:17" x14ac:dyDescent="0.3">
      <c r="A13" s="2">
        <v>1993</v>
      </c>
      <c r="B13" s="17">
        <f t="shared" si="0"/>
        <v>15266</v>
      </c>
      <c r="C13" s="13">
        <v>15266</v>
      </c>
      <c r="D13" s="13">
        <v>3355794.083333333</v>
      </c>
      <c r="E13" s="3">
        <v>4.5491468251342102</v>
      </c>
      <c r="F13" s="6">
        <v>91</v>
      </c>
      <c r="G13" s="6">
        <v>316</v>
      </c>
      <c r="H13" s="3">
        <v>0</v>
      </c>
      <c r="I13" s="3">
        <v>103.54270585526</v>
      </c>
      <c r="J13" s="3">
        <v>68.4302142755745</v>
      </c>
      <c r="K13" s="7">
        <v>0</v>
      </c>
      <c r="L13" s="7">
        <v>0</v>
      </c>
    </row>
    <row r="14" spans="1:17" x14ac:dyDescent="0.3">
      <c r="A14" s="2">
        <v>1994</v>
      </c>
      <c r="B14" s="17">
        <f t="shared" si="0"/>
        <v>15178.999999999991</v>
      </c>
      <c r="C14" s="13">
        <v>15179</v>
      </c>
      <c r="D14" s="13">
        <v>3422186.666666667</v>
      </c>
      <c r="E14" s="3">
        <v>4.4354681607081599</v>
      </c>
      <c r="F14" s="6">
        <v>92</v>
      </c>
      <c r="G14" s="6">
        <v>192</v>
      </c>
      <c r="H14" s="3">
        <v>0</v>
      </c>
      <c r="I14" s="3">
        <v>103.385129904891</v>
      </c>
      <c r="J14" s="3">
        <v>69.339316242364504</v>
      </c>
      <c r="K14" s="7">
        <v>0</v>
      </c>
      <c r="L14" s="7">
        <v>0</v>
      </c>
    </row>
    <row r="15" spans="1:17" x14ac:dyDescent="0.3">
      <c r="A15" s="2">
        <v>1995</v>
      </c>
      <c r="B15" s="17">
        <f t="shared" si="0"/>
        <v>15812.999999999987</v>
      </c>
      <c r="C15" s="13">
        <v>15813</v>
      </c>
      <c r="D15" s="13">
        <v>3488796</v>
      </c>
      <c r="E15" s="3">
        <v>4.5325092094808603</v>
      </c>
      <c r="F15" s="6">
        <v>93</v>
      </c>
      <c r="G15" s="6">
        <v>240</v>
      </c>
      <c r="H15" s="3">
        <v>0</v>
      </c>
      <c r="I15" s="3">
        <v>105.973796741562</v>
      </c>
      <c r="J15" s="3">
        <v>70.972614108333005</v>
      </c>
      <c r="K15" s="7">
        <v>0</v>
      </c>
      <c r="L15" s="7">
        <v>0</v>
      </c>
    </row>
    <row r="16" spans="1:17" x14ac:dyDescent="0.3">
      <c r="A16" s="2">
        <v>1996</v>
      </c>
      <c r="B16" s="17">
        <f t="shared" si="0"/>
        <v>16064.000000000005</v>
      </c>
      <c r="C16" s="13">
        <v>16064</v>
      </c>
      <c r="D16" s="13">
        <v>3550747.333333334</v>
      </c>
      <c r="E16" s="3">
        <v>4.5241180213517502</v>
      </c>
      <c r="F16" s="6">
        <v>90</v>
      </c>
      <c r="G16" s="6">
        <v>291</v>
      </c>
      <c r="H16" s="3">
        <v>0</v>
      </c>
      <c r="I16" s="3">
        <v>110.826773141807</v>
      </c>
      <c r="J16" s="3">
        <v>71.350151728394295</v>
      </c>
      <c r="K16" s="7">
        <v>0</v>
      </c>
      <c r="L16" s="7">
        <v>0</v>
      </c>
    </row>
    <row r="17" spans="1:17" x14ac:dyDescent="0.3">
      <c r="A17" s="2">
        <v>1997</v>
      </c>
      <c r="B17" s="17">
        <f t="shared" si="0"/>
        <v>16612.986456389561</v>
      </c>
      <c r="C17" s="13">
        <v>16612.986456389575</v>
      </c>
      <c r="D17" s="13">
        <v>3615485.0833333335</v>
      </c>
      <c r="E17" s="3">
        <v>4.5949536710778096</v>
      </c>
      <c r="F17" s="6">
        <v>92</v>
      </c>
      <c r="G17" s="6">
        <v>286</v>
      </c>
      <c r="H17" s="3">
        <v>0</v>
      </c>
      <c r="I17" s="3">
        <v>110.125327630071</v>
      </c>
      <c r="J17" s="3">
        <v>72.125965701476503</v>
      </c>
      <c r="K17" s="7">
        <v>0</v>
      </c>
      <c r="L17" s="7">
        <v>0</v>
      </c>
    </row>
    <row r="18" spans="1:17" x14ac:dyDescent="0.3">
      <c r="A18" s="2">
        <v>1998</v>
      </c>
      <c r="B18" s="17">
        <f t="shared" si="0"/>
        <v>17897</v>
      </c>
      <c r="C18" s="13">
        <v>17897</v>
      </c>
      <c r="D18" s="13">
        <v>3680469.9166666665</v>
      </c>
      <c r="E18" s="3">
        <v>4.8626942768789103</v>
      </c>
      <c r="F18" s="6">
        <v>94</v>
      </c>
      <c r="G18" s="6">
        <v>301</v>
      </c>
      <c r="H18" s="3">
        <v>0</v>
      </c>
      <c r="I18" s="3">
        <v>103.09693417649299</v>
      </c>
      <c r="J18" s="3">
        <v>75.178909593337394</v>
      </c>
      <c r="K18" s="7">
        <v>0</v>
      </c>
      <c r="L18" s="7">
        <v>0</v>
      </c>
    </row>
    <row r="19" spans="1:17" x14ac:dyDescent="0.3">
      <c r="A19" s="2">
        <v>1999</v>
      </c>
      <c r="B19" s="17">
        <f t="shared" si="0"/>
        <v>17614.999999999989</v>
      </c>
      <c r="C19" s="13">
        <v>17615</v>
      </c>
      <c r="D19" s="13">
        <v>3756009.333333333</v>
      </c>
      <c r="E19" s="3">
        <v>4.6898179521740602</v>
      </c>
      <c r="F19" s="6">
        <v>91</v>
      </c>
      <c r="G19" s="6">
        <v>307</v>
      </c>
      <c r="H19" s="3">
        <v>0</v>
      </c>
      <c r="I19" s="3">
        <v>108.119012407768</v>
      </c>
      <c r="J19" s="3">
        <v>76.109891931697007</v>
      </c>
      <c r="K19" s="7">
        <v>0</v>
      </c>
      <c r="L19" s="7">
        <v>0</v>
      </c>
    </row>
    <row r="20" spans="1:17" x14ac:dyDescent="0.3">
      <c r="A20" s="2">
        <v>2000</v>
      </c>
      <c r="B20" s="17">
        <f t="shared" si="0"/>
        <v>17807.999999999985</v>
      </c>
      <c r="C20" s="13">
        <v>17808</v>
      </c>
      <c r="D20" s="13">
        <v>3848350.333333333</v>
      </c>
      <c r="E20" s="3">
        <v>4.6274373322387197</v>
      </c>
      <c r="F20" s="6">
        <v>90</v>
      </c>
      <c r="G20" s="6">
        <v>287</v>
      </c>
      <c r="H20" s="3">
        <v>0</v>
      </c>
      <c r="I20" s="3">
        <v>125.33702851689</v>
      </c>
      <c r="J20" s="3">
        <v>78.158234824683504</v>
      </c>
      <c r="K20" s="7">
        <v>0</v>
      </c>
      <c r="L20" s="7">
        <v>0</v>
      </c>
    </row>
    <row r="21" spans="1:17" x14ac:dyDescent="0.3">
      <c r="A21" s="2">
        <v>2001</v>
      </c>
      <c r="B21" s="17">
        <f t="shared" si="0"/>
        <v>18753.999999999996</v>
      </c>
      <c r="C21" s="13">
        <v>18754</v>
      </c>
      <c r="D21" s="13">
        <v>3935281.25</v>
      </c>
      <c r="E21" s="3">
        <v>4.7656060160884302</v>
      </c>
      <c r="F21" s="6">
        <v>91.332325467427793</v>
      </c>
      <c r="G21" s="6">
        <v>280.33046436026501</v>
      </c>
      <c r="H21" s="3">
        <v>0</v>
      </c>
      <c r="I21" s="3">
        <v>132.143562359908</v>
      </c>
      <c r="J21" s="3">
        <v>79.1730450630766</v>
      </c>
      <c r="K21" s="7">
        <v>0</v>
      </c>
      <c r="L21" s="7">
        <v>0</v>
      </c>
    </row>
    <row r="22" spans="1:17" x14ac:dyDescent="0.3">
      <c r="A22" s="2">
        <v>2002</v>
      </c>
      <c r="B22" s="17">
        <f t="shared" si="0"/>
        <v>19219.000000000004</v>
      </c>
      <c r="C22" s="13">
        <v>19219</v>
      </c>
      <c r="D22" s="13">
        <v>4019804.5</v>
      </c>
      <c r="E22" s="3">
        <v>4.7810782837822101</v>
      </c>
      <c r="F22" s="6">
        <v>91.311324509769193</v>
      </c>
      <c r="G22" s="6">
        <v>289.95825381640498</v>
      </c>
      <c r="H22" s="3">
        <v>0</v>
      </c>
      <c r="I22" s="3">
        <v>123.009601663064</v>
      </c>
      <c r="J22" s="3">
        <v>80.539018492490698</v>
      </c>
      <c r="K22" s="7">
        <v>0</v>
      </c>
      <c r="L22" s="7">
        <v>0</v>
      </c>
    </row>
    <row r="23" spans="1:17" x14ac:dyDescent="0.3">
      <c r="A23" s="2">
        <v>2003</v>
      </c>
      <c r="B23" s="17">
        <f t="shared" si="0"/>
        <v>19668.000000000007</v>
      </c>
      <c r="C23" s="13">
        <v>19668</v>
      </c>
      <c r="D23" s="13">
        <v>4117220.6666666665</v>
      </c>
      <c r="E23" s="3">
        <v>4.7770089563655498</v>
      </c>
      <c r="F23" s="6">
        <v>89.7224729358812</v>
      </c>
      <c r="G23" s="6">
        <v>275.43866540355998</v>
      </c>
      <c r="H23" s="3">
        <v>0</v>
      </c>
      <c r="I23" s="3">
        <v>133.26824317948501</v>
      </c>
      <c r="J23" s="3">
        <v>81.894354271865396</v>
      </c>
      <c r="K23" s="7">
        <v>0</v>
      </c>
      <c r="L23" s="7">
        <v>0</v>
      </c>
    </row>
    <row r="24" spans="1:17" x14ac:dyDescent="0.3">
      <c r="A24" s="2">
        <v>2004</v>
      </c>
      <c r="B24" s="17">
        <f t="shared" si="0"/>
        <v>20544.999999999978</v>
      </c>
      <c r="C24" s="13">
        <v>20545</v>
      </c>
      <c r="D24" s="13">
        <v>4224509.166666667</v>
      </c>
      <c r="E24" s="3">
        <v>4.8632868788898698</v>
      </c>
      <c r="F24" s="6">
        <v>91.8807673679933</v>
      </c>
      <c r="G24" s="6">
        <v>243.47988162301201</v>
      </c>
      <c r="H24" s="3">
        <v>0</v>
      </c>
      <c r="I24" s="3">
        <v>148.405209983541</v>
      </c>
      <c r="J24" s="3">
        <v>84.686936230545797</v>
      </c>
      <c r="K24" s="7">
        <v>0</v>
      </c>
      <c r="L24" s="7">
        <v>0</v>
      </c>
    </row>
    <row r="25" spans="1:17" x14ac:dyDescent="0.3">
      <c r="A25" s="2">
        <v>2005</v>
      </c>
      <c r="B25" s="17">
        <f t="shared" si="0"/>
        <v>22360.999999999993</v>
      </c>
      <c r="C25" s="13">
        <v>22361</v>
      </c>
      <c r="D25" s="13">
        <v>4321895.166666666</v>
      </c>
      <c r="E25" s="3">
        <v>5.1738876436575598</v>
      </c>
      <c r="F25" s="6">
        <v>93.606290177506196</v>
      </c>
      <c r="G25" s="6">
        <v>303.506317098284</v>
      </c>
      <c r="H25" s="3">
        <v>5.9962900342078298E-3</v>
      </c>
      <c r="I25" s="3">
        <v>180.151817024205</v>
      </c>
      <c r="J25" s="3">
        <v>86.515398180080993</v>
      </c>
      <c r="K25" s="7">
        <v>1</v>
      </c>
      <c r="L25" s="7">
        <v>0</v>
      </c>
    </row>
    <row r="26" spans="1:17" x14ac:dyDescent="0.3">
      <c r="A26" s="2">
        <v>2006</v>
      </c>
      <c r="B26" s="17">
        <f t="shared" si="0"/>
        <v>21819.000000000011</v>
      </c>
      <c r="C26" s="13">
        <v>21819</v>
      </c>
      <c r="D26" s="13">
        <v>4409562.5</v>
      </c>
      <c r="E26" s="3">
        <v>4.9481099315408299</v>
      </c>
      <c r="F26" s="6">
        <v>91.655838461454294</v>
      </c>
      <c r="G26" s="6">
        <v>299.20016283736197</v>
      </c>
      <c r="H26" s="3">
        <v>4.1973138107798097E-2</v>
      </c>
      <c r="I26" s="3">
        <v>205.24576316532799</v>
      </c>
      <c r="J26" s="3">
        <v>90.044611072389003</v>
      </c>
      <c r="K26" s="7">
        <v>0</v>
      </c>
      <c r="L26" s="7">
        <v>0</v>
      </c>
      <c r="M26" s="13"/>
      <c r="N26" s="13"/>
      <c r="O26" s="13"/>
      <c r="P26" s="13"/>
      <c r="Q26" s="13"/>
    </row>
    <row r="27" spans="1:17" x14ac:dyDescent="0.3">
      <c r="A27" s="2">
        <v>2007</v>
      </c>
      <c r="B27" s="17">
        <f t="shared" si="0"/>
        <v>21961.999999999996</v>
      </c>
      <c r="C27" s="13">
        <v>21962</v>
      </c>
      <c r="D27" s="13">
        <v>4496589.333333333</v>
      </c>
      <c r="E27" s="3">
        <v>4.8841462655251</v>
      </c>
      <c r="F27" s="6">
        <v>91.935537002619</v>
      </c>
      <c r="G27" s="6">
        <v>296.74640005333902</v>
      </c>
      <c r="H27" s="3">
        <v>8.1527414091823402E-2</v>
      </c>
      <c r="I27" s="3">
        <v>208.37972459732401</v>
      </c>
      <c r="J27" s="3">
        <v>90.768021353145897</v>
      </c>
      <c r="K27" s="7">
        <v>0</v>
      </c>
      <c r="L27" s="7">
        <v>0</v>
      </c>
      <c r="M27" s="13"/>
      <c r="N27" s="13"/>
      <c r="O27" s="13"/>
      <c r="P27" s="13"/>
      <c r="Q27" s="13"/>
    </row>
    <row r="28" spans="1:17" x14ac:dyDescent="0.3">
      <c r="A28" s="2">
        <v>2008</v>
      </c>
      <c r="B28" s="17">
        <f t="shared" si="0"/>
        <v>21060</v>
      </c>
      <c r="C28" s="13">
        <v>21060</v>
      </c>
      <c r="D28" s="13">
        <v>4509730</v>
      </c>
      <c r="E28" s="3">
        <v>4.6699026327518496</v>
      </c>
      <c r="F28" s="6">
        <v>91.2466268810537</v>
      </c>
      <c r="G28" s="6">
        <v>262.41055536834102</v>
      </c>
      <c r="H28" s="3">
        <v>0.16921163136044201</v>
      </c>
      <c r="I28" s="3">
        <v>262.83206683535099</v>
      </c>
      <c r="J28" s="3">
        <v>89.650039845080002</v>
      </c>
      <c r="K28" s="7">
        <v>0</v>
      </c>
      <c r="L28" s="7">
        <v>0</v>
      </c>
      <c r="M28" s="13"/>
      <c r="N28" s="13"/>
      <c r="O28" s="13"/>
      <c r="P28" s="13"/>
      <c r="Q28" s="13"/>
    </row>
    <row r="29" spans="1:17" x14ac:dyDescent="0.3">
      <c r="A29" s="2">
        <v>2009</v>
      </c>
      <c r="B29" s="17">
        <f t="shared" si="0"/>
        <v>22351.000000000022</v>
      </c>
      <c r="C29" s="13">
        <v>22351</v>
      </c>
      <c r="D29" s="13">
        <v>4499066.75</v>
      </c>
      <c r="E29" s="3">
        <v>4.9679191801277502</v>
      </c>
      <c r="F29" s="6">
        <v>95.279904446285897</v>
      </c>
      <c r="G29" s="6">
        <v>282.02836092733702</v>
      </c>
      <c r="H29" s="3">
        <v>0.20943795141527899</v>
      </c>
      <c r="I29" s="3">
        <v>185.29199276070099</v>
      </c>
      <c r="J29" s="3">
        <v>86.859962844833305</v>
      </c>
      <c r="K29" s="7">
        <v>0</v>
      </c>
      <c r="L29" s="7">
        <v>0</v>
      </c>
      <c r="M29" s="13"/>
      <c r="N29" s="13"/>
      <c r="O29" s="13"/>
      <c r="P29" s="13"/>
      <c r="Q29" s="13"/>
    </row>
    <row r="30" spans="1:17" x14ac:dyDescent="0.3">
      <c r="A30" s="2">
        <v>2010</v>
      </c>
      <c r="B30" s="19">
        <f>(D30*E30)/1000+M30</f>
        <v>22255.999999999982</v>
      </c>
      <c r="C30" s="13">
        <v>22256</v>
      </c>
      <c r="D30" s="13">
        <v>4520327.666666667</v>
      </c>
      <c r="E30" s="3">
        <v>4.8721578664319498</v>
      </c>
      <c r="F30" s="6">
        <v>92.794872036833596</v>
      </c>
      <c r="G30" s="6">
        <v>313.55534926923599</v>
      </c>
      <c r="H30" s="3">
        <v>0.25135788741935899</v>
      </c>
      <c r="I30" s="3">
        <v>206.991453585145</v>
      </c>
      <c r="J30" s="3">
        <v>88.754499748947794</v>
      </c>
      <c r="K30" s="7">
        <v>0</v>
      </c>
      <c r="L30" s="7">
        <v>0</v>
      </c>
      <c r="M30" s="13">
        <v>232.25</v>
      </c>
      <c r="N30" s="13"/>
      <c r="O30" s="13"/>
      <c r="P30" s="13"/>
      <c r="Q30" s="13"/>
    </row>
    <row r="31" spans="1:17" x14ac:dyDescent="0.3">
      <c r="A31" s="2">
        <v>2011</v>
      </c>
      <c r="B31" s="19">
        <v>21618.999999999996</v>
      </c>
      <c r="C31" s="13">
        <v>21619</v>
      </c>
      <c r="D31" s="13">
        <v>4547050.833333333</v>
      </c>
      <c r="E31" s="3">
        <v>4.6952681505235301</v>
      </c>
      <c r="F31" s="6">
        <v>92.836614691542593</v>
      </c>
      <c r="G31" s="6">
        <v>287.67981618398301</v>
      </c>
      <c r="H31" s="3">
        <v>0.29552933471213</v>
      </c>
      <c r="I31" s="3">
        <v>248.578876993656</v>
      </c>
      <c r="J31" s="3">
        <v>89.458019193836293</v>
      </c>
      <c r="K31" s="7">
        <v>0</v>
      </c>
      <c r="L31" s="7">
        <v>0</v>
      </c>
      <c r="M31" s="13">
        <v>234.47900000000001</v>
      </c>
      <c r="N31" s="13"/>
      <c r="O31" s="13"/>
      <c r="P31" s="13"/>
      <c r="Q31" s="13"/>
    </row>
    <row r="32" spans="1:17" x14ac:dyDescent="0.3">
      <c r="A32" s="2">
        <v>2012</v>
      </c>
      <c r="B32" s="19">
        <v>21439.999999999975</v>
      </c>
      <c r="C32" s="13">
        <v>21440</v>
      </c>
      <c r="D32" s="13">
        <v>4576448.666666666</v>
      </c>
      <c r="E32" s="3">
        <v>4.6241641713803698</v>
      </c>
      <c r="F32" s="6">
        <v>90.529534958547899</v>
      </c>
      <c r="G32" s="6">
        <v>284.10994177607603</v>
      </c>
      <c r="H32" s="3">
        <v>0.338515738140172</v>
      </c>
      <c r="I32" s="3">
        <v>243.12921566956601</v>
      </c>
      <c r="J32" s="3">
        <v>89.520145868555204</v>
      </c>
      <c r="K32" s="7">
        <v>0</v>
      </c>
      <c r="L32" s="7">
        <v>0</v>
      </c>
      <c r="M32" s="13">
        <v>223.40299999999999</v>
      </c>
      <c r="N32" s="13"/>
      <c r="O32" s="13"/>
      <c r="P32" s="13"/>
      <c r="Q32" s="13"/>
    </row>
    <row r="33" spans="1:17" x14ac:dyDescent="0.3">
      <c r="A33" s="2">
        <v>2013</v>
      </c>
      <c r="B33" s="19">
        <v>21576.000000000025</v>
      </c>
      <c r="C33" s="13">
        <v>21576</v>
      </c>
      <c r="D33" s="13">
        <v>4626934.333333334</v>
      </c>
      <c r="E33" s="3">
        <v>4.6100728175771604</v>
      </c>
      <c r="F33" s="6">
        <v>90.858716646803202</v>
      </c>
      <c r="G33" s="6">
        <v>312.55939223757201</v>
      </c>
      <c r="H33" s="3">
        <v>0.38903067158175397</v>
      </c>
      <c r="I33" s="3">
        <v>243.30722252488999</v>
      </c>
      <c r="J33" s="3">
        <v>89.384693504329107</v>
      </c>
      <c r="K33" s="7">
        <v>0</v>
      </c>
      <c r="L33" s="7">
        <v>0</v>
      </c>
      <c r="M33" s="13">
        <v>191</v>
      </c>
      <c r="N33" s="13"/>
      <c r="O33" s="13"/>
      <c r="P33" s="13"/>
      <c r="Q33" s="13"/>
    </row>
    <row r="34" spans="1:17" x14ac:dyDescent="0.3">
      <c r="A34" s="2">
        <v>2014</v>
      </c>
      <c r="B34" s="18">
        <f>(D34*E34)/1000+M34</f>
        <v>22935.098043438516</v>
      </c>
      <c r="C34" s="13">
        <v>22935</v>
      </c>
      <c r="D34" s="13">
        <v>4708829.333333334</v>
      </c>
      <c r="E34" s="3">
        <v>4.65954453789222</v>
      </c>
      <c r="F34" s="6">
        <v>92.339496932368306</v>
      </c>
      <c r="G34" s="6">
        <v>251.81844128644099</v>
      </c>
      <c r="H34" s="3">
        <v>0.43926456949814502</v>
      </c>
      <c r="I34" s="3">
        <v>247.634356902278</v>
      </c>
      <c r="J34" s="3">
        <v>91.222415692852806</v>
      </c>
      <c r="K34" s="7">
        <v>0</v>
      </c>
      <c r="L34" s="7">
        <v>0</v>
      </c>
      <c r="M34" s="13">
        <v>994.09804343851783</v>
      </c>
      <c r="N34" s="13"/>
      <c r="O34" s="13"/>
      <c r="P34" s="13"/>
      <c r="Q34" s="13"/>
    </row>
    <row r="35" spans="1:17" x14ac:dyDescent="0.3">
      <c r="A35" s="9">
        <v>2015</v>
      </c>
      <c r="B35" s="20">
        <f>(D35*E35)/1000+M35</f>
        <v>22958.200000000019</v>
      </c>
      <c r="C35" s="14">
        <v>22959</v>
      </c>
      <c r="D35" s="14">
        <v>4763322.7142857146</v>
      </c>
      <c r="E35" s="10">
        <v>4.5793811233042501</v>
      </c>
      <c r="F35" s="11">
        <v>91.488932032806403</v>
      </c>
      <c r="G35" s="11">
        <v>275.181042038138</v>
      </c>
      <c r="H35" s="10">
        <v>0.50489037509554502</v>
      </c>
      <c r="I35" s="10">
        <v>198.82984775480699</v>
      </c>
      <c r="J35" s="10">
        <v>93.848531493953601</v>
      </c>
      <c r="K35" s="12">
        <v>0</v>
      </c>
      <c r="L35" s="12">
        <v>0</v>
      </c>
      <c r="M35" s="14">
        <v>1145.1298779936556</v>
      </c>
      <c r="N35" s="14"/>
      <c r="O35" s="14"/>
      <c r="P35" s="14"/>
      <c r="Q35" s="14"/>
    </row>
    <row r="36" spans="1:17" x14ac:dyDescent="0.3">
      <c r="A36" s="2">
        <v>2016</v>
      </c>
      <c r="B36" s="19">
        <f>(D36*E36)/1000+SUM(M36:P36)</f>
        <v>24169.686546596022</v>
      </c>
      <c r="C36" s="15">
        <v>24169.686546596025</v>
      </c>
      <c r="D36" s="15">
        <v>4845389.9019186413</v>
      </c>
      <c r="E36" s="16">
        <v>4.75154275628232</v>
      </c>
      <c r="F36" s="6">
        <v>91.790962727444594</v>
      </c>
      <c r="G36" s="6">
        <v>286.500152213967</v>
      </c>
      <c r="H36" s="3">
        <v>0.56433061856747302</v>
      </c>
      <c r="I36" s="3">
        <v>200.59122401936</v>
      </c>
      <c r="J36" s="3">
        <v>95.505490388350694</v>
      </c>
      <c r="K36" s="7">
        <v>0</v>
      </c>
      <c r="L36" s="7">
        <v>0</v>
      </c>
      <c r="M36" s="13">
        <v>1132.1403968019256</v>
      </c>
      <c r="N36" s="13">
        <v>-11.703424143988309</v>
      </c>
      <c r="O36" s="13">
        <v>10.789795167999996</v>
      </c>
      <c r="P36" s="13">
        <v>15.382488945062796</v>
      </c>
      <c r="Q36" s="21">
        <v>52.105192751685713</v>
      </c>
    </row>
    <row r="37" spans="1:17" x14ac:dyDescent="0.3">
      <c r="A37" s="2">
        <v>2017</v>
      </c>
      <c r="B37" s="19">
        <f t="shared" ref="B37:B38" si="1">(D37*E37)/1000+SUM(M37:P37)</f>
        <v>24336.04059994522</v>
      </c>
      <c r="C37" s="15">
        <v>24336.040599945238</v>
      </c>
      <c r="D37" s="15">
        <v>4917036.4354861341</v>
      </c>
      <c r="E37" s="16">
        <v>4.7154857519090099</v>
      </c>
      <c r="F37" s="6">
        <v>91.790962727444594</v>
      </c>
      <c r="G37" s="6">
        <v>286.500152213967</v>
      </c>
      <c r="H37" s="3">
        <v>0.62178635272510596</v>
      </c>
      <c r="I37" s="3">
        <v>212.617214619029</v>
      </c>
      <c r="J37" s="3">
        <v>97.559019515976203</v>
      </c>
      <c r="K37" s="7">
        <v>0</v>
      </c>
      <c r="L37" s="7">
        <v>0</v>
      </c>
      <c r="M37" s="13">
        <v>1117.5737204696111</v>
      </c>
      <c r="N37" s="13">
        <v>-17.793044996164141</v>
      </c>
      <c r="O37" s="13">
        <v>21.95383310399999</v>
      </c>
      <c r="P37" s="13">
        <v>28.090838215443039</v>
      </c>
      <c r="Q37" s="21">
        <v>80.524128532983951</v>
      </c>
    </row>
    <row r="38" spans="1:17" x14ac:dyDescent="0.3">
      <c r="A38" s="2">
        <v>2018</v>
      </c>
      <c r="B38" s="19">
        <f t="shared" si="1"/>
        <v>24606.278955403868</v>
      </c>
      <c r="C38" s="15">
        <v>24606.278955403854</v>
      </c>
      <c r="D38" s="15">
        <v>4989888.8308739215</v>
      </c>
      <c r="E38" s="16">
        <v>4.7045902310581598</v>
      </c>
      <c r="F38" s="6">
        <v>91.790962727444594</v>
      </c>
      <c r="G38" s="6">
        <v>286.500152213967</v>
      </c>
      <c r="H38" s="3">
        <v>0.67507720731406695</v>
      </c>
      <c r="I38" s="3">
        <v>228.13293860423599</v>
      </c>
      <c r="J38" s="3">
        <v>99.330172410934694</v>
      </c>
      <c r="K38" s="7">
        <v>0</v>
      </c>
      <c r="L38" s="7">
        <v>0</v>
      </c>
      <c r="M38" s="13">
        <v>1080.0346292623399</v>
      </c>
      <c r="N38" s="13">
        <v>-26.272419310457785</v>
      </c>
      <c r="O38" s="13">
        <v>45.242294559999984</v>
      </c>
      <c r="P38" s="13">
        <v>31.892203096312283</v>
      </c>
      <c r="Q38" s="21">
        <v>105.04777568399197</v>
      </c>
    </row>
    <row r="39" spans="1:17" x14ac:dyDescent="0.3">
      <c r="M39" s="13"/>
      <c r="N39" s="13"/>
      <c r="O39" s="13"/>
      <c r="P39" s="13"/>
      <c r="Q39" s="13"/>
    </row>
    <row r="40" spans="1:17" x14ac:dyDescent="0.3">
      <c r="C40" s="17">
        <f>+B34-C34</f>
        <v>9.8043438516469905E-2</v>
      </c>
      <c r="M40" s="13"/>
      <c r="N40" s="13"/>
      <c r="O40" s="13"/>
      <c r="P40" s="13"/>
      <c r="Q40" s="13"/>
    </row>
    <row r="41" spans="1:17" x14ac:dyDescent="0.3">
      <c r="C41" s="17">
        <f>+B35-C35</f>
        <v>-0.79999999998108251</v>
      </c>
      <c r="M41" s="13"/>
      <c r="N41" s="13"/>
      <c r="O41" s="13"/>
      <c r="P41" s="13"/>
      <c r="Q41" s="13"/>
    </row>
    <row r="42" spans="1:17" x14ac:dyDescent="0.3">
      <c r="C42" s="17"/>
      <c r="M42" s="13"/>
      <c r="N42" s="13"/>
      <c r="O42" s="13"/>
      <c r="P42" s="13"/>
      <c r="Q42" s="13"/>
    </row>
    <row r="43" spans="1:17" x14ac:dyDescent="0.3">
      <c r="M43" s="13"/>
      <c r="N43" s="13"/>
      <c r="O43" s="13"/>
      <c r="P43" s="13"/>
      <c r="Q43" s="13"/>
    </row>
    <row r="44" spans="1:17" x14ac:dyDescent="0.3">
      <c r="M44" s="13"/>
      <c r="N44" s="13"/>
      <c r="O44" s="13"/>
      <c r="P44" s="13"/>
      <c r="Q44" s="13"/>
    </row>
    <row r="45" spans="1:17" x14ac:dyDescent="0.3">
      <c r="M45" s="13"/>
      <c r="N45" s="13"/>
      <c r="O45" s="13"/>
      <c r="P45" s="13"/>
      <c r="Q45" s="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9B354-7E25-4DD5-ACE6-EBADE568385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F041956-D2CC-494D-A34F-1172975D5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C25B77-9592-4A8B-85C3-0D7F1EAA2F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2016-06-02T20:44:38Z</dcterms:created>
  <dcterms:modified xsi:type="dcterms:W3CDTF">2016-06-14T21:25:29Z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